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て）電力・ガス契約について\020_電力契約\【高圧電力購入】\【ﾌﾟﾗﾝﾄ入札】\R8【中部ﾌﾟﾗﾝﾄほか4施設】\2.公告用(中部)\"/>
    </mc:Choice>
  </mc:AlternateContent>
  <xr:revisionPtr revIDLastSave="0" documentId="13_ncr:1_{721D5EED-D5F4-4C84-8795-9490996A1187}" xr6:coauthVersionLast="47" xr6:coauthVersionMax="47" xr10:uidLastSave="{00000000-0000-0000-0000-000000000000}"/>
  <bookViews>
    <workbookView xWindow="28680" yWindow="-120" windowWidth="19440" windowHeight="15600" xr2:uid="{35BA4A35-D7C2-4129-BCD3-38E8CAF9802F}"/>
  </bookViews>
  <sheets>
    <sheet name="様式第５号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F37" i="1" l="1"/>
  <c r="F34" i="1"/>
  <c r="H34" i="1" s="1"/>
  <c r="K36" i="1" s="1"/>
  <c r="F31" i="1"/>
  <c r="K34" i="1" l="1"/>
  <c r="L34" i="1" s="1"/>
  <c r="K35" i="1"/>
  <c r="J39" i="1"/>
  <c r="E39" i="1"/>
  <c r="F25" i="1"/>
  <c r="H25" i="1" s="1"/>
  <c r="H37" i="1"/>
  <c r="H31" i="1"/>
  <c r="H28" i="1"/>
  <c r="K33" i="1" l="1"/>
  <c r="L33" i="1" s="1"/>
  <c r="K31" i="1"/>
  <c r="L31" i="1" s="1"/>
  <c r="K32" i="1"/>
  <c r="L32" i="1" s="1"/>
  <c r="K38" i="1"/>
  <c r="L38" i="1" s="1"/>
  <c r="K37" i="1"/>
  <c r="L37" i="1" s="1"/>
  <c r="K26" i="1"/>
  <c r="L26" i="1" s="1"/>
  <c r="K25" i="1"/>
  <c r="L25" i="1" s="1"/>
  <c r="K27" i="1"/>
  <c r="L27" i="1" s="1"/>
  <c r="K30" i="1"/>
  <c r="L30" i="1" s="1"/>
  <c r="K29" i="1"/>
  <c r="L29" i="1" s="1"/>
  <c r="K28" i="1"/>
  <c r="L28" i="1" s="1"/>
  <c r="L35" i="1"/>
  <c r="L36" i="1"/>
  <c r="M37" i="1" l="1"/>
  <c r="M31" i="1"/>
  <c r="M34" i="1"/>
  <c r="M28" i="1"/>
  <c r="M25" i="1"/>
  <c r="M39" i="1" l="1"/>
  <c r="M41" i="1" s="1"/>
</calcChain>
</file>

<file path=xl/sharedStrings.xml><?xml version="1.0" encoding="utf-8"?>
<sst xmlns="http://schemas.openxmlformats.org/spreadsheetml/2006/main" count="92" uniqueCount="53">
  <si>
    <t>（様式第５号）</t>
    <rPh sb="1" eb="3">
      <t>ヨウシキ</t>
    </rPh>
    <rPh sb="3" eb="4">
      <t>ダイ</t>
    </rPh>
    <rPh sb="5" eb="6">
      <t>ゴウ</t>
    </rPh>
    <phoneticPr fontId="1"/>
  </si>
  <si>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1"/>
  </si>
  <si>
    <t>契約種別１（500kW以上）</t>
    <rPh sb="0" eb="4">
      <t>ケイヤクシュベツ</t>
    </rPh>
    <rPh sb="11" eb="13">
      <t>イジョウ</t>
    </rPh>
    <phoneticPr fontId="1"/>
  </si>
  <si>
    <t>区分</t>
    <rPh sb="0" eb="2">
      <t>クブン</t>
    </rPh>
    <phoneticPr fontId="1"/>
  </si>
  <si>
    <t>単位</t>
    <rPh sb="0" eb="2">
      <t>タンイ</t>
    </rPh>
    <phoneticPr fontId="1"/>
  </si>
  <si>
    <t>入札単価（円／税込）</t>
    <rPh sb="2" eb="4">
      <t>タンカ</t>
    </rPh>
    <rPh sb="5" eb="6">
      <t>エン</t>
    </rPh>
    <rPh sb="7" eb="9">
      <t>ゼイコ</t>
    </rPh>
    <phoneticPr fontId="1"/>
  </si>
  <si>
    <t>基本料金入札単価</t>
    <rPh sb="0" eb="4">
      <t>キホンリョウキン</t>
    </rPh>
    <rPh sb="6" eb="8">
      <t>タンカ</t>
    </rPh>
    <phoneticPr fontId="1"/>
  </si>
  <si>
    <t>ひと月1kWにつき</t>
    <rPh sb="2" eb="3">
      <t>ツキ</t>
    </rPh>
    <phoneticPr fontId="1"/>
  </si>
  <si>
    <t>電力量料金入札単価</t>
    <rPh sb="0" eb="3">
      <t>デンリョクリョウ</t>
    </rPh>
    <rPh sb="3" eb="5">
      <t>リョウキン</t>
    </rPh>
    <rPh sb="7" eb="9">
      <t>タンカ</t>
    </rPh>
    <phoneticPr fontId="1"/>
  </si>
  <si>
    <t>昼間</t>
    <rPh sb="0" eb="2">
      <t>ヒルマ</t>
    </rPh>
    <phoneticPr fontId="1"/>
  </si>
  <si>
    <t>1kWhにつき</t>
    <phoneticPr fontId="1"/>
  </si>
  <si>
    <t>夜間</t>
    <rPh sb="0" eb="2">
      <t>ヤカン</t>
    </rPh>
    <phoneticPr fontId="1"/>
  </si>
  <si>
    <t>重負荷</t>
    <rPh sb="0" eb="3">
      <t>ジュウフカ</t>
    </rPh>
    <phoneticPr fontId="1"/>
  </si>
  <si>
    <t>契約種別２（500kW未満）　　負荷率H</t>
    <rPh sb="0" eb="4">
      <t>ケイヤクシュベツ</t>
    </rPh>
    <rPh sb="11" eb="13">
      <t>ミマン</t>
    </rPh>
    <phoneticPr fontId="1"/>
  </si>
  <si>
    <t>契約種別３</t>
    <rPh sb="0" eb="4">
      <t>ケイヤクシュベツ</t>
    </rPh>
    <phoneticPr fontId="1"/>
  </si>
  <si>
    <t>その他季</t>
    <rPh sb="2" eb="4">
      <t>タキ</t>
    </rPh>
    <phoneticPr fontId="1"/>
  </si>
  <si>
    <t>夏季</t>
    <rPh sb="0" eb="2">
      <t>ナツキ</t>
    </rPh>
    <phoneticPr fontId="1"/>
  </si>
  <si>
    <t>No.</t>
    <phoneticPr fontId="1"/>
  </si>
  <si>
    <t>施設名</t>
    <rPh sb="0" eb="3">
      <t>シセツメイ</t>
    </rPh>
    <phoneticPr fontId="1"/>
  </si>
  <si>
    <t>契約種別</t>
    <rPh sb="0" eb="4">
      <t>ケイヤクシュベツ</t>
    </rPh>
    <phoneticPr fontId="1"/>
  </si>
  <si>
    <t>基本料金</t>
    <rPh sb="0" eb="4">
      <t>キホンリョウキン</t>
    </rPh>
    <phoneticPr fontId="1"/>
  </si>
  <si>
    <t>電力量料金</t>
    <rPh sb="0" eb="5">
      <t>デンリョクリョウリョウキン</t>
    </rPh>
    <phoneticPr fontId="1"/>
  </si>
  <si>
    <t>電気料金合計C
（Ａ＋Ｂ）
（円／税込）</t>
    <rPh sb="0" eb="4">
      <t>デンキリョウキン</t>
    </rPh>
    <rPh sb="4" eb="6">
      <t>ゴウケイ</t>
    </rPh>
    <rPh sb="15" eb="16">
      <t>エン</t>
    </rPh>
    <rPh sb="17" eb="19">
      <t>ゼイコミ</t>
    </rPh>
    <phoneticPr fontId="1"/>
  </si>
  <si>
    <t>契約電力</t>
    <rPh sb="0" eb="4">
      <t>ケイヤクデンリョク</t>
    </rPh>
    <phoneticPr fontId="1"/>
  </si>
  <si>
    <t>基本料金単価</t>
    <rPh sb="0" eb="6">
      <t>キホンリョウキンタンカ</t>
    </rPh>
    <phoneticPr fontId="1"/>
  </si>
  <si>
    <t>力率割引</t>
    <rPh sb="0" eb="2">
      <t>リキリツ</t>
    </rPh>
    <rPh sb="2" eb="4">
      <t>ワリビキ</t>
    </rPh>
    <phoneticPr fontId="1"/>
  </si>
  <si>
    <t>小計Ａ</t>
    <rPh sb="0" eb="2">
      <t>ショウケイ</t>
    </rPh>
    <phoneticPr fontId="1"/>
  </si>
  <si>
    <t>予定使用電力量</t>
    <rPh sb="0" eb="4">
      <t>ヨテイシヨウ</t>
    </rPh>
    <rPh sb="4" eb="7">
      <t>デンリョクリョウ</t>
    </rPh>
    <phoneticPr fontId="1"/>
  </si>
  <si>
    <t>電力量料金単価</t>
    <rPh sb="0" eb="3">
      <t>デンリョクリョウ</t>
    </rPh>
    <rPh sb="3" eb="7">
      <t>リョウキンタンカ</t>
    </rPh>
    <phoneticPr fontId="1"/>
  </si>
  <si>
    <t>小計Ｂ</t>
    <rPh sb="0" eb="2">
      <t>ショウケイ</t>
    </rPh>
    <phoneticPr fontId="1"/>
  </si>
  <si>
    <t>（ｋW）</t>
    <phoneticPr fontId="1"/>
  </si>
  <si>
    <t>ひと月1kWにつき
（円／税込）</t>
    <rPh sb="2" eb="3">
      <t>ツキ</t>
    </rPh>
    <rPh sb="11" eb="12">
      <t>エン</t>
    </rPh>
    <rPh sb="13" eb="15">
      <t>ゼイコ</t>
    </rPh>
    <phoneticPr fontId="1"/>
  </si>
  <si>
    <t>(予定力率100%)</t>
    <rPh sb="1" eb="5">
      <t>ヨテイリキリツ</t>
    </rPh>
    <phoneticPr fontId="1"/>
  </si>
  <si>
    <t>（円）</t>
    <rPh sb="1" eb="2">
      <t>エン</t>
    </rPh>
    <phoneticPr fontId="1"/>
  </si>
  <si>
    <t>（ｋＷｈ）</t>
    <phoneticPr fontId="1"/>
  </si>
  <si>
    <t>１ｋWhにつき
（円／税込）</t>
    <rPh sb="9" eb="10">
      <t>エン</t>
    </rPh>
    <rPh sb="11" eb="13">
      <t>ゼイコミ</t>
    </rPh>
    <phoneticPr fontId="1"/>
  </si>
  <si>
    <t>中部プラント</t>
    <rPh sb="0" eb="2">
      <t>チュウブ</t>
    </rPh>
    <phoneticPr fontId="1"/>
  </si>
  <si>
    <t>×0.85</t>
    <phoneticPr fontId="1"/>
  </si>
  <si>
    <t>北部プラント</t>
    <rPh sb="0" eb="2">
      <t>ホクブ</t>
    </rPh>
    <phoneticPr fontId="1"/>
  </si>
  <si>
    <t>南部プラント</t>
    <rPh sb="0" eb="2">
      <t>ナンブ</t>
    </rPh>
    <phoneticPr fontId="1"/>
  </si>
  <si>
    <t>北西部プラント</t>
  </si>
  <si>
    <t>須賀ポンプ場</t>
    <rPh sb="0" eb="2">
      <t>スガ</t>
    </rPh>
    <rPh sb="5" eb="6">
      <t>ジョウ</t>
    </rPh>
    <phoneticPr fontId="1"/>
  </si>
  <si>
    <t>総計</t>
    <rPh sb="0" eb="2">
      <t>ソウケイ</t>
    </rPh>
    <phoneticPr fontId="1"/>
  </si>
  <si>
    <t>電気料金総価（税込）</t>
    <rPh sb="0" eb="4">
      <t>デンキ</t>
    </rPh>
    <rPh sb="4" eb="5">
      <t>ソウ</t>
    </rPh>
    <rPh sb="5" eb="6">
      <t>アタイ</t>
    </rPh>
    <rPh sb="7" eb="9">
      <t>ゼイコミ</t>
    </rPh>
    <phoneticPr fontId="1"/>
  </si>
  <si>
    <t>記入上の注意点等</t>
    <rPh sb="0" eb="3">
      <t>キニュウジョウ</t>
    </rPh>
    <rPh sb="4" eb="7">
      <t>チュウイテン</t>
    </rPh>
    <rPh sb="7" eb="8">
      <t>ナド</t>
    </rPh>
    <phoneticPr fontId="1"/>
  </si>
  <si>
    <t>消費税率</t>
    <rPh sb="0" eb="4">
      <t>ショウヒゼイリツ</t>
    </rPh>
    <phoneticPr fontId="1"/>
  </si>
  <si>
    <t>１　入札金額算定書は入札書に添付し、入札書に使用する印鑑で割印を行うこと。</t>
    <rPh sb="2" eb="6">
      <t>ニュウサツキンガク</t>
    </rPh>
    <rPh sb="6" eb="9">
      <t>サンテイショ</t>
    </rPh>
    <rPh sb="10" eb="13">
      <t>ニュウサツショ</t>
    </rPh>
    <rPh sb="14" eb="16">
      <t>テンプ</t>
    </rPh>
    <rPh sb="18" eb="21">
      <t>ニュウサツショ</t>
    </rPh>
    <rPh sb="22" eb="24">
      <t>シヨウ</t>
    </rPh>
    <rPh sb="26" eb="28">
      <t>インカン</t>
    </rPh>
    <rPh sb="29" eb="30">
      <t>ワ</t>
    </rPh>
    <rPh sb="30" eb="31">
      <t>イン</t>
    </rPh>
    <rPh sb="32" eb="33">
      <t>オコナ</t>
    </rPh>
    <phoneticPr fontId="1"/>
  </si>
  <si>
    <t>２　入札金額算定書の（ア）欄、電気料金総価（税込）の金額を入札書に記入すること。</t>
    <rPh sb="2" eb="9">
      <t>ニュウサツキンガクサンテイショ</t>
    </rPh>
    <rPh sb="13" eb="14">
      <t>ラン</t>
    </rPh>
    <rPh sb="15" eb="19">
      <t>デンキリョウキン</t>
    </rPh>
    <rPh sb="19" eb="21">
      <t>ソウカ</t>
    </rPh>
    <rPh sb="22" eb="24">
      <t>ゼイコミ</t>
    </rPh>
    <rPh sb="26" eb="28">
      <t>キンガク</t>
    </rPh>
    <rPh sb="29" eb="32">
      <t>ニュウサツショ</t>
    </rPh>
    <rPh sb="33" eb="35">
      <t>キニュウ</t>
    </rPh>
    <phoneticPr fontId="1"/>
  </si>
  <si>
    <t>３　基本料金入札単価及び電力量料金入札単価に、小数点以下第2位まで含むことができる。</t>
    <rPh sb="2" eb="4">
      <t>キホン</t>
    </rPh>
    <rPh sb="4" eb="6">
      <t>リョウキン</t>
    </rPh>
    <rPh sb="8" eb="10">
      <t>タンカ</t>
    </rPh>
    <rPh sb="10" eb="11">
      <t>オヨ</t>
    </rPh>
    <rPh sb="12" eb="15">
      <t>デンリョクリョウ</t>
    </rPh>
    <rPh sb="15" eb="17">
      <t>リョウキン</t>
    </rPh>
    <rPh sb="19" eb="21">
      <t>タンカ</t>
    </rPh>
    <rPh sb="23" eb="26">
      <t>ショウスウテン</t>
    </rPh>
    <rPh sb="26" eb="28">
      <t>イカ</t>
    </rPh>
    <rPh sb="28" eb="29">
      <t>ダイ</t>
    </rPh>
    <rPh sb="30" eb="31">
      <t>イ</t>
    </rPh>
    <rPh sb="33" eb="34">
      <t>フク</t>
    </rPh>
    <phoneticPr fontId="1"/>
  </si>
  <si>
    <t>４　基本料金の小計Ａはひと月当たりの基本料金（力率割引後、小数点以下第3位を四捨五入）×12月、電力量料金の小計Ｂは時季別に小数点以下第3位を四捨五入。</t>
    <rPh sb="2" eb="6">
      <t>キホンリョウキン</t>
    </rPh>
    <rPh sb="7" eb="9">
      <t>ショウケイ</t>
    </rPh>
    <rPh sb="13" eb="14">
      <t>ツキ</t>
    </rPh>
    <rPh sb="14" eb="15">
      <t>ア</t>
    </rPh>
    <rPh sb="18" eb="22">
      <t>キホンリョウキン</t>
    </rPh>
    <rPh sb="23" eb="28">
      <t>リキリツワリビキゴ</t>
    </rPh>
    <rPh sb="29" eb="32">
      <t>ショウスウテン</t>
    </rPh>
    <rPh sb="32" eb="34">
      <t>イカ</t>
    </rPh>
    <rPh sb="34" eb="35">
      <t>ダイ</t>
    </rPh>
    <rPh sb="36" eb="37">
      <t>イ</t>
    </rPh>
    <rPh sb="38" eb="42">
      <t>シシャゴニュウ</t>
    </rPh>
    <rPh sb="46" eb="47">
      <t>ツキ</t>
    </rPh>
    <rPh sb="48" eb="51">
      <t>デンリョクリョウ</t>
    </rPh>
    <rPh sb="51" eb="53">
      <t>リョウキン</t>
    </rPh>
    <rPh sb="54" eb="56">
      <t>ショウケイ</t>
    </rPh>
    <rPh sb="58" eb="61">
      <t>ジキベツ</t>
    </rPh>
    <rPh sb="62" eb="67">
      <t>ショウスウテンイカ</t>
    </rPh>
    <rPh sb="67" eb="68">
      <t>ダイ</t>
    </rPh>
    <rPh sb="69" eb="70">
      <t>イ</t>
    </rPh>
    <rPh sb="71" eb="75">
      <t>シシャゴニュウ</t>
    </rPh>
    <phoneticPr fontId="1"/>
  </si>
  <si>
    <t>　　電気料金合計Ｃは、1円未満の端数を切り捨てとする。</t>
    <rPh sb="2" eb="6">
      <t>デンキリョウキン</t>
    </rPh>
    <rPh sb="6" eb="8">
      <t>ゴウケイ</t>
    </rPh>
    <rPh sb="12" eb="13">
      <t>エン</t>
    </rPh>
    <rPh sb="13" eb="15">
      <t>ミマン</t>
    </rPh>
    <rPh sb="16" eb="18">
      <t>ハスウ</t>
    </rPh>
    <rPh sb="19" eb="20">
      <t>キ</t>
    </rPh>
    <rPh sb="21" eb="22">
      <t>ス</t>
    </rPh>
    <phoneticPr fontId="1"/>
  </si>
  <si>
    <t>５　太枠内に入札単価（税込）を記入すること。</t>
    <rPh sb="2" eb="5">
      <t>フトワクナイ</t>
    </rPh>
    <rPh sb="8" eb="10">
      <t>タンカ</t>
    </rPh>
    <rPh sb="11" eb="13">
      <t>ゼイコミ</t>
    </rPh>
    <rPh sb="15" eb="17">
      <t>キニュウ</t>
    </rPh>
    <phoneticPr fontId="1"/>
  </si>
  <si>
    <t>６　入札金額算定には、燃料費調整単価及び再生可能エネルギー発電促進賦課金を含まない。</t>
    <rPh sb="18" eb="19">
      <t>オヨ</t>
    </rPh>
    <rPh sb="20" eb="24">
      <t>サイセイカノウ</t>
    </rPh>
    <rPh sb="29" eb="33">
      <t>ハツデンソクシン</t>
    </rPh>
    <rPh sb="33" eb="36">
      <t>フカキン</t>
    </rPh>
    <rPh sb="37" eb="38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</si>
</sst>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0_ "/>
    <numFmt numFmtId="178" formatCode="#,##0_ ;[Red]\-#,##0\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double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double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176" fontId="2" fillId="0" borderId="12" xfId="0" applyNumberFormat="1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5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16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21" xfId="0" applyFont="1" applyBorder="1">
      <alignment vertical="center"/>
    </xf>
    <xf numFmtId="9" fontId="2" fillId="0" borderId="0" xfId="0" applyNumberFormat="1" applyFont="1" applyAlignment="1">
      <alignment horizontal="center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8" fontId="2" fillId="0" borderId="5" xfId="0" applyNumberFormat="1" applyFont="1" applyBorder="1" applyAlignment="1">
      <alignment horizontal="right" vertical="center"/>
    </xf>
    <xf numFmtId="176" fontId="5" fillId="0" borderId="25" xfId="0" applyNumberFormat="1" applyFont="1" applyBorder="1">
      <alignment vertical="center"/>
    </xf>
    <xf numFmtId="177" fontId="2" fillId="0" borderId="23" xfId="0" applyNumberFormat="1" applyFont="1" applyBorder="1" applyProtection="1">
      <alignment vertical="center"/>
      <protection locked="0"/>
    </xf>
    <xf numFmtId="177" fontId="2" fillId="0" borderId="24" xfId="0" applyNumberFormat="1" applyFont="1" applyBorder="1" applyProtection="1">
      <alignment vertical="center"/>
      <protection locked="0"/>
    </xf>
    <xf numFmtId="0" fontId="6" fillId="0" borderId="0" xfId="0" applyFont="1">
      <alignment vertical="center"/>
    </xf>
    <xf numFmtId="176" fontId="2" fillId="0" borderId="0" xfId="0" applyNumberFormat="1" applyFont="1">
      <alignment vertical="center"/>
    </xf>
    <xf numFmtId="0" fontId="7" fillId="0" borderId="0" xfId="0" applyFont="1">
      <alignment vertical="center"/>
    </xf>
    <xf numFmtId="176" fontId="8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horizontal="right" vertical="center"/>
    </xf>
    <xf numFmtId="177" fontId="2" fillId="0" borderId="14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1521618</xdr:colOff>
      <xdr:row>39</xdr:row>
      <xdr:rowOff>47625</xdr:rowOff>
    </xdr:from>
    <xdr:to>
      <xdr:col>12</xdr:col>
      <xdr:colOff>1409699</xdr:colOff>
      <xdr:row>41</xdr:row>
      <xdr:rowOff>28575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6A1D11-9A73-4D9C-9B07-3B6AF2BA4062}"/>
            </a:ext>
          </a:extLst>
        </xdr:cNvPr>
        <xdr:cNvSpPr txBox="1"/>
      </xdr:nvSpPr>
      <xdr:spPr>
        <a:xfrm>
          <a:off x="11322843" y="7591425"/>
          <a:ext cx="1507331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/>
            <a:t>（ァ）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46E5-B29F-4D1E-98B9-668BB2B3B1C3}">
  <dimension ref="A1:M50"/>
  <sheetViews>
    <sheetView tabSelected="1" topLeftCell="E1" zoomScaleNormal="100" workbookViewId="0">
      <selection activeCell="M4" sqref="M4"/>
    </sheetView>
  </sheetViews>
  <sheetFormatPr defaultColWidth="9" defaultRowHeight="13.5"/>
  <cols>
    <col min="1" max="1" width="1.42578125" style="1" customWidth="1"/>
    <col min="2" max="2" width="4.42578125" style="1" bestFit="1" customWidth="1"/>
    <col min="3" max="3" width="18.140625" style="1" customWidth="1"/>
    <col min="4" max="5" width="9" style="1"/>
    <col min="6" max="6" width="15.7109375" style="1" customWidth="1"/>
    <col min="7" max="7" width="11.5703125" style="1" bestFit="1" customWidth="1"/>
    <col min="8" max="8" width="13.42578125" style="1" customWidth="1"/>
    <col min="9" max="9" width="9" style="1"/>
    <col min="10" max="10" width="19.85546875" style="1" customWidth="1"/>
    <col min="11" max="11" width="17" style="1" customWidth="1"/>
    <col min="12" max="12" width="21.28515625" style="1" customWidth="1"/>
    <col min="13" max="13" width="19.42578125" style="1" bestFit="1" customWidth="1"/>
    <col min="14" max="16384" width="9" style="1"/>
  </cols>
  <sheetData>
    <row r="1" spans="1:13">
      <c r="A1" s="1" t="s">
        <v>0</v>
      </c>
    </row>
    <row r="2" spans="1:13" ht="15.75" customHeight="1" thickBot="1">
      <c r="A2" s="37" t="s">
        <v>1</v>
      </c>
      <c r="J2" s="39" t="s">
        <v>2</v>
      </c>
    </row>
    <row r="3" spans="1:13" ht="15.75" customHeight="1">
      <c r="J3" s="59" t="s">
        <v>3</v>
      </c>
      <c r="K3" s="60"/>
      <c r="L3" s="23" t="s">
        <v>4</v>
      </c>
      <c r="M3" s="25" t="s">
        <v>5</v>
      </c>
    </row>
    <row r="4" spans="1:13" ht="15.75" customHeight="1">
      <c r="J4" s="62" t="s">
        <v>6</v>
      </c>
      <c r="K4" s="63"/>
      <c r="L4" s="24" t="s">
        <v>7</v>
      </c>
      <c r="M4" s="35"/>
    </row>
    <row r="5" spans="1:13" ht="15.75" customHeight="1">
      <c r="J5" s="64" t="s">
        <v>8</v>
      </c>
      <c r="K5" s="2" t="s">
        <v>9</v>
      </c>
      <c r="L5" s="24" t="s">
        <v>10</v>
      </c>
      <c r="M5" s="35"/>
    </row>
    <row r="6" spans="1:13" ht="15.75" customHeight="1">
      <c r="J6" s="65"/>
      <c r="K6" s="2" t="s">
        <v>11</v>
      </c>
      <c r="L6" s="24" t="s">
        <v>10</v>
      </c>
      <c r="M6" s="35"/>
    </row>
    <row r="7" spans="1:13" ht="15.75" customHeight="1" thickBot="1">
      <c r="J7" s="66"/>
      <c r="K7" s="2" t="s">
        <v>12</v>
      </c>
      <c r="L7" s="24" t="s">
        <v>10</v>
      </c>
      <c r="M7" s="36"/>
    </row>
    <row r="8" spans="1:13" ht="7.5" customHeight="1"/>
    <row r="9" spans="1:13" ht="12.75" customHeight="1" thickBot="1">
      <c r="J9" s="39" t="s">
        <v>13</v>
      </c>
    </row>
    <row r="10" spans="1:13" ht="15.75" customHeight="1">
      <c r="J10" s="59" t="s">
        <v>3</v>
      </c>
      <c r="K10" s="60"/>
      <c r="L10" s="23" t="s">
        <v>4</v>
      </c>
      <c r="M10" s="25" t="s">
        <v>5</v>
      </c>
    </row>
    <row r="11" spans="1:13" ht="15.75" customHeight="1">
      <c r="J11" s="62" t="s">
        <v>6</v>
      </c>
      <c r="K11" s="63"/>
      <c r="L11" s="24" t="s">
        <v>7</v>
      </c>
      <c r="M11" s="35"/>
    </row>
    <row r="12" spans="1:13" ht="15.75" customHeight="1">
      <c r="J12" s="64" t="s">
        <v>8</v>
      </c>
      <c r="K12" s="2" t="s">
        <v>9</v>
      </c>
      <c r="L12" s="24" t="s">
        <v>10</v>
      </c>
      <c r="M12" s="35"/>
    </row>
    <row r="13" spans="1:13" ht="15.75" customHeight="1">
      <c r="J13" s="65"/>
      <c r="K13" s="2" t="s">
        <v>11</v>
      </c>
      <c r="L13" s="24" t="s">
        <v>10</v>
      </c>
      <c r="M13" s="35"/>
    </row>
    <row r="14" spans="1:13" ht="15.75" customHeight="1" thickBot="1">
      <c r="J14" s="66"/>
      <c r="K14" s="2" t="s">
        <v>12</v>
      </c>
      <c r="L14" s="24" t="s">
        <v>10</v>
      </c>
      <c r="M14" s="36"/>
    </row>
    <row r="15" spans="1:13" ht="7.5" customHeight="1"/>
    <row r="16" spans="1:13" ht="12.75" customHeight="1" thickBot="1">
      <c r="J16" s="39" t="s">
        <v>14</v>
      </c>
    </row>
    <row r="17" spans="2:13" ht="15.75" customHeight="1">
      <c r="J17" s="59" t="s">
        <v>3</v>
      </c>
      <c r="K17" s="60"/>
      <c r="L17" s="23" t="s">
        <v>4</v>
      </c>
      <c r="M17" s="25" t="s">
        <v>5</v>
      </c>
    </row>
    <row r="18" spans="2:13" ht="15.75" customHeight="1">
      <c r="J18" s="62" t="s">
        <v>6</v>
      </c>
      <c r="K18" s="63"/>
      <c r="L18" s="24" t="s">
        <v>7</v>
      </c>
      <c r="M18" s="35"/>
    </row>
    <row r="19" spans="2:13" ht="15.75" customHeight="1">
      <c r="J19" s="64" t="s">
        <v>8</v>
      </c>
      <c r="K19" s="2" t="s">
        <v>15</v>
      </c>
      <c r="L19" s="24" t="s">
        <v>10</v>
      </c>
      <c r="M19" s="35"/>
    </row>
    <row r="20" spans="2:13" ht="15.75" customHeight="1" thickBot="1">
      <c r="J20" s="66"/>
      <c r="K20" s="2" t="s">
        <v>16</v>
      </c>
      <c r="L20" s="24" t="s">
        <v>10</v>
      </c>
      <c r="M20" s="36"/>
    </row>
    <row r="21" spans="2:13" ht="7.5" customHeight="1"/>
    <row r="22" spans="2:13" s="3" customFormat="1" ht="15.75" customHeight="1">
      <c r="B22" s="43" t="s">
        <v>17</v>
      </c>
      <c r="C22" s="43" t="s">
        <v>18</v>
      </c>
      <c r="D22" s="43" t="s">
        <v>19</v>
      </c>
      <c r="E22" s="43" t="s">
        <v>20</v>
      </c>
      <c r="F22" s="43"/>
      <c r="G22" s="43"/>
      <c r="H22" s="57"/>
      <c r="I22" s="58" t="s">
        <v>21</v>
      </c>
      <c r="J22" s="43"/>
      <c r="K22" s="43"/>
      <c r="L22" s="57"/>
      <c r="M22" s="61" t="s">
        <v>22</v>
      </c>
    </row>
    <row r="23" spans="2:13" s="3" customFormat="1" ht="15.75" customHeight="1">
      <c r="B23" s="43"/>
      <c r="C23" s="43"/>
      <c r="D23" s="43"/>
      <c r="E23" s="5" t="s">
        <v>23</v>
      </c>
      <c r="F23" s="5" t="s">
        <v>24</v>
      </c>
      <c r="G23" s="5" t="s">
        <v>25</v>
      </c>
      <c r="H23" s="9" t="s">
        <v>26</v>
      </c>
      <c r="I23" s="53" t="s">
        <v>27</v>
      </c>
      <c r="J23" s="54"/>
      <c r="K23" s="5" t="s">
        <v>28</v>
      </c>
      <c r="L23" s="9" t="s">
        <v>29</v>
      </c>
      <c r="M23" s="60"/>
    </row>
    <row r="24" spans="2:13" s="3" customFormat="1" ht="28.5" customHeight="1">
      <c r="B24" s="43"/>
      <c r="C24" s="43"/>
      <c r="D24" s="43"/>
      <c r="E24" s="6" t="s">
        <v>30</v>
      </c>
      <c r="F24" s="7" t="s">
        <v>31</v>
      </c>
      <c r="G24" s="8" t="s">
        <v>32</v>
      </c>
      <c r="H24" s="10" t="s">
        <v>33</v>
      </c>
      <c r="I24" s="55" t="s">
        <v>34</v>
      </c>
      <c r="J24" s="56"/>
      <c r="K24" s="7" t="s">
        <v>35</v>
      </c>
      <c r="L24" s="10" t="s">
        <v>33</v>
      </c>
      <c r="M24" s="60"/>
    </row>
    <row r="25" spans="2:13" ht="15.75" customHeight="1">
      <c r="B25" s="43">
        <v>1</v>
      </c>
      <c r="C25" s="41" t="s">
        <v>36</v>
      </c>
      <c r="D25" s="43">
        <v>1</v>
      </c>
      <c r="E25" s="45">
        <v>640</v>
      </c>
      <c r="F25" s="47" t="str">
        <f>IF($M$4=0,"",$M$4)</f>
        <v/>
      </c>
      <c r="G25" s="43" t="s">
        <v>37</v>
      </c>
      <c r="H25" s="49" t="str">
        <f>IF(F25="","",ROUND(E25*F25*0.85,2)*12)</f>
        <v/>
      </c>
      <c r="I25" s="20" t="s">
        <v>9</v>
      </c>
      <c r="J25" s="40">
        <v>1445000</v>
      </c>
      <c r="K25" s="29" t="str">
        <f>IF(H25="","",$M$5)</f>
        <v/>
      </c>
      <c r="L25" s="30" t="str">
        <f t="shared" ref="L25:L38" si="0">IF(K25="","",ROUND(J25*K25,2))</f>
        <v/>
      </c>
      <c r="M25" s="51" t="str">
        <f>IF(L25="","",IF(L26="","",IF(L27="","",ROUNDDOWN(H25+L25+L26+L27,0))))</f>
        <v/>
      </c>
    </row>
    <row r="26" spans="2:13" ht="15.75" customHeight="1">
      <c r="B26" s="43"/>
      <c r="C26" s="41"/>
      <c r="D26" s="43"/>
      <c r="E26" s="45"/>
      <c r="F26" s="47"/>
      <c r="G26" s="43"/>
      <c r="H26" s="49"/>
      <c r="I26" s="20" t="s">
        <v>11</v>
      </c>
      <c r="J26" s="40">
        <v>1666000</v>
      </c>
      <c r="K26" s="29" t="str">
        <f>IF(H25="","",$M$6)</f>
        <v/>
      </c>
      <c r="L26" s="30" t="str">
        <f t="shared" si="0"/>
        <v/>
      </c>
      <c r="M26" s="51"/>
    </row>
    <row r="27" spans="2:13" ht="15.75" customHeight="1">
      <c r="B27" s="43"/>
      <c r="C27" s="41"/>
      <c r="D27" s="43"/>
      <c r="E27" s="45"/>
      <c r="F27" s="47"/>
      <c r="G27" s="43"/>
      <c r="H27" s="49"/>
      <c r="I27" s="20" t="s">
        <v>12</v>
      </c>
      <c r="J27" s="40">
        <v>254000</v>
      </c>
      <c r="K27" s="29" t="str">
        <f>IF(H25="","",$M$7)</f>
        <v/>
      </c>
      <c r="L27" s="30" t="str">
        <f t="shared" si="0"/>
        <v/>
      </c>
      <c r="M27" s="51"/>
    </row>
    <row r="28" spans="2:13" ht="15.75" customHeight="1">
      <c r="B28" s="43">
        <v>2</v>
      </c>
      <c r="C28" s="41" t="s">
        <v>38</v>
      </c>
      <c r="D28" s="43">
        <v>1</v>
      </c>
      <c r="E28" s="45">
        <v>1150</v>
      </c>
      <c r="F28" s="47" t="str">
        <f>IF($M$4=0,"",$M$4)</f>
        <v/>
      </c>
      <c r="G28" s="43"/>
      <c r="H28" s="49" t="str">
        <f>IF(F28="","",ROUND(E28*F28*0.85,2)*12)</f>
        <v/>
      </c>
      <c r="I28" s="20" t="s">
        <v>9</v>
      </c>
      <c r="J28" s="11">
        <v>3021000</v>
      </c>
      <c r="K28" s="29" t="str">
        <f>IF(H28="","",$M$5)</f>
        <v/>
      </c>
      <c r="L28" s="30" t="str">
        <f t="shared" si="0"/>
        <v/>
      </c>
      <c r="M28" s="51" t="str">
        <f>IF(L28="","",IF(L29="","",IF(L30="","",ROUNDDOWN(H28+L28+L29+L30,0))))</f>
        <v/>
      </c>
    </row>
    <row r="29" spans="2:13" ht="15.75" customHeight="1">
      <c r="B29" s="43"/>
      <c r="C29" s="41"/>
      <c r="D29" s="43"/>
      <c r="E29" s="45"/>
      <c r="F29" s="47"/>
      <c r="G29" s="43"/>
      <c r="H29" s="49"/>
      <c r="I29" s="20" t="s">
        <v>11</v>
      </c>
      <c r="J29" s="11">
        <v>3902000</v>
      </c>
      <c r="K29" s="29" t="str">
        <f>IF(H28="","",$M$6)</f>
        <v/>
      </c>
      <c r="L29" s="30" t="str">
        <f t="shared" si="0"/>
        <v/>
      </c>
      <c r="M29" s="51"/>
    </row>
    <row r="30" spans="2:13" ht="15.75" customHeight="1">
      <c r="B30" s="43"/>
      <c r="C30" s="41"/>
      <c r="D30" s="43"/>
      <c r="E30" s="45"/>
      <c r="F30" s="47"/>
      <c r="G30" s="43"/>
      <c r="H30" s="49"/>
      <c r="I30" s="20" t="s">
        <v>12</v>
      </c>
      <c r="J30" s="11">
        <v>483000</v>
      </c>
      <c r="K30" s="29" t="str">
        <f>IF(H28="","",$M$7)</f>
        <v/>
      </c>
      <c r="L30" s="30" t="str">
        <f t="shared" si="0"/>
        <v/>
      </c>
      <c r="M30" s="51"/>
    </row>
    <row r="31" spans="2:13" ht="15.75" customHeight="1">
      <c r="B31" s="43">
        <v>3</v>
      </c>
      <c r="C31" s="41" t="s">
        <v>39</v>
      </c>
      <c r="D31" s="43">
        <v>1</v>
      </c>
      <c r="E31" s="45">
        <v>1200</v>
      </c>
      <c r="F31" s="47" t="str">
        <f>IF($M$4=0,"",$M$4)</f>
        <v/>
      </c>
      <c r="G31" s="43"/>
      <c r="H31" s="49" t="str">
        <f>IF(F31="","",ROUND(E31*F31*0.85,2)*12)</f>
        <v/>
      </c>
      <c r="I31" s="20" t="s">
        <v>9</v>
      </c>
      <c r="J31" s="11">
        <v>3070000</v>
      </c>
      <c r="K31" s="29" t="str">
        <f>IF(H31="","",$M$5)</f>
        <v/>
      </c>
      <c r="L31" s="30" t="str">
        <f t="shared" si="0"/>
        <v/>
      </c>
      <c r="M31" s="51" t="str">
        <f>IF(L31="","",IF(L32="","",IF(L33="","",ROUNDDOWN(H31+L31+L32+L33,0))))</f>
        <v/>
      </c>
    </row>
    <row r="32" spans="2:13" ht="15.75" customHeight="1">
      <c r="B32" s="43"/>
      <c r="C32" s="41"/>
      <c r="D32" s="43"/>
      <c r="E32" s="45"/>
      <c r="F32" s="47"/>
      <c r="G32" s="43"/>
      <c r="H32" s="49"/>
      <c r="I32" s="20" t="s">
        <v>11</v>
      </c>
      <c r="J32" s="11">
        <v>4006000</v>
      </c>
      <c r="K32" s="29" t="str">
        <f>IF(H31="","",$M$6)</f>
        <v/>
      </c>
      <c r="L32" s="30" t="str">
        <f t="shared" si="0"/>
        <v/>
      </c>
      <c r="M32" s="51"/>
    </row>
    <row r="33" spans="2:13" ht="15.75" customHeight="1">
      <c r="B33" s="43"/>
      <c r="C33" s="41"/>
      <c r="D33" s="43"/>
      <c r="E33" s="45"/>
      <c r="F33" s="47"/>
      <c r="G33" s="43"/>
      <c r="H33" s="49"/>
      <c r="I33" s="20" t="s">
        <v>12</v>
      </c>
      <c r="J33" s="11">
        <v>456000</v>
      </c>
      <c r="K33" s="29" t="str">
        <f>IF(H31="","",$M$7)</f>
        <v/>
      </c>
      <c r="L33" s="30" t="str">
        <f t="shared" si="0"/>
        <v/>
      </c>
      <c r="M33" s="51"/>
    </row>
    <row r="34" spans="2:13" ht="15.75" customHeight="1">
      <c r="B34" s="43">
        <v>4</v>
      </c>
      <c r="C34" s="41" t="s">
        <v>40</v>
      </c>
      <c r="D34" s="43">
        <v>2</v>
      </c>
      <c r="E34" s="45">
        <v>441</v>
      </c>
      <c r="F34" s="47" t="str">
        <f>IF($M$11=0,"",$M$11)</f>
        <v/>
      </c>
      <c r="G34" s="43"/>
      <c r="H34" s="49" t="str">
        <f>IF(F34="","",ROUND(E34*F34*0.85,2)*12)</f>
        <v/>
      </c>
      <c r="I34" s="20" t="s">
        <v>9</v>
      </c>
      <c r="J34" s="11">
        <v>915000</v>
      </c>
      <c r="K34" s="29" t="str">
        <f>IF(H34="","",$M$12)</f>
        <v/>
      </c>
      <c r="L34" s="30" t="str">
        <f>IF(K34="","",ROUND(J34*K34,2))</f>
        <v/>
      </c>
      <c r="M34" s="51" t="str">
        <f>IF(L34="","",IF(L35="","",IF(L36="","",ROUNDDOWN(H34+L34+L35+L36,0))))</f>
        <v/>
      </c>
    </row>
    <row r="35" spans="2:13" ht="15.75" customHeight="1">
      <c r="B35" s="43"/>
      <c r="C35" s="41" t="s">
        <v>40</v>
      </c>
      <c r="D35" s="43">
        <v>2</v>
      </c>
      <c r="E35" s="45">
        <v>368</v>
      </c>
      <c r="F35" s="47"/>
      <c r="G35" s="43"/>
      <c r="H35" s="49"/>
      <c r="I35" s="20" t="s">
        <v>11</v>
      </c>
      <c r="J35" s="11">
        <v>1118000</v>
      </c>
      <c r="K35" s="29" t="str">
        <f>IF(H34="","",$M$13)</f>
        <v/>
      </c>
      <c r="L35" s="30" t="str">
        <f t="shared" si="0"/>
        <v/>
      </c>
      <c r="M35" s="51"/>
    </row>
    <row r="36" spans="2:13" ht="15.75" customHeight="1">
      <c r="B36" s="43"/>
      <c r="C36" s="41" t="s">
        <v>40</v>
      </c>
      <c r="D36" s="43">
        <v>2</v>
      </c>
      <c r="E36" s="45">
        <v>368</v>
      </c>
      <c r="F36" s="47"/>
      <c r="G36" s="43"/>
      <c r="H36" s="49"/>
      <c r="I36" s="20" t="s">
        <v>12</v>
      </c>
      <c r="J36" s="11">
        <v>153000</v>
      </c>
      <c r="K36" s="29" t="str">
        <f>IF(H34="","",$M$14)</f>
        <v/>
      </c>
      <c r="L36" s="30" t="str">
        <f t="shared" si="0"/>
        <v/>
      </c>
      <c r="M36" s="51"/>
    </row>
    <row r="37" spans="2:13" ht="15.75" customHeight="1">
      <c r="B37" s="43">
        <v>5</v>
      </c>
      <c r="C37" s="41" t="s">
        <v>41</v>
      </c>
      <c r="D37" s="43">
        <v>3</v>
      </c>
      <c r="E37" s="45">
        <v>45</v>
      </c>
      <c r="F37" s="47" t="str">
        <f>IF(M18=0,"",$M$18)</f>
        <v/>
      </c>
      <c r="G37" s="43"/>
      <c r="H37" s="49" t="str">
        <f>IF(F37="","",ROUND(E37*F37*0.85,2)*12)</f>
        <v/>
      </c>
      <c r="I37" s="20" t="s">
        <v>15</v>
      </c>
      <c r="J37" s="11">
        <v>82700</v>
      </c>
      <c r="K37" s="29" t="str">
        <f>IF(H37="","",$M$19)</f>
        <v/>
      </c>
      <c r="L37" s="30" t="str">
        <f t="shared" si="0"/>
        <v/>
      </c>
      <c r="M37" s="51" t="str">
        <f>IF(L37="","",IF(L38="","",ROUNDDOWN(H37+L37+L38,0)))</f>
        <v/>
      </c>
    </row>
    <row r="38" spans="2:13" ht="15.75" customHeight="1" thickBot="1">
      <c r="B38" s="44"/>
      <c r="C38" s="42"/>
      <c r="D38" s="44"/>
      <c r="E38" s="46"/>
      <c r="F38" s="48"/>
      <c r="G38" s="44"/>
      <c r="H38" s="50"/>
      <c r="I38" s="21" t="s">
        <v>16</v>
      </c>
      <c r="J38" s="18">
        <v>28600</v>
      </c>
      <c r="K38" s="31" t="str">
        <f>IF(H37="","",$M$20)</f>
        <v/>
      </c>
      <c r="L38" s="32" t="str">
        <f t="shared" si="0"/>
        <v/>
      </c>
      <c r="M38" s="52"/>
    </row>
    <row r="39" spans="2:13" s="12" customFormat="1" ht="15.75" customHeight="1" thickTop="1">
      <c r="B39" s="13"/>
      <c r="C39" s="26" t="s">
        <v>42</v>
      </c>
      <c r="D39" s="14"/>
      <c r="E39" s="33" t="str">
        <f>"("&amp;FIXED(SUM(E25+E28+E31+E34+E37),0)&amp;")"</f>
        <v>(3,476)</v>
      </c>
      <c r="F39" s="15"/>
      <c r="G39" s="14"/>
      <c r="H39" s="16"/>
      <c r="I39" s="22"/>
      <c r="J39" s="17">
        <f>SUM(J25:J38)</f>
        <v>20600300</v>
      </c>
      <c r="K39" s="15"/>
      <c r="L39" s="16"/>
      <c r="M39" s="19" t="str">
        <f>IF(M25="","",SUM(M25:M38))</f>
        <v/>
      </c>
    </row>
    <row r="40" spans="2:13" ht="7.5" customHeight="1" thickBot="1"/>
    <row r="41" spans="2:13" ht="18.75" customHeight="1" thickBot="1">
      <c r="E41" s="38"/>
      <c r="F41" s="38"/>
      <c r="G41" s="38"/>
      <c r="H41" s="38"/>
      <c r="L41" s="27" t="s">
        <v>43</v>
      </c>
      <c r="M41" s="34" t="str">
        <f>M39</f>
        <v/>
      </c>
    </row>
    <row r="42" spans="2:13" ht="15.75" customHeight="1">
      <c r="B42" s="4" t="s">
        <v>44</v>
      </c>
      <c r="C42" s="4"/>
      <c r="L42" s="12" t="s">
        <v>45</v>
      </c>
      <c r="M42" s="28">
        <v>0.1</v>
      </c>
    </row>
    <row r="43" spans="2:13" ht="15.75" customHeight="1">
      <c r="B43" s="4"/>
      <c r="C43" s="4" t="s">
        <v>46</v>
      </c>
    </row>
    <row r="44" spans="2:13" ht="15.75" customHeight="1">
      <c r="B44" s="4"/>
      <c r="C44" s="4" t="s">
        <v>47</v>
      </c>
    </row>
    <row r="45" spans="2:13" ht="15.75" customHeight="1">
      <c r="B45" s="4"/>
      <c r="C45" s="4" t="s">
        <v>48</v>
      </c>
    </row>
    <row r="46" spans="2:13" ht="15.75" customHeight="1">
      <c r="B46" s="4"/>
      <c r="C46" s="4" t="s">
        <v>49</v>
      </c>
    </row>
    <row r="47" spans="2:13" ht="15.75" customHeight="1">
      <c r="B47" s="4"/>
      <c r="C47" s="4" t="s">
        <v>50</v>
      </c>
    </row>
    <row r="48" spans="2:13">
      <c r="C48" s="4" t="s">
        <v>51</v>
      </c>
    </row>
    <row r="49" spans="3:3">
      <c r="C49" s="4" t="s">
        <v>52</v>
      </c>
    </row>
    <row r="50" spans="3:3">
      <c r="C50" s="4"/>
    </row>
  </sheetData>
  <sheetProtection algorithmName="SHA-512" hashValue="DhlbGYNgBxXlFbiGcDqMQe28mQO1YjYXKKWbqVwdLYpjNnwhUUNBdQNtw2hpFhT8kAQdAn5YECcyJWJIHtVJNw==" saltValue="mVpQW8IOpZxG3xefpce1Nw==" spinCount="100000" sheet="1" objects="1" selectLockedCells="1"/>
  <mergeCells count="53">
    <mergeCell ref="M22:M24"/>
    <mergeCell ref="J11:K11"/>
    <mergeCell ref="J4:K4"/>
    <mergeCell ref="J12:J14"/>
    <mergeCell ref="J5:J7"/>
    <mergeCell ref="J18:K18"/>
    <mergeCell ref="J19:J20"/>
    <mergeCell ref="J3:K3"/>
    <mergeCell ref="J10:K10"/>
    <mergeCell ref="J17:K17"/>
    <mergeCell ref="D22:D24"/>
    <mergeCell ref="C22:C24"/>
    <mergeCell ref="B22:B24"/>
    <mergeCell ref="I23:J23"/>
    <mergeCell ref="I24:J24"/>
    <mergeCell ref="E22:H22"/>
    <mergeCell ref="I22:L22"/>
    <mergeCell ref="H25:H27"/>
    <mergeCell ref="F25:F27"/>
    <mergeCell ref="E25:E27"/>
    <mergeCell ref="D25:D27"/>
    <mergeCell ref="C25:C27"/>
    <mergeCell ref="B25:B27"/>
    <mergeCell ref="B28:B30"/>
    <mergeCell ref="B31:B33"/>
    <mergeCell ref="B34:B36"/>
    <mergeCell ref="B37:B38"/>
    <mergeCell ref="D28:D30"/>
    <mergeCell ref="E28:E30"/>
    <mergeCell ref="F28:F30"/>
    <mergeCell ref="H28:H30"/>
    <mergeCell ref="M28:M30"/>
    <mergeCell ref="M37:M38"/>
    <mergeCell ref="G25:G38"/>
    <mergeCell ref="C34:C36"/>
    <mergeCell ref="D34:D36"/>
    <mergeCell ref="E34:E36"/>
    <mergeCell ref="F34:F36"/>
    <mergeCell ref="H34:H36"/>
    <mergeCell ref="M34:M36"/>
    <mergeCell ref="C31:C33"/>
    <mergeCell ref="D31:D33"/>
    <mergeCell ref="E31:E33"/>
    <mergeCell ref="F31:F33"/>
    <mergeCell ref="H31:H33"/>
    <mergeCell ref="M31:M33"/>
    <mergeCell ref="M25:M27"/>
    <mergeCell ref="C28:C30"/>
    <mergeCell ref="C37:C38"/>
    <mergeCell ref="D37:D38"/>
    <mergeCell ref="E37:E38"/>
    <mergeCell ref="F37:F38"/>
    <mergeCell ref="H37:H38"/>
  </mergeCells>
  <phoneticPr fontId="1"/>
  <printOptions horizontalCentered="1" verticalCentered="1"/>
  <pageMargins left="0.51181102362204722" right="0.51181102362204722" top="0.59055118110236227" bottom="0.19685039370078741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ユーザー</dc:creator>
  <cp:keywords/>
  <dc:description/>
  <cp:lastModifiedBy>太田　雄紀</cp:lastModifiedBy>
  <cp:revision/>
  <dcterms:created xsi:type="dcterms:W3CDTF">2023-09-12T23:55:53Z</dcterms:created>
  <dcterms:modified xsi:type="dcterms:W3CDTF">2025-11-06T07:27:33Z</dcterms:modified>
  <cp:category/>
  <cp:contentStatus/>
</cp:coreProperties>
</file>