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★★★100_電力調達\て）電力契約\R7年度\R7.10　入札(R8.3～電力供給用)\"/>
    </mc:Choice>
  </mc:AlternateContent>
  <xr:revisionPtr revIDLastSave="0" documentId="13_ncr:1_{92B628B2-957B-49B7-AC0A-8FEE291052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1" sheetId="11" r:id="rId1"/>
  </sheets>
  <definedNames>
    <definedName name="_xlnm._FilterDatabase" localSheetId="0" hidden="1">別紙1!$B$30:$M$100</definedName>
    <definedName name="_xlnm.Print_Area" localSheetId="0">別紙1!$A$1:$N$109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1" l="1"/>
  <c r="L46" i="11"/>
  <c r="L45" i="11"/>
  <c r="L44" i="11"/>
  <c r="L43" i="11"/>
  <c r="L42" i="11"/>
  <c r="L41" i="11"/>
  <c r="L40" i="11"/>
  <c r="L39" i="11"/>
  <c r="L38" i="11"/>
  <c r="L37" i="11"/>
  <c r="L35" i="11"/>
  <c r="L34" i="11"/>
  <c r="M39" i="11"/>
  <c r="M98" i="11"/>
  <c r="M96" i="11"/>
  <c r="M93" i="11"/>
  <c r="M90" i="11"/>
  <c r="M87" i="11"/>
  <c r="M84" i="11"/>
  <c r="M78" i="11"/>
  <c r="M75" i="11"/>
  <c r="M72" i="11"/>
  <c r="M69" i="11"/>
  <c r="M66" i="11"/>
  <c r="M63" i="11"/>
  <c r="M60" i="11"/>
  <c r="M57" i="11"/>
  <c r="M54" i="11"/>
  <c r="M51" i="11"/>
  <c r="H98" i="11"/>
  <c r="H84" i="11"/>
  <c r="H78" i="11"/>
  <c r="H75" i="11"/>
  <c r="H72" i="11"/>
  <c r="H69" i="11"/>
  <c r="H66" i="11"/>
  <c r="H63" i="11"/>
  <c r="H60" i="11"/>
  <c r="H57" i="11"/>
  <c r="H54" i="11"/>
  <c r="H51" i="11"/>
  <c r="H45" i="11"/>
  <c r="H42" i="11"/>
  <c r="H39" i="11"/>
  <c r="H36" i="11"/>
  <c r="H33" i="11"/>
  <c r="F93" i="11"/>
  <c r="F90" i="11"/>
  <c r="K92" i="11"/>
  <c r="K91" i="11"/>
  <c r="K90" i="11"/>
  <c r="K95" i="11"/>
  <c r="K94" i="11"/>
  <c r="K93" i="11"/>
  <c r="J100" i="11" l="1"/>
  <c r="K35" i="11" l="1"/>
  <c r="K34" i="11"/>
  <c r="K33" i="11"/>
  <c r="L33" i="11" s="1"/>
  <c r="M33" i="11" s="1"/>
  <c r="F33" i="11"/>
  <c r="K41" i="11"/>
  <c r="K40" i="11"/>
  <c r="K39" i="11"/>
  <c r="F39" i="11"/>
  <c r="F36" i="11" l="1"/>
  <c r="K36" i="11"/>
  <c r="L36" i="11" s="1"/>
  <c r="M36" i="11" s="1"/>
  <c r="K37" i="11"/>
  <c r="K38" i="11"/>
  <c r="K74" i="11" l="1"/>
  <c r="K73" i="11"/>
  <c r="L73" i="11" s="1"/>
  <c r="K72" i="11"/>
  <c r="K86" i="11"/>
  <c r="K85" i="11"/>
  <c r="K84" i="11"/>
  <c r="K99" i="11"/>
  <c r="K98" i="11"/>
  <c r="K97" i="11"/>
  <c r="K96" i="11"/>
  <c r="K65" i="11"/>
  <c r="K64" i="11"/>
  <c r="K63" i="11"/>
  <c r="K59" i="11"/>
  <c r="K58" i="11"/>
  <c r="L58" i="11" s="1"/>
  <c r="K57" i="11"/>
  <c r="K89" i="11"/>
  <c r="K88" i="11"/>
  <c r="K87" i="11"/>
  <c r="K53" i="11"/>
  <c r="K52" i="11"/>
  <c r="K51" i="11"/>
  <c r="K80" i="11"/>
  <c r="K79" i="11"/>
  <c r="K78" i="11"/>
  <c r="K71" i="11"/>
  <c r="K70" i="11"/>
  <c r="K69" i="11"/>
  <c r="K62" i="11"/>
  <c r="L62" i="11" s="1"/>
  <c r="K61" i="11"/>
  <c r="L61" i="11" s="1"/>
  <c r="K60" i="11"/>
  <c r="L60" i="11" s="1"/>
  <c r="K68" i="11"/>
  <c r="K67" i="11"/>
  <c r="K66" i="11"/>
  <c r="K77" i="11"/>
  <c r="K76" i="11"/>
  <c r="K75" i="11"/>
  <c r="K47" i="11"/>
  <c r="K46" i="11"/>
  <c r="K45" i="11"/>
  <c r="K44" i="11"/>
  <c r="K43" i="11"/>
  <c r="K42" i="11"/>
  <c r="K54" i="11"/>
  <c r="F72" i="11"/>
  <c r="F98" i="11"/>
  <c r="F96" i="11"/>
  <c r="H96" i="11" s="1"/>
  <c r="H93" i="11"/>
  <c r="F63" i="11"/>
  <c r="F57" i="11"/>
  <c r="F87" i="11"/>
  <c r="H87" i="11" s="1"/>
  <c r="F51" i="11"/>
  <c r="F78" i="11"/>
  <c r="F69" i="11"/>
  <c r="F60" i="11"/>
  <c r="H90" i="11"/>
  <c r="F66" i="11"/>
  <c r="F75" i="11"/>
  <c r="F45" i="11"/>
  <c r="F42" i="11"/>
  <c r="F54" i="11"/>
  <c r="L59" i="11" l="1"/>
  <c r="L57" i="11"/>
  <c r="L93" i="11" l="1"/>
  <c r="L64" i="11"/>
  <c r="L63" i="11"/>
  <c r="L79" i="11"/>
  <c r="K56" i="11"/>
  <c r="K55" i="11"/>
  <c r="L94" i="11"/>
  <c r="L78" i="11"/>
  <c r="F84" i="11"/>
  <c r="M45" i="11" l="1"/>
  <c r="M42" i="11"/>
  <c r="L74" i="11"/>
  <c r="L72" i="11"/>
  <c r="L68" i="11"/>
  <c r="L67" i="11"/>
  <c r="L66" i="11"/>
  <c r="L99" i="11"/>
  <c r="L98" i="11"/>
  <c r="L86" i="11"/>
  <c r="L85" i="11"/>
  <c r="L84" i="11"/>
  <c r="L97" i="11"/>
  <c r="L96" i="11"/>
  <c r="L89" i="11"/>
  <c r="L88" i="11"/>
  <c r="L87" i="11"/>
  <c r="L53" i="11"/>
  <c r="L52" i="11"/>
  <c r="L51" i="11"/>
  <c r="L71" i="11"/>
  <c r="L70" i="11"/>
  <c r="L69" i="11"/>
  <c r="L92" i="11"/>
  <c r="L91" i="11"/>
  <c r="L90" i="11"/>
  <c r="L77" i="11"/>
  <c r="L76" i="11"/>
  <c r="L75" i="11"/>
  <c r="L54" i="11"/>
  <c r="L55" i="11"/>
  <c r="L56" i="11"/>
  <c r="L80" i="11" l="1"/>
  <c r="L65" i="11"/>
  <c r="L95" i="11"/>
  <c r="M100" i="11" l="1"/>
  <c r="M102" i="11" s="1"/>
</calcChain>
</file>

<file path=xl/sharedStrings.xml><?xml version="1.0" encoding="utf-8"?>
<sst xmlns="http://schemas.openxmlformats.org/spreadsheetml/2006/main" count="213" uniqueCount="77">
  <si>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</si>
  <si>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基本料金</t>
    <rPh sb="0" eb="2">
      <t>キホン</t>
    </rPh>
    <rPh sb="2" eb="4">
      <t>リョウキン</t>
    </rPh>
    <phoneticPr fontId="1"/>
  </si>
  <si>
    <t>区分</t>
  </si>
  <si>
    <t>単位</t>
  </si>
  <si>
    <t>契約電力</t>
    <rPh sb="0" eb="2">
      <t>ケイヤク</t>
    </rPh>
    <rPh sb="2" eb="4">
      <t>デンリョク</t>
    </rPh>
    <phoneticPr fontId="1"/>
  </si>
  <si>
    <t>その他季</t>
    <rPh sb="2" eb="3">
      <t>タ</t>
    </rPh>
    <rPh sb="3" eb="4">
      <t>キ</t>
    </rPh>
    <phoneticPr fontId="1"/>
  </si>
  <si>
    <t>ひと月1kWにつき</t>
  </si>
  <si>
    <t>1kWhにつき</t>
  </si>
  <si>
    <t>施設名</t>
    <rPh sb="0" eb="2">
      <t>シセツ</t>
    </rPh>
    <rPh sb="2" eb="3">
      <t>メイ</t>
    </rPh>
    <phoneticPr fontId="1"/>
  </si>
  <si>
    <t>契約種別</t>
    <rPh sb="0" eb="2">
      <t>ケイヤク</t>
    </rPh>
    <rPh sb="2" eb="4">
      <t>シュベツ</t>
    </rPh>
    <phoneticPr fontId="1"/>
  </si>
  <si>
    <t>電力量料金</t>
    <rPh sb="0" eb="2">
      <t>デンリョク</t>
    </rPh>
    <rPh sb="2" eb="3">
      <t>リョウ</t>
    </rPh>
    <rPh sb="3" eb="5">
      <t>リョウキン</t>
    </rPh>
    <phoneticPr fontId="1"/>
  </si>
  <si>
    <t>小計A</t>
    <rPh sb="0" eb="2">
      <t>ショウケイ</t>
    </rPh>
    <phoneticPr fontId="1"/>
  </si>
  <si>
    <t>予定使用電力量</t>
    <rPh sb="0" eb="2">
      <t>ヨテイ</t>
    </rPh>
    <rPh sb="2" eb="4">
      <t>シヨウ</t>
    </rPh>
    <rPh sb="4" eb="6">
      <t>デンリョク</t>
    </rPh>
    <rPh sb="6" eb="7">
      <t>リョウ</t>
    </rPh>
    <phoneticPr fontId="1"/>
  </si>
  <si>
    <t>小計B</t>
    <rPh sb="0" eb="2">
      <t>ショウケイ</t>
    </rPh>
    <phoneticPr fontId="1"/>
  </si>
  <si>
    <t>重負荷</t>
  </si>
  <si>
    <t>昼間</t>
  </si>
  <si>
    <t>夜間</t>
  </si>
  <si>
    <t>№</t>
    <phoneticPr fontId="1"/>
  </si>
  <si>
    <t>基本料金単価</t>
    <phoneticPr fontId="1"/>
  </si>
  <si>
    <t>力率割引</t>
    <rPh sb="0" eb="2">
      <t>リキリツ</t>
    </rPh>
    <rPh sb="2" eb="4">
      <t>ワリビキ</t>
    </rPh>
    <phoneticPr fontId="1"/>
  </si>
  <si>
    <t>電力量料金単価</t>
    <phoneticPr fontId="1"/>
  </si>
  <si>
    <t>（Ａ＋Ｂ）</t>
    <phoneticPr fontId="1"/>
  </si>
  <si>
    <t>(kW)</t>
    <phoneticPr fontId="1"/>
  </si>
  <si>
    <t>ひと月1kWにつき
（円/税込）</t>
    <phoneticPr fontId="1"/>
  </si>
  <si>
    <t>(100%)</t>
    <phoneticPr fontId="1"/>
  </si>
  <si>
    <t>（円）</t>
    <phoneticPr fontId="1"/>
  </si>
  <si>
    <t>(kWh)</t>
    <phoneticPr fontId="1"/>
  </si>
  <si>
    <t>1kWhにつき
（円/税込）</t>
    <phoneticPr fontId="1"/>
  </si>
  <si>
    <t>×0.85</t>
    <phoneticPr fontId="1"/>
  </si>
  <si>
    <t>総計</t>
    <rPh sb="0" eb="2">
      <t>ソウケイ</t>
    </rPh>
    <phoneticPr fontId="1"/>
  </si>
  <si>
    <t>電気料金合計C</t>
    <rPh sb="0" eb="2">
      <t>デンキ</t>
    </rPh>
    <rPh sb="2" eb="4">
      <t>リョウキン</t>
    </rPh>
    <rPh sb="4" eb="6">
      <t>ゴウケイ</t>
    </rPh>
    <phoneticPr fontId="1"/>
  </si>
  <si>
    <t>夏季</t>
    <rPh sb="0" eb="2">
      <t>カキ</t>
    </rPh>
    <phoneticPr fontId="1"/>
  </si>
  <si>
    <t>重負荷時間</t>
    <rPh sb="0" eb="1">
      <t>ジュウ</t>
    </rPh>
    <rPh sb="1" eb="3">
      <t>フカ</t>
    </rPh>
    <rPh sb="3" eb="5">
      <t>ジカン</t>
    </rPh>
    <phoneticPr fontId="1"/>
  </si>
  <si>
    <t>本荘水源地</t>
    <rPh sb="0" eb="2">
      <t>ホンジョウ</t>
    </rPh>
    <rPh sb="2" eb="5">
      <t>スイゲンチ</t>
    </rPh>
    <phoneticPr fontId="1"/>
  </si>
  <si>
    <t>市橋水源地</t>
    <rPh sb="0" eb="2">
      <t>イチハシ</t>
    </rPh>
    <rPh sb="2" eb="5">
      <t>スイゲンチ</t>
    </rPh>
    <phoneticPr fontId="1"/>
  </si>
  <si>
    <t>粕森加圧施設</t>
  </si>
  <si>
    <t>雄総水源地</t>
  </si>
  <si>
    <t>黒野第１加圧施設</t>
  </si>
  <si>
    <t>黒野第1北水源地</t>
  </si>
  <si>
    <t>岩野田加圧施設</t>
  </si>
  <si>
    <t>岩野田水源地</t>
  </si>
  <si>
    <t>芥見野村水源地</t>
  </si>
  <si>
    <t>芥見加圧施設</t>
  </si>
  <si>
    <t>岩芥見加圧施設</t>
  </si>
  <si>
    <t>日野第1水源地</t>
  </si>
  <si>
    <t>上芥見第1水源地</t>
  </si>
  <si>
    <t>三輪第1水源地</t>
  </si>
  <si>
    <t>三輪第2水源地</t>
  </si>
  <si>
    <t>木田水源地</t>
  </si>
  <si>
    <t>西郷第2水源地</t>
  </si>
  <si>
    <t>柳津水源地</t>
  </si>
  <si>
    <t>佐波水源地</t>
  </si>
  <si>
    <t>昼間時間</t>
    <rPh sb="0" eb="2">
      <t>ヒルマ</t>
    </rPh>
    <rPh sb="2" eb="4">
      <t>ジカン</t>
    </rPh>
    <phoneticPr fontId="1"/>
  </si>
  <si>
    <t>夜間時間</t>
    <rPh sb="0" eb="2">
      <t>ヤカン</t>
    </rPh>
    <rPh sb="2" eb="4">
      <t>ジカン</t>
    </rPh>
    <phoneticPr fontId="1"/>
  </si>
  <si>
    <t>(kW)</t>
    <phoneticPr fontId="1"/>
  </si>
  <si>
    <t>夏季</t>
    <phoneticPr fontId="1"/>
  </si>
  <si>
    <t>その他季</t>
    <phoneticPr fontId="1"/>
  </si>
  <si>
    <t>下川手水源地</t>
  </si>
  <si>
    <t>契約種別１（500kW以上）</t>
    <rPh sb="0" eb="2">
      <t>ケイヤク</t>
    </rPh>
    <rPh sb="2" eb="4">
      <t>シュベツ</t>
    </rPh>
    <rPh sb="11" eb="13">
      <t>イジョウ</t>
    </rPh>
    <phoneticPr fontId="1"/>
  </si>
  <si>
    <t>契約種別２（500kW未満）　　負荷率H</t>
    <rPh sb="0" eb="2">
      <t>ケイヤク</t>
    </rPh>
    <rPh sb="2" eb="4">
      <t>シュベツ</t>
    </rPh>
    <rPh sb="11" eb="13">
      <t>ミマン</t>
    </rPh>
    <rPh sb="16" eb="19">
      <t>フカリツ</t>
    </rPh>
    <phoneticPr fontId="1"/>
  </si>
  <si>
    <t>契約種別３（500kW未満）　負荷率L</t>
    <rPh sb="0" eb="2">
      <t>ケイヤク</t>
    </rPh>
    <rPh sb="2" eb="4">
      <t>シュベツ</t>
    </rPh>
    <rPh sb="11" eb="13">
      <t>ミマン</t>
    </rPh>
    <rPh sb="15" eb="18">
      <t>フカリツ</t>
    </rPh>
    <phoneticPr fontId="1"/>
  </si>
  <si>
    <t>消費税率</t>
    <rPh sb="0" eb="4">
      <t>ショウヒゼイリツ</t>
    </rPh>
    <phoneticPr fontId="1"/>
  </si>
  <si>
    <t>　　電気料金合計Ｃは、１円未満の端数を切り捨てとする。</t>
    <phoneticPr fontId="1"/>
  </si>
  <si>
    <t>鏡岩水源地</t>
    <rPh sb="0" eb="2">
      <t>カガミイワ</t>
    </rPh>
    <rPh sb="2" eb="5">
      <t>スイゲンチ</t>
    </rPh>
    <phoneticPr fontId="1"/>
  </si>
  <si>
    <t>見積単価（円/税込）</t>
    <rPh sb="0" eb="2">
      <t>ミツモリ</t>
    </rPh>
    <phoneticPr fontId="1"/>
  </si>
  <si>
    <t>基本料金見積単価</t>
    <rPh sb="4" eb="6">
      <t>ミツモリ</t>
    </rPh>
    <phoneticPr fontId="1"/>
  </si>
  <si>
    <t>電力量料金見積単価</t>
    <rPh sb="5" eb="7">
      <t>ミツモリ</t>
    </rPh>
    <phoneticPr fontId="1"/>
  </si>
  <si>
    <t>入札金額算定書</t>
    <rPh sb="0" eb="2">
      <t>ニュウサツ</t>
    </rPh>
    <rPh sb="2" eb="4">
      <t>キンガク</t>
    </rPh>
    <phoneticPr fontId="1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</si>
  <si>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9">
      <t>サンテイショ</t>
    </rPh>
    <rPh sb="10" eb="12">
      <t>ニュウサツ</t>
    </rPh>
    <rPh sb="12" eb="13">
      <t>ショ</t>
    </rPh>
    <rPh sb="14" eb="16">
      <t>テンプ</t>
    </rPh>
    <rPh sb="18" eb="20">
      <t>ニュウサツ</t>
    </rPh>
    <rPh sb="20" eb="21">
      <t>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2"/>
  </si>
  <si>
    <t>２　入札金額算定書（ア）欄、電気料金時価（税込）の金額を入札書に記入すること。</t>
    <rPh sb="2" eb="4">
      <t>ニュウサツ</t>
    </rPh>
    <rPh sb="4" eb="6">
      <t>キンガク</t>
    </rPh>
    <rPh sb="6" eb="9">
      <t>サンテイショ</t>
    </rPh>
    <rPh sb="12" eb="13">
      <t>ラン</t>
    </rPh>
    <rPh sb="14" eb="16">
      <t>デンキ</t>
    </rPh>
    <rPh sb="16" eb="18">
      <t>リョウキン</t>
    </rPh>
    <rPh sb="18" eb="20">
      <t>ジカ</t>
    </rPh>
    <rPh sb="21" eb="23">
      <t>ゼイコミ</t>
    </rPh>
    <rPh sb="25" eb="27">
      <t>キンガク</t>
    </rPh>
    <rPh sb="28" eb="30">
      <t>ニュウサツ</t>
    </rPh>
    <rPh sb="30" eb="31">
      <t>ショ</t>
    </rPh>
    <rPh sb="32" eb="34">
      <t>キニュウ</t>
    </rPh>
    <phoneticPr fontId="2"/>
  </si>
  <si>
    <t>３　基本料金入札単価及び電力量料金見積単価に、小数点以下第2位まで含むことができる。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2" eb="14">
      <t>デンリョク</t>
    </rPh>
    <rPh sb="14" eb="15">
      <t>リョウ</t>
    </rPh>
    <rPh sb="15" eb="17">
      <t>リョウキン</t>
    </rPh>
    <rPh sb="17" eb="19">
      <t>ミツモリ</t>
    </rPh>
    <rPh sb="19" eb="21">
      <t>タンカ</t>
    </rPh>
    <rPh sb="23" eb="28">
      <t>ショウスウテンイカ</t>
    </rPh>
    <rPh sb="28" eb="29">
      <t>ダイ</t>
    </rPh>
    <rPh sb="30" eb="31">
      <t>イ</t>
    </rPh>
    <rPh sb="33" eb="34">
      <t>フク</t>
    </rPh>
    <phoneticPr fontId="2"/>
  </si>
  <si>
    <t>４　基本料金の小計Ａはひと月当たりの基本料金(力率割引後、小数点以下第3位を四捨五入)×12月、電気量料金の小計Bは時季別に小数点以下第3位を四捨五入。</t>
    <rPh sb="2" eb="4">
      <t>キホン</t>
    </rPh>
    <rPh sb="4" eb="6">
      <t>リョウキン</t>
    </rPh>
    <rPh sb="7" eb="9">
      <t>ショウケイ</t>
    </rPh>
    <rPh sb="13" eb="14">
      <t>ツキ</t>
    </rPh>
    <rPh sb="14" eb="15">
      <t>ア</t>
    </rPh>
    <rPh sb="18" eb="22">
      <t>キホンリョウキン</t>
    </rPh>
    <rPh sb="23" eb="25">
      <t>リキリツ</t>
    </rPh>
    <rPh sb="25" eb="28">
      <t>ワリビキゴ</t>
    </rPh>
    <rPh sb="29" eb="34">
      <t>ショウスウテンイカ</t>
    </rPh>
    <rPh sb="34" eb="35">
      <t>ダイ</t>
    </rPh>
    <rPh sb="36" eb="37">
      <t>イ</t>
    </rPh>
    <rPh sb="38" eb="42">
      <t>シシャゴニュウ</t>
    </rPh>
    <rPh sb="46" eb="47">
      <t>ツキ</t>
    </rPh>
    <phoneticPr fontId="2"/>
  </si>
  <si>
    <t>５　太枠内に入札単価(税込)を記入すること。</t>
    <rPh sb="2" eb="4">
      <t>フトワク</t>
    </rPh>
    <rPh sb="6" eb="8">
      <t>ニュウサツ</t>
    </rPh>
    <rPh sb="8" eb="10">
      <t>タンカ</t>
    </rPh>
    <rPh sb="11" eb="13">
      <t>ゼイコミ</t>
    </rPh>
    <phoneticPr fontId="2"/>
  </si>
  <si>
    <t>６　入札金額算定には、燃料費調整単価及び再生可能エネルギー発電促進賦課金を含まない。</t>
    <rPh sb="2" eb="4">
      <t>ニュウサツ</t>
    </rPh>
    <rPh sb="4" eb="6">
      <t>キンガク</t>
    </rPh>
    <rPh sb="5" eb="6">
      <t>ニュウキン</t>
    </rPh>
    <rPh sb="6" eb="8">
      <t>サンテイ</t>
    </rPh>
    <phoneticPr fontId="1"/>
  </si>
  <si>
    <t>契約種別４（500kW未満）　季節別</t>
    <rPh sb="0" eb="2">
      <t>ケイヤク</t>
    </rPh>
    <rPh sb="2" eb="4">
      <t>シュベツ</t>
    </rPh>
    <rPh sb="15" eb="18">
      <t>キセツベツ</t>
    </rPh>
    <phoneticPr fontId="1"/>
  </si>
  <si>
    <t>様式5</t>
    <rPh sb="0" eb="2">
      <t>ヨウシキ</t>
    </rPh>
    <phoneticPr fontId="1"/>
  </si>
  <si>
    <t>電気料金総価（税込）(ア)</t>
    <rPh sb="0" eb="2">
      <t>デンキ</t>
    </rPh>
    <rPh sb="2" eb="4">
      <t>リョウキン</t>
    </rPh>
    <rPh sb="4" eb="5">
      <t>ソウ</t>
    </rPh>
    <rPh sb="5" eb="6">
      <t>アタイ</t>
    </rPh>
    <rPh sb="7" eb="9">
      <t>ゼイコミ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</si>
</sst>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.00_);[Red]\(#,##0.00\)"/>
    <numFmt numFmtId="177" formatCode="#,##0_);[Red]\(#,##0\)"/>
    <numFmt numFmtId="178" formatCode="#,##0.00_ "/>
  </numFmts>
  <fonts count="13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.5"/>
      <name val="ＭＳ Ｐ明朝"/>
      <family val="1"/>
      <charset val="128"/>
    </font>
    <font>
      <sz val="11"/>
      <color theme="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38" fontId="3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  <xf numFmtId="0" fontId="5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4" fillId="2" borderId="0" xfId="0" applyFont="1" applyFill="1" applyProtection="1"/>
    <xf numFmtId="0" fontId="7" fillId="2" borderId="0" xfId="0" applyFont="1" applyFill="1" applyProtection="1"/>
    <xf numFmtId="0" fontId="4" fillId="2" borderId="0" xfId="6" applyFont="1" applyFill="1" applyProtection="1"/>
    <xf numFmtId="0" fontId="8" fillId="2" borderId="0" xfId="0" applyFont="1" applyFill="1" applyAlignment="1" applyProtection="1">
      <alignment horizontal="left"/>
    </xf>
    <xf numFmtId="40" fontId="10" fillId="2" borderId="0" xfId="1" applyNumberFormat="1" applyFont="1" applyFill="1" applyProtection="1"/>
    <xf numFmtId="38" fontId="10" fillId="2" borderId="0" xfId="0" applyNumberFormat="1" applyFont="1" applyFill="1" applyProtection="1"/>
    <xf numFmtId="0" fontId="6" fillId="0" borderId="1" xfId="8" applyFont="1" applyBorder="1" applyAlignment="1" applyProtection="1">
      <alignment horizontal="center" vertical="center" wrapText="1"/>
    </xf>
    <xf numFmtId="0" fontId="6" fillId="0" borderId="7" xfId="8" applyFont="1" applyBorder="1" applyAlignment="1" applyProtection="1">
      <alignment horizontal="center" vertical="center" wrapText="1"/>
    </xf>
    <xf numFmtId="0" fontId="9" fillId="0" borderId="2" xfId="8" applyFont="1" applyBorder="1" applyAlignment="1" applyProtection="1">
      <alignment horizontal="left" vertical="center" wrapText="1"/>
    </xf>
    <xf numFmtId="0" fontId="4" fillId="2" borderId="0" xfId="6" applyFont="1" applyFill="1" applyAlignment="1" applyProtection="1">
      <alignment vertical="center"/>
    </xf>
    <xf numFmtId="0" fontId="8" fillId="2" borderId="0" xfId="7" applyFont="1" applyFill="1" applyAlignment="1" applyProtection="1">
      <alignment horizontal="left" vertical="center"/>
    </xf>
    <xf numFmtId="0" fontId="8" fillId="2" borderId="0" xfId="6" applyFont="1" applyFill="1" applyAlignment="1" applyProtection="1">
      <alignment horizontal="left" vertical="center"/>
    </xf>
    <xf numFmtId="0" fontId="6" fillId="2" borderId="0" xfId="6" applyFont="1" applyFill="1" applyAlignment="1" applyProtection="1">
      <alignment vertical="center"/>
    </xf>
    <xf numFmtId="0" fontId="7" fillId="2" borderId="3" xfId="6" applyFont="1" applyFill="1" applyBorder="1" applyAlignment="1" applyProtection="1">
      <alignment horizontal="center" vertical="center" wrapText="1"/>
    </xf>
    <xf numFmtId="0" fontId="7" fillId="2" borderId="4" xfId="6" applyFont="1" applyFill="1" applyBorder="1" applyAlignment="1" applyProtection="1">
      <alignment horizontal="center" vertical="center"/>
    </xf>
    <xf numFmtId="0" fontId="7" fillId="2" borderId="6" xfId="6" applyFont="1" applyFill="1" applyBorder="1" applyAlignment="1" applyProtection="1">
      <alignment horizontal="center" vertical="center"/>
    </xf>
    <xf numFmtId="0" fontId="7" fillId="2" borderId="28" xfId="6" applyFont="1" applyFill="1" applyBorder="1" applyAlignment="1" applyProtection="1">
      <alignment horizontal="center" vertical="center"/>
    </xf>
    <xf numFmtId="0" fontId="7" fillId="2" borderId="9" xfId="6" applyFont="1" applyFill="1" applyBorder="1" applyAlignment="1" applyProtection="1">
      <alignment horizontal="center" vertical="center" wrapText="1"/>
    </xf>
    <xf numFmtId="0" fontId="7" fillId="2" borderId="20" xfId="6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 wrapText="1"/>
    </xf>
    <xf numFmtId="0" fontId="7" fillId="2" borderId="13" xfId="6" applyFont="1" applyFill="1" applyBorder="1" applyAlignment="1" applyProtection="1">
      <alignment horizontal="center" vertical="center"/>
    </xf>
    <xf numFmtId="0" fontId="7" fillId="2" borderId="5" xfId="6" applyFont="1" applyFill="1" applyBorder="1" applyAlignment="1" applyProtection="1">
      <alignment vertical="center"/>
    </xf>
    <xf numFmtId="177" fontId="7" fillId="2" borderId="2" xfId="6" applyNumberFormat="1" applyFont="1" applyFill="1" applyBorder="1" applyAlignment="1" applyProtection="1">
      <alignment vertical="center"/>
    </xf>
    <xf numFmtId="0" fontId="7" fillId="2" borderId="22" xfId="7" applyFont="1" applyFill="1" applyBorder="1" applyAlignment="1" applyProtection="1">
      <alignment horizontal="center" vertical="center"/>
    </xf>
    <xf numFmtId="0" fontId="7" fillId="2" borderId="22" xfId="6" applyFont="1" applyFill="1" applyBorder="1" applyAlignment="1" applyProtection="1">
      <alignment horizontal="left" vertical="center"/>
    </xf>
    <xf numFmtId="0" fontId="7" fillId="2" borderId="23" xfId="6" applyFont="1" applyFill="1" applyBorder="1" applyAlignment="1" applyProtection="1">
      <alignment horizontal="center" vertical="center"/>
    </xf>
    <xf numFmtId="177" fontId="7" fillId="2" borderId="22" xfId="6" applyNumberFormat="1" applyFont="1" applyFill="1" applyBorder="1" applyAlignment="1" applyProtection="1">
      <alignment horizontal="right" vertical="center"/>
    </xf>
    <xf numFmtId="4" fontId="7" fillId="2" borderId="23" xfId="6" applyNumberFormat="1" applyFont="1" applyFill="1" applyBorder="1" applyAlignment="1" applyProtection="1">
      <alignment horizontal="center" vertical="center"/>
    </xf>
    <xf numFmtId="0" fontId="7" fillId="2" borderId="24" xfId="6" applyFont="1" applyFill="1" applyBorder="1" applyAlignment="1" applyProtection="1">
      <alignment vertical="center"/>
    </xf>
    <xf numFmtId="0" fontId="7" fillId="2" borderId="23" xfId="6" applyFont="1" applyFill="1" applyBorder="1" applyAlignment="1" applyProtection="1">
      <alignment vertical="center"/>
    </xf>
    <xf numFmtId="177" fontId="7" fillId="2" borderId="30" xfId="6" applyNumberFormat="1" applyFont="1" applyFill="1" applyBorder="1" applyAlignment="1" applyProtection="1">
      <alignment horizontal="right" vertical="center"/>
    </xf>
    <xf numFmtId="0" fontId="6" fillId="2" borderId="0" xfId="7" applyFont="1" applyFill="1" applyAlignment="1" applyProtection="1">
      <alignment horizontal="left" vertical="center"/>
    </xf>
    <xf numFmtId="0" fontId="6" fillId="2" borderId="0" xfId="6" applyFont="1" applyFill="1" applyAlignment="1" applyProtection="1">
      <alignment horizontal="left" vertical="center"/>
    </xf>
    <xf numFmtId="177" fontId="7" fillId="2" borderId="31" xfId="0" applyNumberFormat="1" applyFont="1" applyFill="1" applyBorder="1" applyAlignment="1" applyProtection="1">
      <alignment vertical="center"/>
    </xf>
    <xf numFmtId="0" fontId="11" fillId="2" borderId="0" xfId="6" applyFont="1" applyFill="1" applyProtection="1"/>
    <xf numFmtId="0" fontId="6" fillId="0" borderId="1" xfId="8" applyFont="1" applyBorder="1" applyAlignment="1" applyProtection="1">
      <alignment horizontal="left" vertical="center" wrapText="1"/>
    </xf>
    <xf numFmtId="0" fontId="7" fillId="2" borderId="21" xfId="6" applyFont="1" applyFill="1" applyBorder="1" applyAlignment="1" applyProtection="1">
      <alignment vertical="center"/>
    </xf>
    <xf numFmtId="177" fontId="7" fillId="2" borderId="17" xfId="6" applyNumberFormat="1" applyFont="1" applyFill="1" applyBorder="1" applyAlignment="1" applyProtection="1">
      <alignment vertical="center"/>
    </xf>
    <xf numFmtId="0" fontId="7" fillId="2" borderId="33" xfId="6" applyFont="1" applyFill="1" applyBorder="1" applyAlignment="1" applyProtection="1">
      <alignment horizontal="center" vertical="center"/>
    </xf>
    <xf numFmtId="9" fontId="7" fillId="2" borderId="17" xfId="6" quotePrefix="1" applyNumberFormat="1" applyFont="1" applyFill="1" applyBorder="1" applyAlignment="1" applyProtection="1">
      <alignment horizontal="center" vertical="center" wrapText="1"/>
    </xf>
    <xf numFmtId="0" fontId="7" fillId="2" borderId="11" xfId="6" applyFont="1" applyFill="1" applyBorder="1" applyAlignment="1" applyProtection="1">
      <alignment horizontal="center" vertical="center"/>
    </xf>
    <xf numFmtId="0" fontId="7" fillId="2" borderId="34" xfId="6" applyFont="1" applyFill="1" applyBorder="1" applyAlignment="1" applyProtection="1">
      <alignment horizontal="center" vertical="center"/>
    </xf>
    <xf numFmtId="0" fontId="6" fillId="0" borderId="0" xfId="8" applyFont="1" applyBorder="1" applyAlignment="1" applyProtection="1">
      <alignment horizontal="left" vertical="center" wrapText="1"/>
    </xf>
    <xf numFmtId="0" fontId="9" fillId="0" borderId="0" xfId="8" applyFont="1" applyBorder="1" applyAlignment="1" applyProtection="1">
      <alignment horizontal="left" vertical="center" wrapText="1"/>
    </xf>
    <xf numFmtId="176" fontId="7" fillId="2" borderId="35" xfId="6" applyNumberFormat="1" applyFont="1" applyFill="1" applyBorder="1" applyAlignment="1" applyProtection="1">
      <alignment horizontal="right" vertical="center"/>
    </xf>
    <xf numFmtId="0" fontId="7" fillId="2" borderId="2" xfId="6" applyNumberFormat="1" applyFont="1" applyFill="1" applyBorder="1" applyAlignment="1" applyProtection="1">
      <alignment vertical="center"/>
    </xf>
    <xf numFmtId="0" fontId="7" fillId="2" borderId="17" xfId="6" applyNumberFormat="1" applyFont="1" applyFill="1" applyBorder="1" applyAlignment="1" applyProtection="1">
      <alignment vertical="center"/>
    </xf>
    <xf numFmtId="178" fontId="7" fillId="2" borderId="16" xfId="6" applyNumberFormat="1" applyFont="1" applyFill="1" applyBorder="1" applyAlignment="1" applyProtection="1">
      <alignment vertical="center"/>
    </xf>
    <xf numFmtId="178" fontId="7" fillId="2" borderId="13" xfId="6" applyNumberFormat="1" applyFont="1" applyFill="1" applyBorder="1" applyAlignment="1" applyProtection="1">
      <alignment vertical="center"/>
    </xf>
    <xf numFmtId="177" fontId="7" fillId="2" borderId="0" xfId="0" applyNumberFormat="1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horizontal="right" vertical="center"/>
    </xf>
    <xf numFmtId="9" fontId="4" fillId="2" borderId="36" xfId="0" applyNumberFormat="1" applyFont="1" applyFill="1" applyBorder="1" applyAlignment="1" applyProtection="1">
      <alignment horizontal="center" vertical="center"/>
    </xf>
    <xf numFmtId="0" fontId="7" fillId="2" borderId="3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6" fillId="0" borderId="2" xfId="8" applyFont="1" applyBorder="1" applyAlignment="1" applyProtection="1">
      <alignment horizontal="left" vertical="center" wrapText="1"/>
    </xf>
    <xf numFmtId="0" fontId="7" fillId="2" borderId="19" xfId="6" applyFont="1" applyFill="1" applyBorder="1" applyAlignment="1" applyProtection="1">
      <alignment horizontal="center" vertical="center"/>
    </xf>
    <xf numFmtId="0" fontId="7" fillId="0" borderId="0" xfId="8" applyFont="1" applyBorder="1" applyAlignment="1" applyProtection="1">
      <alignment horizontal="right" vertical="center" wrapText="1"/>
    </xf>
    <xf numFmtId="2" fontId="7" fillId="0" borderId="25" xfId="8" applyNumberFormat="1" applyFont="1" applyBorder="1" applyAlignment="1" applyProtection="1">
      <alignment horizontal="right" vertical="center" wrapText="1"/>
      <protection locked="0"/>
    </xf>
    <xf numFmtId="2" fontId="7" fillId="2" borderId="2" xfId="6" applyNumberFormat="1" applyFont="1" applyFill="1" applyBorder="1" applyAlignment="1" applyProtection="1">
      <alignment vertical="center"/>
    </xf>
    <xf numFmtId="2" fontId="7" fillId="0" borderId="14" xfId="8" applyNumberFormat="1" applyFont="1" applyBorder="1" applyAlignment="1" applyProtection="1">
      <alignment horizontal="right" vertical="center" wrapText="1"/>
      <protection locked="0"/>
    </xf>
    <xf numFmtId="177" fontId="7" fillId="2" borderId="23" xfId="6" applyNumberFormat="1" applyFont="1" applyFill="1" applyBorder="1" applyAlignment="1" applyProtection="1">
      <alignment horizontal="right" vertical="center"/>
    </xf>
    <xf numFmtId="177" fontId="7" fillId="2" borderId="19" xfId="6" applyNumberFormat="1" applyFont="1" applyFill="1" applyBorder="1" applyAlignment="1" applyProtection="1">
      <alignment horizontal="right" vertical="center"/>
    </xf>
    <xf numFmtId="177" fontId="7" fillId="2" borderId="28" xfId="6" applyNumberFormat="1" applyFont="1" applyFill="1" applyBorder="1" applyAlignment="1" applyProtection="1">
      <alignment horizontal="right" vertical="center"/>
    </xf>
    <xf numFmtId="177" fontId="7" fillId="2" borderId="21" xfId="6" applyNumberFormat="1" applyFont="1" applyFill="1" applyBorder="1" applyAlignment="1" applyProtection="1">
      <alignment horizontal="right" vertical="center"/>
    </xf>
    <xf numFmtId="0" fontId="7" fillId="2" borderId="9" xfId="6" applyFont="1" applyFill="1" applyBorder="1" applyAlignment="1" applyProtection="1">
      <alignment horizontal="center" vertical="center"/>
    </xf>
    <xf numFmtId="0" fontId="7" fillId="2" borderId="17" xfId="6" applyFont="1" applyFill="1" applyBorder="1" applyAlignment="1" applyProtection="1">
      <alignment horizontal="center" vertical="center"/>
    </xf>
    <xf numFmtId="178" fontId="7" fillId="2" borderId="6" xfId="6" applyNumberFormat="1" applyFont="1" applyFill="1" applyBorder="1" applyAlignment="1" applyProtection="1">
      <alignment horizontal="right" vertical="center"/>
    </xf>
    <xf numFmtId="178" fontId="7" fillId="2" borderId="8" xfId="6" applyNumberFormat="1" applyFont="1" applyFill="1" applyBorder="1" applyAlignment="1" applyProtection="1">
      <alignment horizontal="right" vertical="center"/>
    </xf>
    <xf numFmtId="178" fontId="7" fillId="2" borderId="13" xfId="6" applyNumberFormat="1" applyFont="1" applyFill="1" applyBorder="1" applyAlignment="1" applyProtection="1">
      <alignment horizontal="right" vertical="center"/>
    </xf>
    <xf numFmtId="177" fontId="7" fillId="2" borderId="3" xfId="6" applyNumberFormat="1" applyFont="1" applyFill="1" applyBorder="1" applyAlignment="1" applyProtection="1">
      <alignment horizontal="right" vertical="center"/>
    </xf>
    <xf numFmtId="177" fontId="7" fillId="2" borderId="9" xfId="6" applyNumberFormat="1" applyFont="1" applyFill="1" applyBorder="1" applyAlignment="1" applyProtection="1">
      <alignment horizontal="right" vertical="center"/>
    </xf>
    <xf numFmtId="177" fontId="7" fillId="2" borderId="17" xfId="6" applyNumberFormat="1" applyFont="1" applyFill="1" applyBorder="1" applyAlignment="1" applyProtection="1">
      <alignment horizontal="right" vertical="center"/>
    </xf>
    <xf numFmtId="4" fontId="7" fillId="2" borderId="3" xfId="6" applyNumberFormat="1" applyFont="1" applyFill="1" applyBorder="1" applyAlignment="1" applyProtection="1">
      <alignment horizontal="right" vertical="center"/>
    </xf>
    <xf numFmtId="4" fontId="7" fillId="2" borderId="9" xfId="6" applyNumberFormat="1" applyFont="1" applyFill="1" applyBorder="1" applyAlignment="1" applyProtection="1">
      <alignment horizontal="right" vertical="center"/>
    </xf>
    <xf numFmtId="4" fontId="7" fillId="2" borderId="17" xfId="6" applyNumberFormat="1" applyFont="1" applyFill="1" applyBorder="1" applyAlignment="1" applyProtection="1">
      <alignment horizontal="right" vertical="center"/>
    </xf>
    <xf numFmtId="0" fontId="7" fillId="2" borderId="1" xfId="6" applyFont="1" applyFill="1" applyBorder="1" applyAlignment="1" applyProtection="1">
      <alignment horizontal="center" vertical="center"/>
    </xf>
    <xf numFmtId="0" fontId="7" fillId="2" borderId="18" xfId="6" applyFont="1" applyFill="1" applyBorder="1" applyAlignment="1" applyProtection="1">
      <alignment horizontal="center" vertical="center"/>
    </xf>
    <xf numFmtId="0" fontId="7" fillId="2" borderId="26" xfId="6" applyFont="1" applyFill="1" applyBorder="1" applyAlignment="1" applyProtection="1">
      <alignment horizontal="center" vertical="center"/>
    </xf>
    <xf numFmtId="0" fontId="7" fillId="2" borderId="15" xfId="6" applyFont="1" applyFill="1" applyBorder="1" applyAlignment="1" applyProtection="1">
      <alignment horizontal="center" vertical="center"/>
    </xf>
    <xf numFmtId="0" fontId="7" fillId="2" borderId="27" xfId="6" applyFont="1" applyFill="1" applyBorder="1" applyAlignment="1" applyProtection="1">
      <alignment horizontal="center" vertical="center"/>
    </xf>
    <xf numFmtId="0" fontId="7" fillId="2" borderId="10" xfId="6" applyFont="1" applyFill="1" applyBorder="1" applyAlignment="1" applyProtection="1">
      <alignment horizontal="center" vertical="center"/>
    </xf>
    <xf numFmtId="0" fontId="7" fillId="2" borderId="29" xfId="6" applyFont="1" applyFill="1" applyBorder="1" applyAlignment="1" applyProtection="1">
      <alignment horizontal="center" vertical="center"/>
    </xf>
    <xf numFmtId="0" fontId="7" fillId="2" borderId="12" xfId="6" applyFont="1" applyFill="1" applyBorder="1" applyAlignment="1" applyProtection="1">
      <alignment horizontal="center" vertical="center"/>
    </xf>
    <xf numFmtId="0" fontId="7" fillId="2" borderId="3" xfId="6" applyFont="1" applyFill="1" applyBorder="1" applyAlignment="1" applyProtection="1">
      <alignment horizontal="left" vertical="center"/>
    </xf>
    <xf numFmtId="0" fontId="7" fillId="2" borderId="9" xfId="6" applyFont="1" applyFill="1" applyBorder="1" applyAlignment="1" applyProtection="1">
      <alignment horizontal="left" vertical="center"/>
    </xf>
    <xf numFmtId="0" fontId="7" fillId="2" borderId="17" xfId="6" applyFont="1" applyFill="1" applyBorder="1" applyAlignment="1" applyProtection="1">
      <alignment horizontal="left" vertical="center"/>
    </xf>
    <xf numFmtId="0" fontId="7" fillId="2" borderId="3" xfId="7" applyFont="1" applyFill="1" applyBorder="1" applyAlignment="1" applyProtection="1">
      <alignment horizontal="center" vertical="center"/>
    </xf>
    <xf numFmtId="0" fontId="7" fillId="2" borderId="9" xfId="7" applyFont="1" applyFill="1" applyBorder="1" applyAlignment="1" applyProtection="1">
      <alignment horizontal="center" vertical="center"/>
    </xf>
    <xf numFmtId="0" fontId="7" fillId="2" borderId="17" xfId="7" applyFont="1" applyFill="1" applyBorder="1" applyAlignment="1" applyProtection="1">
      <alignment horizontal="center" vertical="center"/>
    </xf>
    <xf numFmtId="0" fontId="7" fillId="2" borderId="3" xfId="6" applyFont="1" applyFill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7" fillId="2" borderId="2" xfId="7" applyFont="1" applyFill="1" applyBorder="1" applyAlignment="1" applyProtection="1">
      <alignment horizontal="center" vertical="center"/>
    </xf>
    <xf numFmtId="0" fontId="7" fillId="2" borderId="2" xfId="6" applyFont="1" applyFill="1" applyBorder="1" applyAlignment="1" applyProtection="1">
      <alignment horizontal="center" vertical="center"/>
    </xf>
    <xf numFmtId="0" fontId="7" fillId="2" borderId="19" xfId="6" applyFont="1" applyFill="1" applyBorder="1" applyAlignment="1" applyProtection="1">
      <alignment horizontal="center" vertical="center"/>
    </xf>
    <xf numFmtId="0" fontId="7" fillId="2" borderId="21" xfId="6" applyFont="1" applyFill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6" fillId="0" borderId="2" xfId="8" applyFont="1" applyBorder="1" applyAlignment="1" applyProtection="1">
      <alignment horizontal="center" vertical="center" wrapText="1"/>
    </xf>
    <xf numFmtId="0" fontId="6" fillId="0" borderId="2" xfId="8" applyFont="1" applyBorder="1" applyAlignment="1" applyProtection="1">
      <alignment horizontal="left" vertical="center" wrapText="1"/>
    </xf>
    <xf numFmtId="0" fontId="6" fillId="2" borderId="31" xfId="0" applyFont="1" applyFill="1" applyBorder="1" applyAlignment="1" applyProtection="1">
      <alignment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9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10" xr:uid="{00000000-0005-0000-0000-000007000000}"/>
    <cellStyle name="標準 2 2 2" xfId="6" xr:uid="{00000000-0005-0000-0000-000008000000}"/>
    <cellStyle name="標準 3" xfId="11" xr:uid="{00000000-0005-0000-0000-000009000000}"/>
    <cellStyle name="標準 4" xfId="7" xr:uid="{00000000-0005-0000-0000-00000A000000}"/>
    <cellStyle name="標準 5" xfId="12" xr:uid="{00000000-0005-0000-0000-00000B000000}"/>
    <cellStyle name="標準 6" xfId="13" xr:uid="{00000000-0005-0000-0000-00000C000000}"/>
    <cellStyle name="標準 7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17"/>
  <sheetViews>
    <sheetView showGridLines="0" showZeros="0" tabSelected="1" view="pageBreakPreview" zoomScale="85" zoomScaleNormal="75" zoomScaleSheetLayoutView="85" workbookViewId="0">
      <selection activeCell="M5" sqref="M5"/>
    </sheetView>
  </sheetViews>
  <sheetFormatPr defaultColWidth="9" defaultRowHeight="13.2" x14ac:dyDescent="0.2"/>
  <cols>
    <col min="1" max="1" width="1.109375" style="10" customWidth="1"/>
    <col min="2" max="2" width="4.77734375" style="10" customWidth="1"/>
    <col min="3" max="3" width="18.21875" style="10" bestFit="1" customWidth="1"/>
    <col min="4" max="5" width="10" style="10" bestFit="1" customWidth="1"/>
    <col min="6" max="6" width="17.21875" style="10" customWidth="1"/>
    <col min="7" max="7" width="10" style="10" bestFit="1" customWidth="1"/>
    <col min="8" max="8" width="17.21875" style="10" customWidth="1"/>
    <col min="9" max="9" width="9.6640625" style="10" bestFit="1" customWidth="1"/>
    <col min="10" max="10" width="16.6640625" style="10" customWidth="1"/>
    <col min="11" max="11" width="17.21875" style="10" customWidth="1"/>
    <col min="12" max="12" width="19.77734375" style="10" bestFit="1" customWidth="1"/>
    <col min="13" max="13" width="20.6640625" style="10" customWidth="1"/>
    <col min="14" max="14" width="4.109375" style="10" customWidth="1"/>
    <col min="15" max="15" width="10" style="10" customWidth="1"/>
    <col min="16" max="16" width="9" style="10"/>
    <col min="17" max="18" width="10.6640625" style="10" customWidth="1"/>
    <col min="19" max="16384" width="9" style="10"/>
  </cols>
  <sheetData>
    <row r="1" spans="2:13" ht="16.2" x14ac:dyDescent="0.2">
      <c r="B1" s="2"/>
      <c r="C1" s="12" t="s">
        <v>75</v>
      </c>
      <c r="D1" s="12"/>
    </row>
    <row r="2" spans="2:13" ht="20.100000000000001" customHeight="1" x14ac:dyDescent="0.2">
      <c r="B2" s="11" t="s">
        <v>67</v>
      </c>
      <c r="C2" s="12"/>
      <c r="D2" s="12"/>
    </row>
    <row r="3" spans="2:13" ht="15" customHeight="1" thickBot="1" x14ac:dyDescent="0.25">
      <c r="B3" s="11"/>
      <c r="C3" s="12"/>
      <c r="J3" s="35" t="s">
        <v>58</v>
      </c>
      <c r="K3" s="3"/>
      <c r="L3" s="3"/>
      <c r="M3" s="3"/>
    </row>
    <row r="4" spans="2:13" ht="19.5" customHeight="1" thickTop="1" x14ac:dyDescent="0.2">
      <c r="B4" s="11"/>
      <c r="C4" s="12"/>
      <c r="J4" s="103" t="s">
        <v>2</v>
      </c>
      <c r="K4" s="103"/>
      <c r="L4" s="7" t="s">
        <v>3</v>
      </c>
      <c r="M4" s="8" t="s">
        <v>64</v>
      </c>
    </row>
    <row r="5" spans="2:13" ht="19.5" customHeight="1" x14ac:dyDescent="0.2">
      <c r="B5" s="11"/>
      <c r="C5" s="12"/>
      <c r="J5" s="104" t="s">
        <v>65</v>
      </c>
      <c r="K5" s="104"/>
      <c r="L5" s="36" t="s">
        <v>6</v>
      </c>
      <c r="M5" s="60"/>
    </row>
    <row r="6" spans="2:13" ht="20.100000000000001" customHeight="1" x14ac:dyDescent="0.2">
      <c r="B6" s="11"/>
      <c r="C6" s="12"/>
      <c r="J6" s="104" t="s">
        <v>66</v>
      </c>
      <c r="K6" s="55" t="s">
        <v>32</v>
      </c>
      <c r="L6" s="36" t="s">
        <v>7</v>
      </c>
      <c r="M6" s="60"/>
    </row>
    <row r="7" spans="2:13" ht="20.100000000000001" customHeight="1" x14ac:dyDescent="0.2">
      <c r="B7" s="11"/>
      <c r="C7" s="12"/>
      <c r="J7" s="104"/>
      <c r="K7" s="55" t="s">
        <v>52</v>
      </c>
      <c r="L7" s="36" t="s">
        <v>7</v>
      </c>
      <c r="M7" s="60"/>
    </row>
    <row r="8" spans="2:13" ht="20.100000000000001" customHeight="1" thickBot="1" x14ac:dyDescent="0.25">
      <c r="B8" s="11"/>
      <c r="C8" s="12"/>
      <c r="J8" s="104"/>
      <c r="K8" s="9" t="s">
        <v>53</v>
      </c>
      <c r="L8" s="36" t="s">
        <v>7</v>
      </c>
      <c r="M8" s="58"/>
    </row>
    <row r="9" spans="2:13" ht="20.100000000000001" customHeight="1" thickTop="1" x14ac:dyDescent="0.2">
      <c r="B9" s="11"/>
      <c r="C9" s="12"/>
      <c r="J9" s="43"/>
      <c r="K9" s="44"/>
      <c r="L9" s="43"/>
      <c r="M9" s="57"/>
    </row>
    <row r="10" spans="2:13" ht="15" customHeight="1" thickBot="1" x14ac:dyDescent="0.25">
      <c r="B10" s="11"/>
      <c r="C10" s="12"/>
      <c r="J10" s="35" t="s">
        <v>59</v>
      </c>
      <c r="K10" s="3"/>
      <c r="L10" s="3"/>
      <c r="M10" s="3"/>
    </row>
    <row r="11" spans="2:13" ht="19.5" customHeight="1" thickTop="1" x14ac:dyDescent="0.2">
      <c r="B11" s="11"/>
      <c r="C11" s="12"/>
      <c r="J11" s="103" t="s">
        <v>2</v>
      </c>
      <c r="K11" s="103"/>
      <c r="L11" s="7" t="s">
        <v>3</v>
      </c>
      <c r="M11" s="8" t="s">
        <v>64</v>
      </c>
    </row>
    <row r="12" spans="2:13" ht="19.5" customHeight="1" x14ac:dyDescent="0.2">
      <c r="B12" s="11"/>
      <c r="C12" s="12"/>
      <c r="J12" s="104" t="s">
        <v>65</v>
      </c>
      <c r="K12" s="104"/>
      <c r="L12" s="36" t="s">
        <v>6</v>
      </c>
      <c r="M12" s="60"/>
    </row>
    <row r="13" spans="2:13" ht="20.100000000000001" customHeight="1" x14ac:dyDescent="0.2">
      <c r="B13" s="11"/>
      <c r="C13" s="12"/>
      <c r="J13" s="104" t="s">
        <v>66</v>
      </c>
      <c r="K13" s="55" t="s">
        <v>32</v>
      </c>
      <c r="L13" s="36" t="s">
        <v>7</v>
      </c>
      <c r="M13" s="60"/>
    </row>
    <row r="14" spans="2:13" ht="20.100000000000001" customHeight="1" x14ac:dyDescent="0.2">
      <c r="B14" s="11"/>
      <c r="C14" s="12"/>
      <c r="J14" s="104"/>
      <c r="K14" s="55" t="s">
        <v>52</v>
      </c>
      <c r="L14" s="36" t="s">
        <v>7</v>
      </c>
      <c r="M14" s="60"/>
    </row>
    <row r="15" spans="2:13" ht="20.100000000000001" customHeight="1" thickBot="1" x14ac:dyDescent="0.25">
      <c r="B15" s="11"/>
      <c r="C15" s="12"/>
      <c r="J15" s="104"/>
      <c r="K15" s="9" t="s">
        <v>53</v>
      </c>
      <c r="L15" s="36" t="s">
        <v>7</v>
      </c>
      <c r="M15" s="58"/>
    </row>
    <row r="16" spans="2:13" ht="20.100000000000001" customHeight="1" thickTop="1" x14ac:dyDescent="0.2">
      <c r="B16" s="11"/>
      <c r="C16" s="12"/>
      <c r="J16" s="43"/>
      <c r="K16" s="44"/>
      <c r="L16" s="43"/>
      <c r="M16" s="57"/>
    </row>
    <row r="17" spans="2:14" ht="15" customHeight="1" thickBot="1" x14ac:dyDescent="0.25">
      <c r="B17" s="11"/>
      <c r="C17" s="12"/>
      <c r="J17" s="35" t="s">
        <v>60</v>
      </c>
      <c r="K17" s="3"/>
      <c r="L17" s="3"/>
      <c r="M17" s="3"/>
    </row>
    <row r="18" spans="2:14" ht="19.5" customHeight="1" thickTop="1" x14ac:dyDescent="0.2">
      <c r="B18" s="11"/>
      <c r="C18" s="12"/>
      <c r="J18" s="103" t="s">
        <v>2</v>
      </c>
      <c r="K18" s="103"/>
      <c r="L18" s="7" t="s">
        <v>3</v>
      </c>
      <c r="M18" s="8" t="s">
        <v>64</v>
      </c>
    </row>
    <row r="19" spans="2:14" ht="19.5" customHeight="1" x14ac:dyDescent="0.2">
      <c r="B19" s="11"/>
      <c r="C19" s="12"/>
      <c r="J19" s="104" t="s">
        <v>65</v>
      </c>
      <c r="K19" s="104"/>
      <c r="L19" s="36" t="s">
        <v>6</v>
      </c>
      <c r="M19" s="60"/>
    </row>
    <row r="20" spans="2:14" ht="20.100000000000001" customHeight="1" x14ac:dyDescent="0.2">
      <c r="B20" s="11"/>
      <c r="C20" s="12"/>
      <c r="J20" s="104" t="s">
        <v>66</v>
      </c>
      <c r="K20" s="55" t="s">
        <v>32</v>
      </c>
      <c r="L20" s="36" t="s">
        <v>7</v>
      </c>
      <c r="M20" s="60"/>
    </row>
    <row r="21" spans="2:14" ht="20.100000000000001" customHeight="1" x14ac:dyDescent="0.2">
      <c r="B21" s="11"/>
      <c r="C21" s="12"/>
      <c r="J21" s="104"/>
      <c r="K21" s="55" t="s">
        <v>52</v>
      </c>
      <c r="L21" s="36" t="s">
        <v>7</v>
      </c>
      <c r="M21" s="60"/>
    </row>
    <row r="22" spans="2:14" ht="20.100000000000001" customHeight="1" thickBot="1" x14ac:dyDescent="0.25">
      <c r="B22" s="11"/>
      <c r="C22" s="12"/>
      <c r="J22" s="104"/>
      <c r="K22" s="9" t="s">
        <v>53</v>
      </c>
      <c r="L22" s="36" t="s">
        <v>7</v>
      </c>
      <c r="M22" s="58"/>
    </row>
    <row r="23" spans="2:14" ht="20.100000000000001" customHeight="1" thickTop="1" x14ac:dyDescent="0.2">
      <c r="B23" s="11"/>
      <c r="C23" s="12"/>
      <c r="J23" s="43"/>
      <c r="K23" s="44"/>
      <c r="L23" s="43"/>
      <c r="M23" s="57"/>
    </row>
    <row r="24" spans="2:14" ht="19.5" customHeight="1" thickBot="1" x14ac:dyDescent="0.25">
      <c r="B24" s="4"/>
      <c r="C24" s="12"/>
      <c r="D24" s="12"/>
      <c r="J24" s="35" t="s">
        <v>74</v>
      </c>
      <c r="K24" s="3"/>
      <c r="L24" s="3"/>
      <c r="M24" s="3"/>
    </row>
    <row r="25" spans="2:14" ht="20.100000000000001" customHeight="1" thickTop="1" x14ac:dyDescent="0.2">
      <c r="B25" s="11"/>
      <c r="C25" s="12"/>
      <c r="D25" s="12"/>
      <c r="J25" s="103" t="s">
        <v>2</v>
      </c>
      <c r="K25" s="103"/>
      <c r="L25" s="7" t="s">
        <v>3</v>
      </c>
      <c r="M25" s="8" t="s">
        <v>64</v>
      </c>
    </row>
    <row r="26" spans="2:14" ht="20.100000000000001" customHeight="1" x14ac:dyDescent="0.2">
      <c r="B26" s="11"/>
      <c r="C26" s="12"/>
      <c r="D26" s="12"/>
      <c r="J26" s="104" t="s">
        <v>65</v>
      </c>
      <c r="K26" s="104"/>
      <c r="L26" s="36" t="s">
        <v>6</v>
      </c>
      <c r="M26" s="60"/>
    </row>
    <row r="27" spans="2:14" ht="20.100000000000001" customHeight="1" x14ac:dyDescent="0.2">
      <c r="B27" s="11"/>
      <c r="C27" s="12"/>
      <c r="D27" s="12"/>
      <c r="J27" s="104" t="s">
        <v>66</v>
      </c>
      <c r="K27" s="55" t="s">
        <v>31</v>
      </c>
      <c r="L27" s="36" t="s">
        <v>7</v>
      </c>
      <c r="M27" s="60"/>
    </row>
    <row r="28" spans="2:14" ht="20.100000000000001" customHeight="1" thickBot="1" x14ac:dyDescent="0.25">
      <c r="B28" s="11"/>
      <c r="C28" s="12"/>
      <c r="D28" s="12"/>
      <c r="J28" s="104"/>
      <c r="K28" s="9" t="s">
        <v>5</v>
      </c>
      <c r="L28" s="36" t="s">
        <v>7</v>
      </c>
      <c r="M28" s="58"/>
    </row>
    <row r="29" spans="2:14" ht="20.100000000000001" customHeight="1" thickTop="1" x14ac:dyDescent="0.2">
      <c r="B29" s="11"/>
      <c r="C29" s="12"/>
      <c r="D29" s="12"/>
    </row>
    <row r="30" spans="2:14" ht="16.5" customHeight="1" x14ac:dyDescent="0.2">
      <c r="B30" s="87" t="s">
        <v>17</v>
      </c>
      <c r="C30" s="90" t="s">
        <v>8</v>
      </c>
      <c r="D30" s="90" t="s">
        <v>9</v>
      </c>
      <c r="E30" s="76" t="s">
        <v>1</v>
      </c>
      <c r="F30" s="77"/>
      <c r="G30" s="77"/>
      <c r="H30" s="78"/>
      <c r="I30" s="79" t="s">
        <v>10</v>
      </c>
      <c r="J30" s="77"/>
      <c r="K30" s="77"/>
      <c r="L30" s="78"/>
      <c r="M30" s="56" t="s">
        <v>30</v>
      </c>
      <c r="N30" s="13"/>
    </row>
    <row r="31" spans="2:14" ht="16.5" customHeight="1" x14ac:dyDescent="0.2">
      <c r="B31" s="88"/>
      <c r="C31" s="65"/>
      <c r="D31" s="65"/>
      <c r="E31" s="14" t="s">
        <v>4</v>
      </c>
      <c r="F31" s="53" t="s">
        <v>18</v>
      </c>
      <c r="G31" s="14" t="s">
        <v>19</v>
      </c>
      <c r="H31" s="15" t="s">
        <v>11</v>
      </c>
      <c r="I31" s="80" t="s">
        <v>12</v>
      </c>
      <c r="J31" s="81"/>
      <c r="K31" s="14" t="s">
        <v>20</v>
      </c>
      <c r="L31" s="16" t="s">
        <v>13</v>
      </c>
      <c r="M31" s="17" t="s">
        <v>21</v>
      </c>
      <c r="N31" s="13"/>
    </row>
    <row r="32" spans="2:14" ht="28.5" customHeight="1" x14ac:dyDescent="0.2">
      <c r="B32" s="89"/>
      <c r="C32" s="66"/>
      <c r="D32" s="66"/>
      <c r="E32" s="18" t="s">
        <v>22</v>
      </c>
      <c r="F32" s="18" t="s">
        <v>23</v>
      </c>
      <c r="G32" s="40" t="s">
        <v>24</v>
      </c>
      <c r="H32" s="19" t="s">
        <v>25</v>
      </c>
      <c r="I32" s="82" t="s">
        <v>26</v>
      </c>
      <c r="J32" s="83"/>
      <c r="K32" s="20" t="s">
        <v>27</v>
      </c>
      <c r="L32" s="21" t="s">
        <v>25</v>
      </c>
      <c r="M32" s="17" t="s">
        <v>25</v>
      </c>
      <c r="N32" s="13"/>
    </row>
    <row r="33" spans="2:14" ht="19.5" customHeight="1" x14ac:dyDescent="0.2">
      <c r="B33" s="87">
        <v>1</v>
      </c>
      <c r="C33" s="84" t="s">
        <v>63</v>
      </c>
      <c r="D33" s="90">
        <v>1</v>
      </c>
      <c r="E33" s="70">
        <v>620</v>
      </c>
      <c r="F33" s="73">
        <f>$M$5</f>
        <v>0</v>
      </c>
      <c r="G33" s="65" t="s">
        <v>28</v>
      </c>
      <c r="H33" s="67">
        <f>ROUND(E33*F33*12*0.85,2)</f>
        <v>0</v>
      </c>
      <c r="I33" s="22" t="s">
        <v>14</v>
      </c>
      <c r="J33" s="23">
        <v>138000</v>
      </c>
      <c r="K33" s="46">
        <f>$M$6</f>
        <v>0</v>
      </c>
      <c r="L33" s="48">
        <f t="shared" ref="L33:L47" si="0">J33*K33</f>
        <v>0</v>
      </c>
      <c r="M33" s="62">
        <f>INT(H33+SUM(L33:L35))</f>
        <v>0</v>
      </c>
      <c r="N33" s="13"/>
    </row>
    <row r="34" spans="2:14" ht="19.5" customHeight="1" x14ac:dyDescent="0.2">
      <c r="B34" s="88"/>
      <c r="C34" s="85"/>
      <c r="D34" s="65"/>
      <c r="E34" s="71"/>
      <c r="F34" s="74"/>
      <c r="G34" s="65"/>
      <c r="H34" s="68"/>
      <c r="I34" s="22" t="s">
        <v>15</v>
      </c>
      <c r="J34" s="23">
        <v>1425000</v>
      </c>
      <c r="K34" s="46">
        <f>$M$7</f>
        <v>0</v>
      </c>
      <c r="L34" s="48">
        <f t="shared" si="0"/>
        <v>0</v>
      </c>
      <c r="M34" s="63"/>
      <c r="N34" s="13"/>
    </row>
    <row r="35" spans="2:14" ht="19.5" customHeight="1" x14ac:dyDescent="0.2">
      <c r="B35" s="89"/>
      <c r="C35" s="86"/>
      <c r="D35" s="66"/>
      <c r="E35" s="72"/>
      <c r="F35" s="75"/>
      <c r="G35" s="65"/>
      <c r="H35" s="69"/>
      <c r="I35" s="22" t="s">
        <v>16</v>
      </c>
      <c r="J35" s="23">
        <v>1774000</v>
      </c>
      <c r="K35" s="46">
        <f>$M$8</f>
        <v>0</v>
      </c>
      <c r="L35" s="48">
        <f t="shared" si="0"/>
        <v>0</v>
      </c>
      <c r="M35" s="64"/>
      <c r="N35" s="13"/>
    </row>
    <row r="36" spans="2:14" ht="19.5" customHeight="1" x14ac:dyDescent="0.2">
      <c r="B36" s="87">
        <v>2</v>
      </c>
      <c r="C36" s="84" t="s">
        <v>36</v>
      </c>
      <c r="D36" s="90">
        <v>1</v>
      </c>
      <c r="E36" s="70">
        <v>600</v>
      </c>
      <c r="F36" s="73">
        <f>$M$5</f>
        <v>0</v>
      </c>
      <c r="G36" s="65"/>
      <c r="H36" s="67">
        <f t="shared" ref="H36" si="1">ROUND(E36*F36*12*0.85,2)</f>
        <v>0</v>
      </c>
      <c r="I36" s="22" t="s">
        <v>14</v>
      </c>
      <c r="J36" s="23">
        <v>234000</v>
      </c>
      <c r="K36" s="46">
        <f>$M$6</f>
        <v>0</v>
      </c>
      <c r="L36" s="48">
        <f t="shared" si="0"/>
        <v>0</v>
      </c>
      <c r="M36" s="62">
        <f>INT(H36+SUM(L36:L38))</f>
        <v>0</v>
      </c>
      <c r="N36" s="13"/>
    </row>
    <row r="37" spans="2:14" ht="19.5" customHeight="1" x14ac:dyDescent="0.2">
      <c r="B37" s="88"/>
      <c r="C37" s="85"/>
      <c r="D37" s="65"/>
      <c r="E37" s="71"/>
      <c r="F37" s="74"/>
      <c r="G37" s="65"/>
      <c r="H37" s="68"/>
      <c r="I37" s="22" t="s">
        <v>15</v>
      </c>
      <c r="J37" s="23">
        <v>1646000</v>
      </c>
      <c r="K37" s="46">
        <f>$M$7</f>
        <v>0</v>
      </c>
      <c r="L37" s="48">
        <f t="shared" si="0"/>
        <v>0</v>
      </c>
      <c r="M37" s="63"/>
      <c r="N37" s="13"/>
    </row>
    <row r="38" spans="2:14" ht="19.5" customHeight="1" x14ac:dyDescent="0.2">
      <c r="B38" s="89"/>
      <c r="C38" s="86"/>
      <c r="D38" s="66"/>
      <c r="E38" s="72"/>
      <c r="F38" s="75"/>
      <c r="G38" s="65"/>
      <c r="H38" s="69"/>
      <c r="I38" s="22" t="s">
        <v>16</v>
      </c>
      <c r="J38" s="23">
        <v>2081000</v>
      </c>
      <c r="K38" s="46">
        <f>$M$8</f>
        <v>0</v>
      </c>
      <c r="L38" s="48">
        <f t="shared" si="0"/>
        <v>0</v>
      </c>
      <c r="M38" s="64"/>
      <c r="N38" s="13"/>
    </row>
    <row r="39" spans="2:14" ht="19.5" customHeight="1" x14ac:dyDescent="0.2">
      <c r="B39" s="87">
        <v>3</v>
      </c>
      <c r="C39" s="84" t="s">
        <v>33</v>
      </c>
      <c r="D39" s="90">
        <v>2</v>
      </c>
      <c r="E39" s="70">
        <v>235</v>
      </c>
      <c r="F39" s="73">
        <f>$M$12</f>
        <v>0</v>
      </c>
      <c r="G39" s="65"/>
      <c r="H39" s="67">
        <f t="shared" ref="H39" si="2">ROUND(E39*F39*12*0.85,2)</f>
        <v>0</v>
      </c>
      <c r="I39" s="22" t="s">
        <v>14</v>
      </c>
      <c r="J39" s="23">
        <v>64000</v>
      </c>
      <c r="K39" s="46">
        <f>$M$13</f>
        <v>0</v>
      </c>
      <c r="L39" s="48">
        <f t="shared" si="0"/>
        <v>0</v>
      </c>
      <c r="M39" s="62">
        <f>INT(H39+SUM(L39:L41))</f>
        <v>0</v>
      </c>
      <c r="N39" s="13"/>
    </row>
    <row r="40" spans="2:14" ht="19.5" customHeight="1" x14ac:dyDescent="0.2">
      <c r="B40" s="88"/>
      <c r="C40" s="85"/>
      <c r="D40" s="65"/>
      <c r="E40" s="71"/>
      <c r="F40" s="74"/>
      <c r="G40" s="65"/>
      <c r="H40" s="68"/>
      <c r="I40" s="22" t="s">
        <v>15</v>
      </c>
      <c r="J40" s="23">
        <v>531000</v>
      </c>
      <c r="K40" s="46">
        <f t="shared" ref="K40" si="3">$M$14</f>
        <v>0</v>
      </c>
      <c r="L40" s="48">
        <f t="shared" si="0"/>
        <v>0</v>
      </c>
      <c r="M40" s="63"/>
      <c r="N40" s="13"/>
    </row>
    <row r="41" spans="2:14" ht="19.5" customHeight="1" x14ac:dyDescent="0.2">
      <c r="B41" s="89"/>
      <c r="C41" s="86"/>
      <c r="D41" s="66"/>
      <c r="E41" s="72"/>
      <c r="F41" s="75"/>
      <c r="G41" s="65"/>
      <c r="H41" s="69"/>
      <c r="I41" s="22" t="s">
        <v>16</v>
      </c>
      <c r="J41" s="23">
        <v>728000</v>
      </c>
      <c r="K41" s="46">
        <f t="shared" ref="K41" si="4">$M$15</f>
        <v>0</v>
      </c>
      <c r="L41" s="48">
        <f t="shared" si="0"/>
        <v>0</v>
      </c>
      <c r="M41" s="64"/>
      <c r="N41" s="13"/>
    </row>
    <row r="42" spans="2:14" ht="19.5" customHeight="1" x14ac:dyDescent="0.2">
      <c r="B42" s="87">
        <v>4</v>
      </c>
      <c r="C42" s="84" t="s">
        <v>34</v>
      </c>
      <c r="D42" s="90">
        <v>2</v>
      </c>
      <c r="E42" s="70">
        <v>211</v>
      </c>
      <c r="F42" s="73">
        <f t="shared" ref="F42" si="5">$M$12</f>
        <v>0</v>
      </c>
      <c r="G42" s="65"/>
      <c r="H42" s="67">
        <f t="shared" ref="H42" si="6">ROUND(E42*F42*12*0.85,2)</f>
        <v>0</v>
      </c>
      <c r="I42" s="22" t="s">
        <v>14</v>
      </c>
      <c r="J42" s="23">
        <v>76000</v>
      </c>
      <c r="K42" s="46">
        <f>$M$13</f>
        <v>0</v>
      </c>
      <c r="L42" s="48">
        <f t="shared" si="0"/>
        <v>0</v>
      </c>
      <c r="M42" s="62">
        <f>INT(H42+SUM(L42:L44))</f>
        <v>0</v>
      </c>
      <c r="N42" s="13"/>
    </row>
    <row r="43" spans="2:14" ht="19.5" customHeight="1" x14ac:dyDescent="0.2">
      <c r="B43" s="88"/>
      <c r="C43" s="85"/>
      <c r="D43" s="65"/>
      <c r="E43" s="71"/>
      <c r="F43" s="74"/>
      <c r="G43" s="65"/>
      <c r="H43" s="68"/>
      <c r="I43" s="22" t="s">
        <v>15</v>
      </c>
      <c r="J43" s="23">
        <v>579000</v>
      </c>
      <c r="K43" s="46">
        <f t="shared" ref="K43" si="7">$M$14</f>
        <v>0</v>
      </c>
      <c r="L43" s="48">
        <f t="shared" si="0"/>
        <v>0</v>
      </c>
      <c r="M43" s="63"/>
      <c r="N43" s="13"/>
    </row>
    <row r="44" spans="2:14" ht="19.5" customHeight="1" x14ac:dyDescent="0.2">
      <c r="B44" s="89"/>
      <c r="C44" s="86"/>
      <c r="D44" s="66"/>
      <c r="E44" s="72"/>
      <c r="F44" s="75"/>
      <c r="G44" s="65"/>
      <c r="H44" s="69"/>
      <c r="I44" s="22" t="s">
        <v>16</v>
      </c>
      <c r="J44" s="23">
        <v>473000</v>
      </c>
      <c r="K44" s="46">
        <f t="shared" ref="K44" si="8">$M$15</f>
        <v>0</v>
      </c>
      <c r="L44" s="48">
        <f t="shared" si="0"/>
        <v>0</v>
      </c>
      <c r="M44" s="64"/>
      <c r="N44" s="13"/>
    </row>
    <row r="45" spans="2:14" ht="19.5" customHeight="1" x14ac:dyDescent="0.2">
      <c r="B45" s="87">
        <v>5</v>
      </c>
      <c r="C45" s="84" t="s">
        <v>57</v>
      </c>
      <c r="D45" s="90">
        <v>2</v>
      </c>
      <c r="E45" s="70">
        <v>163</v>
      </c>
      <c r="F45" s="73">
        <f t="shared" ref="F45" si="9">$M$12</f>
        <v>0</v>
      </c>
      <c r="G45" s="65"/>
      <c r="H45" s="67">
        <f t="shared" ref="H45" si="10">ROUND(E45*F45*12*0.85,2)</f>
        <v>0</v>
      </c>
      <c r="I45" s="22" t="s">
        <v>14</v>
      </c>
      <c r="J45" s="23">
        <v>49000</v>
      </c>
      <c r="K45" s="46">
        <f>$M$13</f>
        <v>0</v>
      </c>
      <c r="L45" s="48">
        <f t="shared" si="0"/>
        <v>0</v>
      </c>
      <c r="M45" s="62">
        <f>INT(H45+SUM(L45:L47))</f>
        <v>0</v>
      </c>
      <c r="N45" s="13"/>
    </row>
    <row r="46" spans="2:14" ht="19.5" customHeight="1" x14ac:dyDescent="0.2">
      <c r="B46" s="88"/>
      <c r="C46" s="85"/>
      <c r="D46" s="65"/>
      <c r="E46" s="71"/>
      <c r="F46" s="74"/>
      <c r="G46" s="65"/>
      <c r="H46" s="68"/>
      <c r="I46" s="22" t="s">
        <v>15</v>
      </c>
      <c r="J46" s="23">
        <v>412000</v>
      </c>
      <c r="K46" s="46">
        <f t="shared" ref="K46" si="11">$M$14</f>
        <v>0</v>
      </c>
      <c r="L46" s="48">
        <f t="shared" si="0"/>
        <v>0</v>
      </c>
      <c r="M46" s="63"/>
      <c r="N46" s="13"/>
    </row>
    <row r="47" spans="2:14" ht="19.5" customHeight="1" x14ac:dyDescent="0.2">
      <c r="B47" s="89"/>
      <c r="C47" s="86"/>
      <c r="D47" s="66"/>
      <c r="E47" s="72"/>
      <c r="F47" s="75"/>
      <c r="G47" s="66"/>
      <c r="H47" s="69"/>
      <c r="I47" s="22" t="s">
        <v>16</v>
      </c>
      <c r="J47" s="23">
        <v>485000</v>
      </c>
      <c r="K47" s="46">
        <f t="shared" ref="K47" si="12">$M$15</f>
        <v>0</v>
      </c>
      <c r="L47" s="48">
        <f t="shared" si="0"/>
        <v>0</v>
      </c>
      <c r="M47" s="64"/>
      <c r="N47" s="13"/>
    </row>
    <row r="48" spans="2:14" ht="16.5" customHeight="1" x14ac:dyDescent="0.2">
      <c r="B48" s="87" t="s">
        <v>17</v>
      </c>
      <c r="C48" s="90" t="s">
        <v>8</v>
      </c>
      <c r="D48" s="90" t="s">
        <v>9</v>
      </c>
      <c r="E48" s="76" t="s">
        <v>1</v>
      </c>
      <c r="F48" s="77"/>
      <c r="G48" s="77"/>
      <c r="H48" s="78"/>
      <c r="I48" s="79" t="s">
        <v>10</v>
      </c>
      <c r="J48" s="77"/>
      <c r="K48" s="77"/>
      <c r="L48" s="78"/>
      <c r="M48" s="56" t="s">
        <v>30</v>
      </c>
      <c r="N48" s="13"/>
    </row>
    <row r="49" spans="2:14" ht="16.5" customHeight="1" x14ac:dyDescent="0.2">
      <c r="B49" s="88"/>
      <c r="C49" s="65"/>
      <c r="D49" s="65"/>
      <c r="E49" s="14" t="s">
        <v>4</v>
      </c>
      <c r="F49" s="53" t="s">
        <v>18</v>
      </c>
      <c r="G49" s="14" t="s">
        <v>19</v>
      </c>
      <c r="H49" s="15" t="s">
        <v>11</v>
      </c>
      <c r="I49" s="80" t="s">
        <v>12</v>
      </c>
      <c r="J49" s="81"/>
      <c r="K49" s="14" t="s">
        <v>20</v>
      </c>
      <c r="L49" s="16" t="s">
        <v>13</v>
      </c>
      <c r="M49" s="17" t="s">
        <v>21</v>
      </c>
      <c r="N49" s="13"/>
    </row>
    <row r="50" spans="2:14" ht="28.5" customHeight="1" x14ac:dyDescent="0.2">
      <c r="B50" s="89"/>
      <c r="C50" s="66"/>
      <c r="D50" s="66"/>
      <c r="E50" s="18" t="s">
        <v>22</v>
      </c>
      <c r="F50" s="18" t="s">
        <v>23</v>
      </c>
      <c r="G50" s="40" t="s">
        <v>24</v>
      </c>
      <c r="H50" s="19" t="s">
        <v>25</v>
      </c>
      <c r="I50" s="82" t="s">
        <v>26</v>
      </c>
      <c r="J50" s="83"/>
      <c r="K50" s="20" t="s">
        <v>27</v>
      </c>
      <c r="L50" s="21" t="s">
        <v>25</v>
      </c>
      <c r="M50" s="17" t="s">
        <v>25</v>
      </c>
      <c r="N50" s="13"/>
    </row>
    <row r="51" spans="2:14" ht="19.5" customHeight="1" x14ac:dyDescent="0.2">
      <c r="B51" s="87">
        <v>6</v>
      </c>
      <c r="C51" s="84" t="s">
        <v>50</v>
      </c>
      <c r="D51" s="90">
        <v>2</v>
      </c>
      <c r="E51" s="70">
        <v>99</v>
      </c>
      <c r="F51" s="73">
        <f t="shared" ref="F51" si="13">$M$12</f>
        <v>0</v>
      </c>
      <c r="G51" s="99" t="s">
        <v>28</v>
      </c>
      <c r="H51" s="67">
        <f t="shared" ref="H51" si="14">ROUND(E51*F51*12*0.85,2)</f>
        <v>0</v>
      </c>
      <c r="I51" s="22" t="s">
        <v>14</v>
      </c>
      <c r="J51" s="23">
        <v>26000</v>
      </c>
      <c r="K51" s="46">
        <f>$M$13</f>
        <v>0</v>
      </c>
      <c r="L51" s="48">
        <f t="shared" ref="L51:L56" si="15">J51*K51</f>
        <v>0</v>
      </c>
      <c r="M51" s="62">
        <f>INT(H51+SUM(L51:L53))</f>
        <v>0</v>
      </c>
      <c r="N51" s="13"/>
    </row>
    <row r="52" spans="2:14" ht="19.5" customHeight="1" x14ac:dyDescent="0.2">
      <c r="B52" s="88"/>
      <c r="C52" s="93"/>
      <c r="D52" s="91"/>
      <c r="E52" s="71"/>
      <c r="F52" s="74"/>
      <c r="G52" s="100"/>
      <c r="H52" s="68"/>
      <c r="I52" s="22" t="s">
        <v>15</v>
      </c>
      <c r="J52" s="23">
        <v>187000</v>
      </c>
      <c r="K52" s="46">
        <f t="shared" ref="K52" si="16">$M$14</f>
        <v>0</v>
      </c>
      <c r="L52" s="48">
        <f t="shared" si="15"/>
        <v>0</v>
      </c>
      <c r="M52" s="63"/>
      <c r="N52" s="13"/>
    </row>
    <row r="53" spans="2:14" ht="19.5" customHeight="1" x14ac:dyDescent="0.2">
      <c r="B53" s="89"/>
      <c r="C53" s="94"/>
      <c r="D53" s="92"/>
      <c r="E53" s="72"/>
      <c r="F53" s="75"/>
      <c r="G53" s="100"/>
      <c r="H53" s="69"/>
      <c r="I53" s="22" t="s">
        <v>16</v>
      </c>
      <c r="J53" s="23">
        <v>206000</v>
      </c>
      <c r="K53" s="46">
        <f t="shared" ref="K53" si="17">$M$15</f>
        <v>0</v>
      </c>
      <c r="L53" s="48">
        <f t="shared" si="15"/>
        <v>0</v>
      </c>
      <c r="M53" s="64"/>
      <c r="N53" s="13"/>
    </row>
    <row r="54" spans="2:14" ht="19.5" customHeight="1" x14ac:dyDescent="0.2">
      <c r="B54" s="87">
        <v>7</v>
      </c>
      <c r="C54" s="84" t="s">
        <v>41</v>
      </c>
      <c r="D54" s="90">
        <v>2</v>
      </c>
      <c r="E54" s="70">
        <v>213</v>
      </c>
      <c r="F54" s="73">
        <f>$M$12</f>
        <v>0</v>
      </c>
      <c r="G54" s="100"/>
      <c r="H54" s="67">
        <f t="shared" ref="H54" si="18">ROUND(E54*F54*12*0.85,2)</f>
        <v>0</v>
      </c>
      <c r="I54" s="22" t="s">
        <v>14</v>
      </c>
      <c r="J54" s="23">
        <v>80000</v>
      </c>
      <c r="K54" s="46">
        <f>$M$13</f>
        <v>0</v>
      </c>
      <c r="L54" s="48">
        <f t="shared" si="15"/>
        <v>0</v>
      </c>
      <c r="M54" s="62">
        <f>INT(H54+SUM(L54:L56))</f>
        <v>0</v>
      </c>
      <c r="N54" s="13"/>
    </row>
    <row r="55" spans="2:14" ht="19.5" customHeight="1" x14ac:dyDescent="0.2">
      <c r="B55" s="88"/>
      <c r="C55" s="85"/>
      <c r="D55" s="65"/>
      <c r="E55" s="71"/>
      <c r="F55" s="74"/>
      <c r="G55" s="100"/>
      <c r="H55" s="68"/>
      <c r="I55" s="22" t="s">
        <v>15</v>
      </c>
      <c r="J55" s="23">
        <v>624000</v>
      </c>
      <c r="K55" s="46">
        <f t="shared" ref="K55" si="19">$M$14</f>
        <v>0</v>
      </c>
      <c r="L55" s="48">
        <f t="shared" si="15"/>
        <v>0</v>
      </c>
      <c r="M55" s="63"/>
      <c r="N55" s="13"/>
    </row>
    <row r="56" spans="2:14" ht="19.5" customHeight="1" x14ac:dyDescent="0.2">
      <c r="B56" s="89"/>
      <c r="C56" s="86"/>
      <c r="D56" s="66"/>
      <c r="E56" s="72"/>
      <c r="F56" s="75"/>
      <c r="G56" s="100"/>
      <c r="H56" s="69"/>
      <c r="I56" s="22" t="s">
        <v>16</v>
      </c>
      <c r="J56" s="23">
        <v>703000</v>
      </c>
      <c r="K56" s="46">
        <f t="shared" ref="K56" si="20">$M$15</f>
        <v>0</v>
      </c>
      <c r="L56" s="48">
        <f t="shared" si="15"/>
        <v>0</v>
      </c>
      <c r="M56" s="64"/>
      <c r="N56" s="13"/>
    </row>
    <row r="57" spans="2:14" ht="19.5" customHeight="1" x14ac:dyDescent="0.2">
      <c r="B57" s="87">
        <v>8</v>
      </c>
      <c r="C57" s="84" t="s">
        <v>44</v>
      </c>
      <c r="D57" s="90">
        <v>2</v>
      </c>
      <c r="E57" s="70">
        <v>70</v>
      </c>
      <c r="F57" s="73">
        <f t="shared" ref="F57" si="21">$M$12</f>
        <v>0</v>
      </c>
      <c r="G57" s="100"/>
      <c r="H57" s="67">
        <f t="shared" ref="H57" si="22">ROUND(E57*F57*12*0.85,2)</f>
        <v>0</v>
      </c>
      <c r="I57" s="22" t="s">
        <v>14</v>
      </c>
      <c r="J57" s="23">
        <v>22000</v>
      </c>
      <c r="K57" s="46">
        <f>$M$13</f>
        <v>0</v>
      </c>
      <c r="L57" s="48">
        <f t="shared" ref="L57:L59" si="23">J57*K57</f>
        <v>0</v>
      </c>
      <c r="M57" s="62">
        <f>INT(H57+SUM(L57:L59))</f>
        <v>0</v>
      </c>
      <c r="N57" s="13"/>
    </row>
    <row r="58" spans="2:14" ht="19.5" customHeight="1" x14ac:dyDescent="0.2">
      <c r="B58" s="88"/>
      <c r="C58" s="85"/>
      <c r="D58" s="65"/>
      <c r="E58" s="71"/>
      <c r="F58" s="74"/>
      <c r="G58" s="100"/>
      <c r="H58" s="68"/>
      <c r="I58" s="22" t="s">
        <v>15</v>
      </c>
      <c r="J58" s="23">
        <v>197000</v>
      </c>
      <c r="K58" s="46">
        <f t="shared" ref="K58" si="24">$M$14</f>
        <v>0</v>
      </c>
      <c r="L58" s="48">
        <f>J58*K58</f>
        <v>0</v>
      </c>
      <c r="M58" s="63"/>
      <c r="N58" s="13"/>
    </row>
    <row r="59" spans="2:14" ht="19.5" customHeight="1" x14ac:dyDescent="0.2">
      <c r="B59" s="89"/>
      <c r="C59" s="86"/>
      <c r="D59" s="66"/>
      <c r="E59" s="72"/>
      <c r="F59" s="75"/>
      <c r="G59" s="100"/>
      <c r="H59" s="69"/>
      <c r="I59" s="22" t="s">
        <v>16</v>
      </c>
      <c r="J59" s="23">
        <v>222000</v>
      </c>
      <c r="K59" s="46">
        <f t="shared" ref="K59" si="25">$M$15</f>
        <v>0</v>
      </c>
      <c r="L59" s="48">
        <f t="shared" si="23"/>
        <v>0</v>
      </c>
      <c r="M59" s="64"/>
      <c r="N59" s="13"/>
    </row>
    <row r="60" spans="2:14" ht="19.5" customHeight="1" x14ac:dyDescent="0.2">
      <c r="B60" s="87">
        <v>9</v>
      </c>
      <c r="C60" s="84" t="s">
        <v>46</v>
      </c>
      <c r="D60" s="90">
        <v>2</v>
      </c>
      <c r="E60" s="70">
        <v>134</v>
      </c>
      <c r="F60" s="73">
        <f t="shared" ref="F60" si="26">$M$12</f>
        <v>0</v>
      </c>
      <c r="G60" s="100"/>
      <c r="H60" s="67">
        <f t="shared" ref="H60" si="27">ROUND(E60*F60*12*0.85,2)</f>
        <v>0</v>
      </c>
      <c r="I60" s="22" t="s">
        <v>14</v>
      </c>
      <c r="J60" s="23">
        <v>39000</v>
      </c>
      <c r="K60" s="46">
        <f>$M$13</f>
        <v>0</v>
      </c>
      <c r="L60" s="48">
        <f t="shared" ref="L60:L74" si="28">J60*K60</f>
        <v>0</v>
      </c>
      <c r="M60" s="62">
        <f>INT(H60+SUM(L60:L62))</f>
        <v>0</v>
      </c>
      <c r="N60" s="13"/>
    </row>
    <row r="61" spans="2:14" ht="19.5" customHeight="1" x14ac:dyDescent="0.2">
      <c r="B61" s="88"/>
      <c r="C61" s="93"/>
      <c r="D61" s="91"/>
      <c r="E61" s="71"/>
      <c r="F61" s="74"/>
      <c r="G61" s="100"/>
      <c r="H61" s="68"/>
      <c r="I61" s="22" t="s">
        <v>15</v>
      </c>
      <c r="J61" s="23">
        <v>385000</v>
      </c>
      <c r="K61" s="46">
        <f t="shared" ref="K61" si="29">$M$14</f>
        <v>0</v>
      </c>
      <c r="L61" s="48">
        <f t="shared" si="28"/>
        <v>0</v>
      </c>
      <c r="M61" s="63"/>
      <c r="N61" s="13"/>
    </row>
    <row r="62" spans="2:14" ht="19.5" customHeight="1" x14ac:dyDescent="0.2">
      <c r="B62" s="89"/>
      <c r="C62" s="94"/>
      <c r="D62" s="92"/>
      <c r="E62" s="72"/>
      <c r="F62" s="75"/>
      <c r="G62" s="100"/>
      <c r="H62" s="69"/>
      <c r="I62" s="22" t="s">
        <v>16</v>
      </c>
      <c r="J62" s="23">
        <v>440000</v>
      </c>
      <c r="K62" s="46">
        <f t="shared" ref="K62" si="30">$M$15</f>
        <v>0</v>
      </c>
      <c r="L62" s="48">
        <f t="shared" si="28"/>
        <v>0</v>
      </c>
      <c r="M62" s="64"/>
      <c r="N62" s="13"/>
    </row>
    <row r="63" spans="2:14" ht="19.5" customHeight="1" x14ac:dyDescent="0.2">
      <c r="B63" s="87">
        <v>10</v>
      </c>
      <c r="C63" s="84" t="s">
        <v>47</v>
      </c>
      <c r="D63" s="90">
        <v>2</v>
      </c>
      <c r="E63" s="70">
        <v>62</v>
      </c>
      <c r="F63" s="73">
        <f t="shared" ref="F63" si="31">$M$12</f>
        <v>0</v>
      </c>
      <c r="G63" s="100"/>
      <c r="H63" s="67">
        <f t="shared" ref="H63" si="32">ROUND(E63*F63*12*0.85,2)</f>
        <v>0</v>
      </c>
      <c r="I63" s="22" t="s">
        <v>14</v>
      </c>
      <c r="J63" s="23">
        <v>29000</v>
      </c>
      <c r="K63" s="46">
        <f>$M$13</f>
        <v>0</v>
      </c>
      <c r="L63" s="48">
        <f t="shared" si="28"/>
        <v>0</v>
      </c>
      <c r="M63" s="62">
        <f>INT(H63+SUM(L63:L65))</f>
        <v>0</v>
      </c>
      <c r="N63" s="13"/>
    </row>
    <row r="64" spans="2:14" ht="19.5" customHeight="1" x14ac:dyDescent="0.2">
      <c r="B64" s="88"/>
      <c r="C64" s="85"/>
      <c r="D64" s="65"/>
      <c r="E64" s="71"/>
      <c r="F64" s="74"/>
      <c r="G64" s="100"/>
      <c r="H64" s="68"/>
      <c r="I64" s="22" t="s">
        <v>15</v>
      </c>
      <c r="J64" s="23">
        <v>191000</v>
      </c>
      <c r="K64" s="46">
        <f t="shared" ref="K64" si="33">$M$14</f>
        <v>0</v>
      </c>
      <c r="L64" s="48">
        <f t="shared" si="28"/>
        <v>0</v>
      </c>
      <c r="M64" s="63"/>
      <c r="N64" s="13"/>
    </row>
    <row r="65" spans="2:14" ht="19.5" customHeight="1" x14ac:dyDescent="0.2">
      <c r="B65" s="89"/>
      <c r="C65" s="86"/>
      <c r="D65" s="66"/>
      <c r="E65" s="72"/>
      <c r="F65" s="75"/>
      <c r="G65" s="100"/>
      <c r="H65" s="69"/>
      <c r="I65" s="22" t="s">
        <v>16</v>
      </c>
      <c r="J65" s="23">
        <v>226000</v>
      </c>
      <c r="K65" s="46">
        <f t="shared" ref="K65" si="34">$M$15</f>
        <v>0</v>
      </c>
      <c r="L65" s="48">
        <f t="shared" si="28"/>
        <v>0</v>
      </c>
      <c r="M65" s="64"/>
      <c r="N65" s="13"/>
    </row>
    <row r="66" spans="2:14" ht="19.5" customHeight="1" x14ac:dyDescent="0.2">
      <c r="B66" s="87">
        <v>11</v>
      </c>
      <c r="C66" s="84" t="s">
        <v>48</v>
      </c>
      <c r="D66" s="90">
        <v>2</v>
      </c>
      <c r="E66" s="70">
        <v>125</v>
      </c>
      <c r="F66" s="73">
        <f t="shared" ref="F66" si="35">$M$12</f>
        <v>0</v>
      </c>
      <c r="G66" s="100"/>
      <c r="H66" s="67">
        <f t="shared" ref="H66" si="36">ROUND(E66*F66*12*0.85,2)</f>
        <v>0</v>
      </c>
      <c r="I66" s="22" t="s">
        <v>14</v>
      </c>
      <c r="J66" s="23">
        <v>35000</v>
      </c>
      <c r="K66" s="46">
        <f>$M$13</f>
        <v>0</v>
      </c>
      <c r="L66" s="48">
        <f t="shared" si="28"/>
        <v>0</v>
      </c>
      <c r="M66" s="62">
        <f>INT(H66+SUM(L66:L68))</f>
        <v>0</v>
      </c>
      <c r="N66" s="13"/>
    </row>
    <row r="67" spans="2:14" ht="19.5" customHeight="1" x14ac:dyDescent="0.2">
      <c r="B67" s="88"/>
      <c r="C67" s="93"/>
      <c r="D67" s="91"/>
      <c r="E67" s="71"/>
      <c r="F67" s="74"/>
      <c r="G67" s="100"/>
      <c r="H67" s="68"/>
      <c r="I67" s="22" t="s">
        <v>15</v>
      </c>
      <c r="J67" s="23">
        <v>276000</v>
      </c>
      <c r="K67" s="46">
        <f t="shared" ref="K67" si="37">$M$14</f>
        <v>0</v>
      </c>
      <c r="L67" s="48">
        <f t="shared" si="28"/>
        <v>0</v>
      </c>
      <c r="M67" s="63"/>
      <c r="N67" s="13"/>
    </row>
    <row r="68" spans="2:14" ht="19.5" customHeight="1" x14ac:dyDescent="0.2">
      <c r="B68" s="89"/>
      <c r="C68" s="94"/>
      <c r="D68" s="92"/>
      <c r="E68" s="72"/>
      <c r="F68" s="75"/>
      <c r="G68" s="100"/>
      <c r="H68" s="69"/>
      <c r="I68" s="22" t="s">
        <v>16</v>
      </c>
      <c r="J68" s="23">
        <v>306000</v>
      </c>
      <c r="K68" s="46">
        <f t="shared" ref="K68" si="38">$M$15</f>
        <v>0</v>
      </c>
      <c r="L68" s="48">
        <f t="shared" si="28"/>
        <v>0</v>
      </c>
      <c r="M68" s="64"/>
      <c r="N68" s="13"/>
    </row>
    <row r="69" spans="2:14" ht="19.5" customHeight="1" x14ac:dyDescent="0.2">
      <c r="B69" s="87">
        <v>12</v>
      </c>
      <c r="C69" s="84" t="s">
        <v>49</v>
      </c>
      <c r="D69" s="90">
        <v>2</v>
      </c>
      <c r="E69" s="70">
        <v>113</v>
      </c>
      <c r="F69" s="73">
        <f t="shared" ref="F69" si="39">$M$12</f>
        <v>0</v>
      </c>
      <c r="G69" s="100"/>
      <c r="H69" s="67">
        <f t="shared" ref="H69" si="40">ROUND(E69*F69*12*0.85,2)</f>
        <v>0</v>
      </c>
      <c r="I69" s="22" t="s">
        <v>14</v>
      </c>
      <c r="J69" s="23">
        <v>51000</v>
      </c>
      <c r="K69" s="46">
        <f>$M$13</f>
        <v>0</v>
      </c>
      <c r="L69" s="48">
        <f t="shared" si="28"/>
        <v>0</v>
      </c>
      <c r="M69" s="62">
        <f>INT(H69+SUM(L69:L71))</f>
        <v>0</v>
      </c>
      <c r="N69" s="13"/>
    </row>
    <row r="70" spans="2:14" ht="19.5" customHeight="1" x14ac:dyDescent="0.2">
      <c r="B70" s="88"/>
      <c r="C70" s="93"/>
      <c r="D70" s="91"/>
      <c r="E70" s="71"/>
      <c r="F70" s="74"/>
      <c r="G70" s="100"/>
      <c r="H70" s="68"/>
      <c r="I70" s="22" t="s">
        <v>15</v>
      </c>
      <c r="J70" s="23">
        <v>362000</v>
      </c>
      <c r="K70" s="46">
        <f t="shared" ref="K70" si="41">$M$14</f>
        <v>0</v>
      </c>
      <c r="L70" s="48">
        <f t="shared" si="28"/>
        <v>0</v>
      </c>
      <c r="M70" s="63"/>
      <c r="N70" s="13"/>
    </row>
    <row r="71" spans="2:14" ht="19.5" customHeight="1" x14ac:dyDescent="0.2">
      <c r="B71" s="89"/>
      <c r="C71" s="94"/>
      <c r="D71" s="92"/>
      <c r="E71" s="72"/>
      <c r="F71" s="75"/>
      <c r="G71" s="100"/>
      <c r="H71" s="69"/>
      <c r="I71" s="22" t="s">
        <v>16</v>
      </c>
      <c r="J71" s="23">
        <v>412000</v>
      </c>
      <c r="K71" s="46">
        <f t="shared" ref="K71" si="42">$M$15</f>
        <v>0</v>
      </c>
      <c r="L71" s="48">
        <f t="shared" si="28"/>
        <v>0</v>
      </c>
      <c r="M71" s="64"/>
      <c r="N71" s="13"/>
    </row>
    <row r="72" spans="2:14" ht="19.5" customHeight="1" x14ac:dyDescent="0.2">
      <c r="B72" s="87">
        <v>13</v>
      </c>
      <c r="C72" s="84" t="s">
        <v>35</v>
      </c>
      <c r="D72" s="90">
        <v>2</v>
      </c>
      <c r="E72" s="70">
        <v>31</v>
      </c>
      <c r="F72" s="73">
        <f>$M$12</f>
        <v>0</v>
      </c>
      <c r="G72" s="100"/>
      <c r="H72" s="67">
        <f t="shared" ref="H72" si="43">ROUND(E72*F72*12*0.85,2)</f>
        <v>0</v>
      </c>
      <c r="I72" s="22" t="s">
        <v>14</v>
      </c>
      <c r="J72" s="23">
        <v>11200</v>
      </c>
      <c r="K72" s="46">
        <f>$M$13</f>
        <v>0</v>
      </c>
      <c r="L72" s="48">
        <f t="shared" si="28"/>
        <v>0</v>
      </c>
      <c r="M72" s="62">
        <f>INT(H72+SUM(L72:L74))</f>
        <v>0</v>
      </c>
      <c r="N72" s="13"/>
    </row>
    <row r="73" spans="2:14" ht="19.5" customHeight="1" x14ac:dyDescent="0.2">
      <c r="B73" s="88"/>
      <c r="C73" s="85"/>
      <c r="D73" s="65"/>
      <c r="E73" s="71"/>
      <c r="F73" s="74"/>
      <c r="G73" s="100"/>
      <c r="H73" s="68"/>
      <c r="I73" s="22" t="s">
        <v>15</v>
      </c>
      <c r="J73" s="23">
        <v>77300</v>
      </c>
      <c r="K73" s="46">
        <f t="shared" ref="K73" si="44">$M$14</f>
        <v>0</v>
      </c>
      <c r="L73" s="48">
        <f t="shared" si="28"/>
        <v>0</v>
      </c>
      <c r="M73" s="63"/>
      <c r="N73" s="13"/>
    </row>
    <row r="74" spans="2:14" ht="19.5" customHeight="1" x14ac:dyDescent="0.2">
      <c r="B74" s="88"/>
      <c r="C74" s="86"/>
      <c r="D74" s="66"/>
      <c r="E74" s="72"/>
      <c r="F74" s="74"/>
      <c r="G74" s="100"/>
      <c r="H74" s="68"/>
      <c r="I74" s="22" t="s">
        <v>16</v>
      </c>
      <c r="J74" s="23">
        <v>82600</v>
      </c>
      <c r="K74" s="46">
        <f t="shared" ref="K74" si="45">$M$15</f>
        <v>0</v>
      </c>
      <c r="L74" s="48">
        <f t="shared" si="28"/>
        <v>0</v>
      </c>
      <c r="M74" s="64"/>
      <c r="N74" s="13"/>
    </row>
    <row r="75" spans="2:14" ht="19.5" customHeight="1" x14ac:dyDescent="0.2">
      <c r="B75" s="87">
        <v>14</v>
      </c>
      <c r="C75" s="84" t="s">
        <v>39</v>
      </c>
      <c r="D75" s="90">
        <v>2</v>
      </c>
      <c r="E75" s="70">
        <v>184</v>
      </c>
      <c r="F75" s="73">
        <f t="shared" ref="F75" si="46">$M$12</f>
        <v>0</v>
      </c>
      <c r="G75" s="100"/>
      <c r="H75" s="67">
        <f t="shared" ref="H75" si="47">ROUND(E75*F75*12*0.85,2)</f>
        <v>0</v>
      </c>
      <c r="I75" s="22" t="s">
        <v>14</v>
      </c>
      <c r="J75" s="23">
        <v>47000</v>
      </c>
      <c r="K75" s="46">
        <f>$M$13</f>
        <v>0</v>
      </c>
      <c r="L75" s="48">
        <f t="shared" ref="L75:L80" si="48">J75*K75</f>
        <v>0</v>
      </c>
      <c r="M75" s="63">
        <f>INT(H75+SUM(L75:L77))</f>
        <v>0</v>
      </c>
      <c r="N75" s="13"/>
    </row>
    <row r="76" spans="2:14" ht="19.5" customHeight="1" x14ac:dyDescent="0.2">
      <c r="B76" s="88"/>
      <c r="C76" s="93"/>
      <c r="D76" s="91"/>
      <c r="E76" s="71"/>
      <c r="F76" s="74"/>
      <c r="G76" s="100"/>
      <c r="H76" s="68"/>
      <c r="I76" s="22" t="s">
        <v>15</v>
      </c>
      <c r="J76" s="23">
        <v>403000</v>
      </c>
      <c r="K76" s="46">
        <f t="shared" ref="K76" si="49">$M$14</f>
        <v>0</v>
      </c>
      <c r="L76" s="48">
        <f t="shared" si="48"/>
        <v>0</v>
      </c>
      <c r="M76" s="63"/>
      <c r="N76" s="13"/>
    </row>
    <row r="77" spans="2:14" ht="19.5" customHeight="1" x14ac:dyDescent="0.2">
      <c r="B77" s="89"/>
      <c r="C77" s="94"/>
      <c r="D77" s="92"/>
      <c r="E77" s="72"/>
      <c r="F77" s="75"/>
      <c r="G77" s="100"/>
      <c r="H77" s="69"/>
      <c r="I77" s="22" t="s">
        <v>16</v>
      </c>
      <c r="J77" s="23">
        <v>433000</v>
      </c>
      <c r="K77" s="46">
        <f t="shared" ref="K77" si="50">$M$15</f>
        <v>0</v>
      </c>
      <c r="L77" s="48">
        <f t="shared" si="48"/>
        <v>0</v>
      </c>
      <c r="M77" s="64"/>
      <c r="N77" s="13"/>
    </row>
    <row r="78" spans="2:14" ht="19.5" customHeight="1" x14ac:dyDescent="0.2">
      <c r="B78" s="87">
        <v>15</v>
      </c>
      <c r="C78" s="84" t="s">
        <v>37</v>
      </c>
      <c r="D78" s="90">
        <v>2</v>
      </c>
      <c r="E78" s="70">
        <v>104</v>
      </c>
      <c r="F78" s="73">
        <f t="shared" ref="F78" si="51">$M$12</f>
        <v>0</v>
      </c>
      <c r="G78" s="100"/>
      <c r="H78" s="67">
        <f t="shared" ref="H78" si="52">ROUND(E78*F78*12*0.85,2)</f>
        <v>0</v>
      </c>
      <c r="I78" s="22" t="s">
        <v>14</v>
      </c>
      <c r="J78" s="23">
        <v>28000</v>
      </c>
      <c r="K78" s="46">
        <f>$M$13</f>
        <v>0</v>
      </c>
      <c r="L78" s="48">
        <f t="shared" si="48"/>
        <v>0</v>
      </c>
      <c r="M78" s="62">
        <f>INT(H78+SUM(L78:L80))</f>
        <v>0</v>
      </c>
      <c r="N78" s="13"/>
    </row>
    <row r="79" spans="2:14" ht="19.5" customHeight="1" x14ac:dyDescent="0.2">
      <c r="B79" s="88"/>
      <c r="C79" s="93"/>
      <c r="D79" s="91"/>
      <c r="E79" s="71"/>
      <c r="F79" s="74"/>
      <c r="G79" s="100"/>
      <c r="H79" s="68"/>
      <c r="I79" s="22" t="s">
        <v>15</v>
      </c>
      <c r="J79" s="23">
        <v>152000</v>
      </c>
      <c r="K79" s="46">
        <f t="shared" ref="K79" si="53">$M$14</f>
        <v>0</v>
      </c>
      <c r="L79" s="48">
        <f t="shared" si="48"/>
        <v>0</v>
      </c>
      <c r="M79" s="63"/>
      <c r="N79" s="13"/>
    </row>
    <row r="80" spans="2:14" ht="19.5" customHeight="1" x14ac:dyDescent="0.2">
      <c r="B80" s="89"/>
      <c r="C80" s="94"/>
      <c r="D80" s="92"/>
      <c r="E80" s="72"/>
      <c r="F80" s="75"/>
      <c r="G80" s="101"/>
      <c r="H80" s="69"/>
      <c r="I80" s="22" t="s">
        <v>16</v>
      </c>
      <c r="J80" s="23">
        <v>262000</v>
      </c>
      <c r="K80" s="46">
        <f t="shared" ref="K80" si="54">$M$15</f>
        <v>0</v>
      </c>
      <c r="L80" s="48">
        <f t="shared" si="48"/>
        <v>0</v>
      </c>
      <c r="M80" s="64"/>
      <c r="N80" s="13"/>
    </row>
    <row r="81" spans="2:14" ht="16.5" customHeight="1" x14ac:dyDescent="0.2">
      <c r="B81" s="95" t="s">
        <v>17</v>
      </c>
      <c r="C81" s="96" t="s">
        <v>8</v>
      </c>
      <c r="D81" s="96" t="s">
        <v>9</v>
      </c>
      <c r="E81" s="76" t="s">
        <v>1</v>
      </c>
      <c r="F81" s="77"/>
      <c r="G81" s="77"/>
      <c r="H81" s="78"/>
      <c r="I81" s="79" t="s">
        <v>10</v>
      </c>
      <c r="J81" s="77"/>
      <c r="K81" s="77"/>
      <c r="L81" s="78"/>
      <c r="M81" s="54" t="s">
        <v>30</v>
      </c>
      <c r="N81" s="13"/>
    </row>
    <row r="82" spans="2:14" ht="16.5" customHeight="1" x14ac:dyDescent="0.2">
      <c r="B82" s="95"/>
      <c r="C82" s="96"/>
      <c r="D82" s="96"/>
      <c r="E82" s="14" t="s">
        <v>4</v>
      </c>
      <c r="F82" s="53" t="s">
        <v>18</v>
      </c>
      <c r="G82" s="14" t="s">
        <v>19</v>
      </c>
      <c r="H82" s="15" t="s">
        <v>11</v>
      </c>
      <c r="I82" s="97" t="s">
        <v>12</v>
      </c>
      <c r="J82" s="90"/>
      <c r="K82" s="14" t="s">
        <v>20</v>
      </c>
      <c r="L82" s="16" t="s">
        <v>13</v>
      </c>
      <c r="M82" s="39" t="s">
        <v>21</v>
      </c>
      <c r="N82" s="13"/>
    </row>
    <row r="83" spans="2:14" ht="28.5" customHeight="1" x14ac:dyDescent="0.2">
      <c r="B83" s="95"/>
      <c r="C83" s="96"/>
      <c r="D83" s="96"/>
      <c r="E83" s="20" t="s">
        <v>54</v>
      </c>
      <c r="F83" s="20" t="s">
        <v>23</v>
      </c>
      <c r="G83" s="40" t="s">
        <v>24</v>
      </c>
      <c r="H83" s="41" t="s">
        <v>25</v>
      </c>
      <c r="I83" s="98" t="s">
        <v>26</v>
      </c>
      <c r="J83" s="66"/>
      <c r="K83" s="20" t="s">
        <v>27</v>
      </c>
      <c r="L83" s="21" t="s">
        <v>25</v>
      </c>
      <c r="M83" s="39" t="s">
        <v>25</v>
      </c>
      <c r="N83" s="13"/>
    </row>
    <row r="84" spans="2:14" ht="19.5" customHeight="1" x14ac:dyDescent="0.2">
      <c r="B84" s="87">
        <v>16</v>
      </c>
      <c r="C84" s="84" t="s">
        <v>42</v>
      </c>
      <c r="D84" s="90">
        <v>2</v>
      </c>
      <c r="E84" s="70">
        <v>35</v>
      </c>
      <c r="F84" s="73">
        <f t="shared" ref="F84" si="55">$M$12</f>
        <v>0</v>
      </c>
      <c r="G84" s="99"/>
      <c r="H84" s="67">
        <f t="shared" ref="H84" si="56">ROUND(E84*F84*12*0.85,2)</f>
        <v>0</v>
      </c>
      <c r="I84" s="22" t="s">
        <v>14</v>
      </c>
      <c r="J84" s="23">
        <v>5600</v>
      </c>
      <c r="K84" s="46">
        <f>$M$13</f>
        <v>0</v>
      </c>
      <c r="L84" s="48">
        <f t="shared" ref="L84:L86" si="57">J84*K84</f>
        <v>0</v>
      </c>
      <c r="M84" s="62">
        <f>INT(H84+SUM(L84:L86))</f>
        <v>0</v>
      </c>
      <c r="N84" s="13"/>
    </row>
    <row r="85" spans="2:14" ht="19.5" customHeight="1" x14ac:dyDescent="0.2">
      <c r="B85" s="88"/>
      <c r="C85" s="85"/>
      <c r="D85" s="65"/>
      <c r="E85" s="71"/>
      <c r="F85" s="74"/>
      <c r="G85" s="100"/>
      <c r="H85" s="68"/>
      <c r="I85" s="22" t="s">
        <v>15</v>
      </c>
      <c r="J85" s="23">
        <v>50400</v>
      </c>
      <c r="K85" s="46">
        <f t="shared" ref="K85" si="58">$M$14</f>
        <v>0</v>
      </c>
      <c r="L85" s="48">
        <f t="shared" si="57"/>
        <v>0</v>
      </c>
      <c r="M85" s="63"/>
      <c r="N85" s="13"/>
    </row>
    <row r="86" spans="2:14" ht="19.5" customHeight="1" x14ac:dyDescent="0.2">
      <c r="B86" s="89"/>
      <c r="C86" s="86"/>
      <c r="D86" s="66"/>
      <c r="E86" s="72"/>
      <c r="F86" s="75"/>
      <c r="G86" s="100"/>
      <c r="H86" s="69"/>
      <c r="I86" s="22" t="s">
        <v>16</v>
      </c>
      <c r="J86" s="23">
        <v>51600</v>
      </c>
      <c r="K86" s="46">
        <f t="shared" ref="K86" si="59">$M$15</f>
        <v>0</v>
      </c>
      <c r="L86" s="48">
        <f t="shared" si="57"/>
        <v>0</v>
      </c>
      <c r="M86" s="64"/>
      <c r="N86" s="13"/>
    </row>
    <row r="87" spans="2:14" ht="19.5" customHeight="1" x14ac:dyDescent="0.2">
      <c r="B87" s="87">
        <v>17</v>
      </c>
      <c r="C87" s="84" t="s">
        <v>43</v>
      </c>
      <c r="D87" s="90">
        <v>2</v>
      </c>
      <c r="E87" s="70">
        <v>101</v>
      </c>
      <c r="F87" s="73">
        <f t="shared" ref="F87" si="60">$M$12</f>
        <v>0</v>
      </c>
      <c r="G87" s="100"/>
      <c r="H87" s="67">
        <f t="shared" ref="H87" si="61">ROUNDDOWN(E87*F87*12*0.85,2)</f>
        <v>0</v>
      </c>
      <c r="I87" s="22" t="s">
        <v>14</v>
      </c>
      <c r="J87" s="23">
        <v>21000</v>
      </c>
      <c r="K87" s="46">
        <f>$M$13</f>
        <v>0</v>
      </c>
      <c r="L87" s="48">
        <f t="shared" ref="L87:L99" si="62">J87*K87</f>
        <v>0</v>
      </c>
      <c r="M87" s="62">
        <f>INT(H87+SUM(L87:L89))</f>
        <v>0</v>
      </c>
      <c r="N87" s="13"/>
    </row>
    <row r="88" spans="2:14" ht="19.5" customHeight="1" x14ac:dyDescent="0.2">
      <c r="B88" s="88"/>
      <c r="C88" s="93"/>
      <c r="D88" s="91"/>
      <c r="E88" s="71"/>
      <c r="F88" s="74"/>
      <c r="G88" s="100"/>
      <c r="H88" s="68"/>
      <c r="I88" s="22" t="s">
        <v>15</v>
      </c>
      <c r="J88" s="23">
        <v>177000</v>
      </c>
      <c r="K88" s="46">
        <f t="shared" ref="K88" si="63">$M$14</f>
        <v>0</v>
      </c>
      <c r="L88" s="48">
        <f t="shared" si="62"/>
        <v>0</v>
      </c>
      <c r="M88" s="63"/>
      <c r="N88" s="13"/>
    </row>
    <row r="89" spans="2:14" ht="19.5" customHeight="1" x14ac:dyDescent="0.2">
      <c r="B89" s="89"/>
      <c r="C89" s="94"/>
      <c r="D89" s="92"/>
      <c r="E89" s="72"/>
      <c r="F89" s="75"/>
      <c r="G89" s="100"/>
      <c r="H89" s="69"/>
      <c r="I89" s="22" t="s">
        <v>16</v>
      </c>
      <c r="J89" s="23">
        <v>182000</v>
      </c>
      <c r="K89" s="46">
        <f t="shared" ref="K89" si="64">$M$15</f>
        <v>0</v>
      </c>
      <c r="L89" s="48">
        <f t="shared" si="62"/>
        <v>0</v>
      </c>
      <c r="M89" s="64"/>
      <c r="N89" s="13"/>
    </row>
    <row r="90" spans="2:14" ht="19.5" customHeight="1" x14ac:dyDescent="0.2">
      <c r="B90" s="87">
        <v>18</v>
      </c>
      <c r="C90" s="84" t="s">
        <v>40</v>
      </c>
      <c r="D90" s="90">
        <v>3</v>
      </c>
      <c r="E90" s="70">
        <v>121</v>
      </c>
      <c r="F90" s="73">
        <f>$M$19</f>
        <v>0</v>
      </c>
      <c r="G90" s="100"/>
      <c r="H90" s="67">
        <f t="shared" ref="H90" si="65">ROUNDDOWN(E90*F90*12*0.85,2)</f>
        <v>0</v>
      </c>
      <c r="I90" s="22" t="s">
        <v>14</v>
      </c>
      <c r="J90" s="23">
        <v>3300</v>
      </c>
      <c r="K90" s="46">
        <f>$M$20</f>
        <v>0</v>
      </c>
      <c r="L90" s="48">
        <f t="shared" si="62"/>
        <v>0</v>
      </c>
      <c r="M90" s="62">
        <f>INT(H90+SUM(L90:L92))</f>
        <v>0</v>
      </c>
      <c r="N90" s="13"/>
    </row>
    <row r="91" spans="2:14" ht="19.5" customHeight="1" x14ac:dyDescent="0.2">
      <c r="B91" s="88"/>
      <c r="C91" s="93"/>
      <c r="D91" s="91"/>
      <c r="E91" s="71"/>
      <c r="F91" s="74"/>
      <c r="G91" s="100"/>
      <c r="H91" s="68"/>
      <c r="I91" s="22" t="s">
        <v>15</v>
      </c>
      <c r="J91" s="23">
        <v>19700</v>
      </c>
      <c r="K91" s="46">
        <f>$M$21</f>
        <v>0</v>
      </c>
      <c r="L91" s="48">
        <f t="shared" si="62"/>
        <v>0</v>
      </c>
      <c r="M91" s="63"/>
      <c r="N91" s="13"/>
    </row>
    <row r="92" spans="2:14" ht="19.5" customHeight="1" x14ac:dyDescent="0.2">
      <c r="B92" s="89"/>
      <c r="C92" s="94"/>
      <c r="D92" s="92"/>
      <c r="E92" s="72"/>
      <c r="F92" s="75"/>
      <c r="G92" s="100"/>
      <c r="H92" s="69"/>
      <c r="I92" s="22" t="s">
        <v>16</v>
      </c>
      <c r="J92" s="23">
        <v>19600</v>
      </c>
      <c r="K92" s="59">
        <f>$M$22</f>
        <v>0</v>
      </c>
      <c r="L92" s="48">
        <f t="shared" si="62"/>
        <v>0</v>
      </c>
      <c r="M92" s="64"/>
      <c r="N92" s="13"/>
    </row>
    <row r="93" spans="2:14" ht="19.5" customHeight="1" x14ac:dyDescent="0.2">
      <c r="B93" s="87">
        <v>19</v>
      </c>
      <c r="C93" s="84" t="s">
        <v>38</v>
      </c>
      <c r="D93" s="90">
        <v>3</v>
      </c>
      <c r="E93" s="70">
        <v>52</v>
      </c>
      <c r="F93" s="73">
        <f>$M$19</f>
        <v>0</v>
      </c>
      <c r="G93" s="100"/>
      <c r="H93" s="67">
        <f t="shared" ref="H93" si="66">ROUNDDOWN(E93*F93*12*0.85,2)</f>
        <v>0</v>
      </c>
      <c r="I93" s="22" t="s">
        <v>14</v>
      </c>
      <c r="J93" s="23">
        <v>2100</v>
      </c>
      <c r="K93" s="46">
        <f>$M$20</f>
        <v>0</v>
      </c>
      <c r="L93" s="48">
        <f t="shared" si="62"/>
        <v>0</v>
      </c>
      <c r="M93" s="62">
        <f>INT(H93+SUM(L93:L95))</f>
        <v>0</v>
      </c>
      <c r="N93" s="13"/>
    </row>
    <row r="94" spans="2:14" ht="19.5" customHeight="1" x14ac:dyDescent="0.2">
      <c r="B94" s="88"/>
      <c r="C94" s="85"/>
      <c r="D94" s="65"/>
      <c r="E94" s="71"/>
      <c r="F94" s="74"/>
      <c r="G94" s="100"/>
      <c r="H94" s="68"/>
      <c r="I94" s="22" t="s">
        <v>15</v>
      </c>
      <c r="J94" s="23">
        <v>14900</v>
      </c>
      <c r="K94" s="46">
        <f>$M$21</f>
        <v>0</v>
      </c>
      <c r="L94" s="48">
        <f t="shared" si="62"/>
        <v>0</v>
      </c>
      <c r="M94" s="63"/>
      <c r="N94" s="13"/>
    </row>
    <row r="95" spans="2:14" ht="19.5" customHeight="1" x14ac:dyDescent="0.2">
      <c r="B95" s="89"/>
      <c r="C95" s="86"/>
      <c r="D95" s="66"/>
      <c r="E95" s="72"/>
      <c r="F95" s="75"/>
      <c r="G95" s="100"/>
      <c r="H95" s="69"/>
      <c r="I95" s="22" t="s">
        <v>16</v>
      </c>
      <c r="J95" s="23">
        <v>6200</v>
      </c>
      <c r="K95" s="59">
        <f>$M$22</f>
        <v>0</v>
      </c>
      <c r="L95" s="48">
        <f t="shared" si="62"/>
        <v>0</v>
      </c>
      <c r="M95" s="64"/>
      <c r="N95" s="13"/>
    </row>
    <row r="96" spans="2:14" ht="19.5" customHeight="1" x14ac:dyDescent="0.2">
      <c r="B96" s="87">
        <v>20</v>
      </c>
      <c r="C96" s="84" t="s">
        <v>51</v>
      </c>
      <c r="D96" s="90">
        <v>4</v>
      </c>
      <c r="E96" s="70">
        <v>56</v>
      </c>
      <c r="F96" s="73">
        <f>$M$26</f>
        <v>0</v>
      </c>
      <c r="G96" s="100"/>
      <c r="H96" s="67">
        <f>ROUNDDOWN(E96*F96*12*0.85,2)</f>
        <v>0</v>
      </c>
      <c r="I96" s="37" t="s">
        <v>55</v>
      </c>
      <c r="J96" s="38">
        <v>39000</v>
      </c>
      <c r="K96" s="47">
        <f>$M$27</f>
        <v>0</v>
      </c>
      <c r="L96" s="49">
        <f t="shared" si="62"/>
        <v>0</v>
      </c>
      <c r="M96" s="62">
        <f>INT(H96+SUM(L96:L97))</f>
        <v>0</v>
      </c>
      <c r="N96" s="13"/>
    </row>
    <row r="97" spans="2:17" ht="19.5" customHeight="1" x14ac:dyDescent="0.2">
      <c r="B97" s="89"/>
      <c r="C97" s="86"/>
      <c r="D97" s="66"/>
      <c r="E97" s="72"/>
      <c r="F97" s="75"/>
      <c r="G97" s="100"/>
      <c r="H97" s="69"/>
      <c r="I97" s="22" t="s">
        <v>56</v>
      </c>
      <c r="J97" s="23">
        <v>128000</v>
      </c>
      <c r="K97" s="46">
        <f>$M$28</f>
        <v>0</v>
      </c>
      <c r="L97" s="48">
        <f t="shared" si="62"/>
        <v>0</v>
      </c>
      <c r="M97" s="64"/>
      <c r="N97" s="13"/>
    </row>
    <row r="98" spans="2:17" ht="19.5" customHeight="1" x14ac:dyDescent="0.2">
      <c r="B98" s="87">
        <v>21</v>
      </c>
      <c r="C98" s="84" t="s">
        <v>45</v>
      </c>
      <c r="D98" s="90">
        <v>4</v>
      </c>
      <c r="E98" s="70">
        <v>1</v>
      </c>
      <c r="F98" s="74">
        <f>$M$26</f>
        <v>0</v>
      </c>
      <c r="G98" s="100"/>
      <c r="H98" s="67">
        <f>ROUNDDOWN(E98*F98*12*0.85,2)</f>
        <v>0</v>
      </c>
      <c r="I98" s="37" t="s">
        <v>55</v>
      </c>
      <c r="J98" s="23">
        <v>600</v>
      </c>
      <c r="K98" s="47">
        <f>$M$27</f>
        <v>0</v>
      </c>
      <c r="L98" s="48">
        <f t="shared" si="62"/>
        <v>0</v>
      </c>
      <c r="M98" s="62">
        <f>INT(H98+SUM(L98:L99))</f>
        <v>0</v>
      </c>
      <c r="N98" s="13"/>
    </row>
    <row r="99" spans="2:17" ht="19.5" customHeight="1" thickBot="1" x14ac:dyDescent="0.25">
      <c r="B99" s="89"/>
      <c r="C99" s="86"/>
      <c r="D99" s="66"/>
      <c r="E99" s="72"/>
      <c r="F99" s="75"/>
      <c r="G99" s="102"/>
      <c r="H99" s="69"/>
      <c r="I99" s="22" t="s">
        <v>56</v>
      </c>
      <c r="J99" s="23">
        <v>700</v>
      </c>
      <c r="K99" s="46">
        <f>$M$28</f>
        <v>0</v>
      </c>
      <c r="L99" s="48">
        <f t="shared" si="62"/>
        <v>0</v>
      </c>
      <c r="M99" s="64"/>
      <c r="N99" s="13"/>
    </row>
    <row r="100" spans="2:17" ht="19.5" customHeight="1" thickTop="1" x14ac:dyDescent="0.2">
      <c r="B100" s="24"/>
      <c r="C100" s="25" t="s">
        <v>29</v>
      </c>
      <c r="D100" s="26"/>
      <c r="E100" s="61"/>
      <c r="F100" s="28"/>
      <c r="G100" s="42"/>
      <c r="H100" s="45"/>
      <c r="I100" s="29"/>
      <c r="J100" s="27">
        <f>SUM(J33:J47)+SUM(J51:J80)+SUM(J84:J99)</f>
        <v>17931800</v>
      </c>
      <c r="K100" s="30"/>
      <c r="L100" s="45"/>
      <c r="M100" s="31">
        <f>SUM(M33:M47)+SUM(M51:M80)+SUM(M84:M99)</f>
        <v>0</v>
      </c>
      <c r="N100" s="13"/>
    </row>
    <row r="101" spans="2:17" ht="20.100000000000001" customHeight="1" thickBot="1" x14ac:dyDescent="0.25">
      <c r="B101" s="32"/>
      <c r="C101" s="33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</row>
    <row r="102" spans="2:17" s="1" customFormat="1" ht="24.9" customHeight="1" thickBot="1" x14ac:dyDescent="0.25">
      <c r="B102" s="1" t="s">
        <v>0</v>
      </c>
      <c r="L102" s="105" t="s">
        <v>76</v>
      </c>
      <c r="M102" s="34">
        <f>M100*1.1</f>
        <v>0</v>
      </c>
    </row>
    <row r="103" spans="2:17" s="1" customFormat="1" ht="24.9" customHeight="1" x14ac:dyDescent="0.2">
      <c r="C103" s="1" t="s">
        <v>68</v>
      </c>
      <c r="L103" s="51" t="s">
        <v>61</v>
      </c>
      <c r="M103" s="52">
        <v>0.1</v>
      </c>
      <c r="N103" s="50"/>
      <c r="Q103" s="5"/>
    </row>
    <row r="104" spans="2:17" s="1" customFormat="1" ht="18" customHeight="1" x14ac:dyDescent="0.2">
      <c r="C104" s="1" t="s">
        <v>69</v>
      </c>
      <c r="Q104" s="6"/>
    </row>
    <row r="105" spans="2:17" s="1" customFormat="1" ht="18" customHeight="1" x14ac:dyDescent="0.2">
      <c r="C105" s="1" t="s">
        <v>70</v>
      </c>
    </row>
    <row r="106" spans="2:17" s="1" customFormat="1" ht="18" customHeight="1" x14ac:dyDescent="0.2">
      <c r="C106" s="1" t="s">
        <v>71</v>
      </c>
    </row>
    <row r="107" spans="2:17" s="1" customFormat="1" ht="18" customHeight="1" x14ac:dyDescent="0.2">
      <c r="C107" s="1" t="s">
        <v>62</v>
      </c>
    </row>
    <row r="108" spans="2:17" s="1" customFormat="1" ht="18" customHeight="1" x14ac:dyDescent="0.2">
      <c r="C108" s="1" t="s">
        <v>72</v>
      </c>
    </row>
    <row r="109" spans="2:17" s="1" customFormat="1" ht="18" customHeight="1" x14ac:dyDescent="0.2">
      <c r="C109" s="1" t="s">
        <v>73</v>
      </c>
    </row>
    <row r="110" spans="2:17" ht="24.9" customHeight="1" x14ac:dyDescent="0.2">
      <c r="B110" s="32"/>
      <c r="C110" s="33"/>
      <c r="D110" s="33"/>
      <c r="E110" s="13"/>
      <c r="F110" s="13"/>
      <c r="G110" s="13"/>
      <c r="H110" s="13"/>
      <c r="I110" s="13"/>
      <c r="J110" s="13"/>
      <c r="K110" s="13"/>
      <c r="N110" s="13"/>
    </row>
    <row r="117" s="10" customFormat="1" ht="14.25" customHeight="1" x14ac:dyDescent="0.2"/>
  </sheetData>
  <sheetProtection algorithmName="SHA-512" hashValue="XFdzApsLRTgK6h6IcPl4+vUbkMSeW2IH3z7DXHYM7MNyQzf/MOPpFcEfmv3d8eDbMhdcznvioeYe154SUveG7w==" saltValue="9NexwHkH8ZzYpL6iAciq5Q==" spinCount="100000" sheet="1" selectLockedCells="1"/>
  <mergeCells count="183">
    <mergeCell ref="B54:B56"/>
    <mergeCell ref="F36:F38"/>
    <mergeCell ref="E36:E38"/>
    <mergeCell ref="D36:D38"/>
    <mergeCell ref="C36:C38"/>
    <mergeCell ref="B36:B38"/>
    <mergeCell ref="F39:F41"/>
    <mergeCell ref="E39:E41"/>
    <mergeCell ref="D39:D41"/>
    <mergeCell ref="B30:B32"/>
    <mergeCell ref="C30:C32"/>
    <mergeCell ref="D30:D32"/>
    <mergeCell ref="E30:H30"/>
    <mergeCell ref="I30:L30"/>
    <mergeCell ref="I31:J31"/>
    <mergeCell ref="I32:J32"/>
    <mergeCell ref="B45:B47"/>
    <mergeCell ref="C45:C47"/>
    <mergeCell ref="B33:B35"/>
    <mergeCell ref="C33:C35"/>
    <mergeCell ref="D33:D35"/>
    <mergeCell ref="E33:E35"/>
    <mergeCell ref="F33:F35"/>
    <mergeCell ref="H33:H35"/>
    <mergeCell ref="J25:K25"/>
    <mergeCell ref="J27:J28"/>
    <mergeCell ref="J26:K26"/>
    <mergeCell ref="J11:K11"/>
    <mergeCell ref="J12:K12"/>
    <mergeCell ref="J13:J15"/>
    <mergeCell ref="J4:K4"/>
    <mergeCell ref="J5:K5"/>
    <mergeCell ref="J6:J8"/>
    <mergeCell ref="J18:K18"/>
    <mergeCell ref="J19:K19"/>
    <mergeCell ref="J20:J22"/>
    <mergeCell ref="C63:C65"/>
    <mergeCell ref="D63:D65"/>
    <mergeCell ref="F93:F95"/>
    <mergeCell ref="D45:D47"/>
    <mergeCell ref="C66:C68"/>
    <mergeCell ref="D66:D68"/>
    <mergeCell ref="E66:E68"/>
    <mergeCell ref="F66:F68"/>
    <mergeCell ref="H60:H62"/>
    <mergeCell ref="C60:C62"/>
    <mergeCell ref="D60:D62"/>
    <mergeCell ref="E60:E62"/>
    <mergeCell ref="F60:F62"/>
    <mergeCell ref="D48:D50"/>
    <mergeCell ref="D54:D56"/>
    <mergeCell ref="C54:C56"/>
    <mergeCell ref="C69:C71"/>
    <mergeCell ref="F75:F77"/>
    <mergeCell ref="F69:F71"/>
    <mergeCell ref="C75:C77"/>
    <mergeCell ref="D75:D77"/>
    <mergeCell ref="D69:D71"/>
    <mergeCell ref="E75:E77"/>
    <mergeCell ref="D98:D99"/>
    <mergeCell ref="E98:E99"/>
    <mergeCell ref="F98:F99"/>
    <mergeCell ref="F84:F86"/>
    <mergeCell ref="B98:B99"/>
    <mergeCell ref="C98:C99"/>
    <mergeCell ref="B84:B86"/>
    <mergeCell ref="C84:C86"/>
    <mergeCell ref="D84:D86"/>
    <mergeCell ref="E96:E97"/>
    <mergeCell ref="F96:F97"/>
    <mergeCell ref="B93:B95"/>
    <mergeCell ref="C93:C95"/>
    <mergeCell ref="F90:F92"/>
    <mergeCell ref="C90:C92"/>
    <mergeCell ref="D90:D92"/>
    <mergeCell ref="D87:D89"/>
    <mergeCell ref="E87:E89"/>
    <mergeCell ref="F87:F89"/>
    <mergeCell ref="M87:M89"/>
    <mergeCell ref="H51:H53"/>
    <mergeCell ref="M51:M53"/>
    <mergeCell ref="M96:M97"/>
    <mergeCell ref="B96:B97"/>
    <mergeCell ref="C96:C97"/>
    <mergeCell ref="D96:D97"/>
    <mergeCell ref="C72:C74"/>
    <mergeCell ref="D72:D74"/>
    <mergeCell ref="E72:E74"/>
    <mergeCell ref="F72:F74"/>
    <mergeCell ref="H84:H86"/>
    <mergeCell ref="B72:B74"/>
    <mergeCell ref="H72:H74"/>
    <mergeCell ref="M72:M74"/>
    <mergeCell ref="M84:M86"/>
    <mergeCell ref="H93:H95"/>
    <mergeCell ref="M93:M95"/>
    <mergeCell ref="B57:B59"/>
    <mergeCell ref="C57:C59"/>
    <mergeCell ref="D57:D59"/>
    <mergeCell ref="E57:E59"/>
    <mergeCell ref="F57:F59"/>
    <mergeCell ref="B63:B65"/>
    <mergeCell ref="B75:B77"/>
    <mergeCell ref="H42:H44"/>
    <mergeCell ref="B90:B92"/>
    <mergeCell ref="B42:B44"/>
    <mergeCell ref="C42:C44"/>
    <mergeCell ref="H98:H99"/>
    <mergeCell ref="M98:M99"/>
    <mergeCell ref="E63:E65"/>
    <mergeCell ref="F63:F65"/>
    <mergeCell ref="H63:H65"/>
    <mergeCell ref="M69:M71"/>
    <mergeCell ref="M78:M80"/>
    <mergeCell ref="D93:D95"/>
    <mergeCell ref="E93:E95"/>
    <mergeCell ref="E84:E86"/>
    <mergeCell ref="G51:G80"/>
    <mergeCell ref="G84:G99"/>
    <mergeCell ref="H69:H71"/>
    <mergeCell ref="C51:C53"/>
    <mergeCell ref="D51:D53"/>
    <mergeCell ref="E51:E53"/>
    <mergeCell ref="F51:F53"/>
    <mergeCell ref="H78:H80"/>
    <mergeCell ref="C78:C80"/>
    <mergeCell ref="B81:B83"/>
    <mergeCell ref="C81:C83"/>
    <mergeCell ref="D81:D83"/>
    <mergeCell ref="I81:L81"/>
    <mergeCell ref="I82:J82"/>
    <mergeCell ref="I83:J83"/>
    <mergeCell ref="E81:H81"/>
    <mergeCell ref="H87:H89"/>
    <mergeCell ref="H90:H92"/>
    <mergeCell ref="M90:M92"/>
    <mergeCell ref="M60:M62"/>
    <mergeCell ref="H96:H97"/>
    <mergeCell ref="C39:C41"/>
    <mergeCell ref="B39:B41"/>
    <mergeCell ref="F54:F56"/>
    <mergeCell ref="B78:B80"/>
    <mergeCell ref="B69:B71"/>
    <mergeCell ref="D78:D80"/>
    <mergeCell ref="E78:E80"/>
    <mergeCell ref="F78:F80"/>
    <mergeCell ref="B60:B62"/>
    <mergeCell ref="B48:B50"/>
    <mergeCell ref="C48:C50"/>
    <mergeCell ref="D42:D44"/>
    <mergeCell ref="E42:E44"/>
    <mergeCell ref="F42:F44"/>
    <mergeCell ref="B66:B68"/>
    <mergeCell ref="E90:E92"/>
    <mergeCell ref="E69:E71"/>
    <mergeCell ref="B87:B89"/>
    <mergeCell ref="B51:B53"/>
    <mergeCell ref="C87:C89"/>
    <mergeCell ref="H75:H77"/>
    <mergeCell ref="M66:M68"/>
    <mergeCell ref="M75:M77"/>
    <mergeCell ref="H57:H59"/>
    <mergeCell ref="M57:M59"/>
    <mergeCell ref="M42:M44"/>
    <mergeCell ref="E45:E47"/>
    <mergeCell ref="F45:F47"/>
    <mergeCell ref="H45:H47"/>
    <mergeCell ref="M45:M47"/>
    <mergeCell ref="E48:H48"/>
    <mergeCell ref="H66:H68"/>
    <mergeCell ref="I48:L48"/>
    <mergeCell ref="I49:J49"/>
    <mergeCell ref="I50:J50"/>
    <mergeCell ref="M54:M56"/>
    <mergeCell ref="M33:M35"/>
    <mergeCell ref="G33:G47"/>
    <mergeCell ref="M39:M41"/>
    <mergeCell ref="H39:H41"/>
    <mergeCell ref="M36:M38"/>
    <mergeCell ref="H36:H38"/>
    <mergeCell ref="H54:H56"/>
    <mergeCell ref="M63:M65"/>
    <mergeCell ref="E54:E56"/>
  </mergeCells>
  <phoneticPr fontId="1"/>
  <printOptions horizontalCentered="1"/>
  <pageMargins left="0.39370078740157483" right="0.39370078740157483" top="0.80833333333333335" bottom="0.39370078740157483" header="0.51181102362204722" footer="0.51181102362204722"/>
  <pageSetup paperSize="9" scale="60" orientation="landscape" cellComments="asDisplayed" r:id="rId1"/>
  <headerFooter alignWithMargins="0"/>
  <rowBreaks count="2" manualBreakCount="2">
    <brk id="47" max="13" man="1"/>
    <brk id="80" max="13" man="1"/>
  </rowBreaks>
  <ignoredErrors>
    <ignoredError sqref="G32" numberStoredAsText="1"/>
    <ignoredError sqref="K9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</vt:lpstr>
      <vt:lpstr>別紙1!Print_Area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河合　佑哉</cp:lastModifiedBy>
  <cp:lastPrinted>2025-10-22T08:49:14Z</cp:lastPrinted>
  <dcterms:created xsi:type="dcterms:W3CDTF">2017-06-08T05:05:27Z</dcterms:created>
  <dcterms:modified xsi:type="dcterms:W3CDTF">2025-11-11T02:49:36Z</dcterms:modified>
</cp:coreProperties>
</file>