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1 総務係\90 市税資料\10 市税概要\★令和７年度\HP掲載用★\③賦課★\"/>
    </mc:Choice>
  </mc:AlternateContent>
  <xr:revisionPtr revIDLastSave="0" documentId="13_ncr:1_{774DA534-D1F7-42E8-B89C-3455E2DD2162}" xr6:coauthVersionLast="47" xr6:coauthVersionMax="47" xr10:uidLastSave="{00000000-0000-0000-0000-000000000000}"/>
  <bookViews>
    <workbookView xWindow="-108" yWindow="-108" windowWidth="23256" windowHeight="12456" activeTab="7" xr2:uid="{6F5F6D74-C0DE-4045-BF48-BFCAB1452C5B}"/>
  </bookViews>
  <sheets>
    <sheet name="3Ⅰ-1" sheetId="1" r:id="rId1"/>
    <sheet name="3Ⅰ-2" sheetId="2" r:id="rId2"/>
    <sheet name="3Ⅰ-3" sheetId="3" r:id="rId3"/>
    <sheet name="3Ⅰ-4" sheetId="4" r:id="rId4"/>
    <sheet name="3Ⅰ-5" sheetId="5" r:id="rId5"/>
    <sheet name="3Ⅰ-6" sheetId="6" r:id="rId6"/>
    <sheet name="3Ⅰ-7" sheetId="7" r:id="rId7"/>
    <sheet name="3Ⅰ-8,9" sheetId="8" r:id="rId8"/>
    <sheet name="3Ⅰ-10,11" sheetId="9" r:id="rId9"/>
  </sheets>
  <definedNames>
    <definedName name="_xlnm.Print_Area" localSheetId="0">'3Ⅰ-1'!$A$1:$AD$34</definedName>
    <definedName name="_xlnm.Print_Area" localSheetId="8">'3Ⅰ-10,11'!$A$1:$E$38</definedName>
    <definedName name="_xlnm.Print_Area" localSheetId="1">'3Ⅰ-2'!$A$2:$BG$36</definedName>
    <definedName name="_xlnm.Print_Area" localSheetId="2">'3Ⅰ-3'!$A$2:$N$40</definedName>
    <definedName name="_xlnm.Print_Area" localSheetId="3">'3Ⅰ-4'!$A$1:$H$207</definedName>
    <definedName name="_xlnm.Print_Area" localSheetId="4">'3Ⅰ-5'!$A$1:$AD$37</definedName>
    <definedName name="_xlnm.Print_Area" localSheetId="5">'3Ⅰ-6'!$A$1:$G$40</definedName>
    <definedName name="_xlnm.Print_Area" localSheetId="6">'3Ⅰ-7'!$A$1:$H$40</definedName>
    <definedName name="_xlnm.Print_Area" localSheetId="7">'3Ⅰ-8,9'!$A$1:$G$48</definedName>
    <definedName name="Z_0B6E884F_69D4_4EAC_9B4C_E8D58C31C13D_.wvu.Cols" localSheetId="4" hidden="1">'3Ⅰ-5'!$C:$H</definedName>
    <definedName name="Z_1588B0BE_FCAF_40CF_A01D_8FEB8A2C0E4D_.wvu.Cols" localSheetId="4" hidden="1">'3Ⅰ-5'!$C:$W</definedName>
    <definedName name="Z_1588B0BE_FCAF_40CF_A01D_8FEB8A2C0E4D_.wvu.PrintArea" localSheetId="4" hidden="1">'3Ⅰ-5'!$A$1:$AB$37</definedName>
    <definedName name="Z_1588B0BE_FCAF_40CF_A01D_8FEB8A2C0E4D_.wvu.Rows" localSheetId="4" hidden="1">'3Ⅰ-5'!$16:$16,'3Ⅰ-5'!$27:$28</definedName>
    <definedName name="Z_1BE7182D_8BF1_497B_A8A2_E102ED3747F8_.wvu.PrintArea" localSheetId="3" hidden="1">'3Ⅰ-4'!$A$1:$H$90</definedName>
    <definedName name="Z_1BE7182D_8BF1_497B_A8A2_E102ED3747F8_.wvu.Rows" localSheetId="3" hidden="1">'3Ⅰ-4'!$7:$38</definedName>
    <definedName name="Z_1C50FEFC_C0FE_46A8_9543_77CFA6DEFC97_.wvu.Cols" localSheetId="4" hidden="1">'3Ⅰ-5'!$C:$W</definedName>
    <definedName name="Z_1C50FEFC_C0FE_46A8_9543_77CFA6DEFC97_.wvu.PrintArea" localSheetId="4" hidden="1">'3Ⅰ-5'!$A$1:$AB$37</definedName>
    <definedName name="Z_1C50FEFC_C0FE_46A8_9543_77CFA6DEFC97_.wvu.Rows" localSheetId="4" hidden="1">'3Ⅰ-5'!$16:$16,'3Ⅰ-5'!$27:$28</definedName>
    <definedName name="Z_21334838_9A66_45DA_B7AB_D9B18DA3A502_.wvu.PrintArea" localSheetId="3" hidden="1">'3Ⅰ-4'!$A$1:$H$90</definedName>
    <definedName name="Z_21334838_9A66_45DA_B7AB_D9B18DA3A502_.wvu.Rows" localSheetId="3" hidden="1">'3Ⅰ-4'!$7:$45</definedName>
    <definedName name="Z_3BE1E6B8_E539_4686_A79A_2A3BAA8AA57E_.wvu.Cols" localSheetId="4" hidden="1">'3Ⅰ-5'!$C:$F</definedName>
    <definedName name="Z_3CC34FC6_7D12_424C_AAE9_56A97328BBF6_.wvu.PrintArea" localSheetId="5" hidden="1">'3Ⅰ-6'!$A$1:$G$39</definedName>
    <definedName name="Z_3CC34FC6_7D12_424C_AAE9_56A97328BBF6_.wvu.Rows" localSheetId="5" hidden="1">'3Ⅰ-6'!$20:$24</definedName>
    <definedName name="Z_3CF9931E_A490_40D0_99DE_C81AD39C50F8_.wvu.PrintArea" localSheetId="2" hidden="1">'3Ⅰ-3'!$A$1:$N$39</definedName>
    <definedName name="Z_3CF9931E_A490_40D0_99DE_C81AD39C50F8_.wvu.Rows" localSheetId="2" hidden="1">'3Ⅰ-3'!$20:$22</definedName>
    <definedName name="Z_4919FF03_A05E_4913_BCB0_7C86D16B68EE_.wvu.PrintArea" localSheetId="8" hidden="1">'3Ⅰ-10,11'!$A$1:$E$20</definedName>
    <definedName name="Z_4DC91790_D1C3_4773_A977_B559C7559A7D_.wvu.Cols" localSheetId="4" hidden="1">'3Ⅰ-5'!$C:$T</definedName>
    <definedName name="Z_4DC91790_D1C3_4773_A977_B559C7559A7D_.wvu.PrintArea" localSheetId="4" hidden="1">'3Ⅰ-5'!$A$1:$AB$37</definedName>
    <definedName name="Z_4DC91790_D1C3_4773_A977_B559C7559A7D_.wvu.Rows" localSheetId="4" hidden="1">'3Ⅰ-5'!$16:$16,'3Ⅰ-5'!$27:$28</definedName>
    <definedName name="Z_5B7B2C1A_C530_4572_9B91_377AC59A969F_.wvu.Cols" localSheetId="4" hidden="1">'3Ⅰ-5'!$C:$F</definedName>
    <definedName name="Z_5F14374E_4BCF_4C1D_824F_67AC9080B598_.wvu.Cols" localSheetId="4" hidden="1">'3Ⅰ-5'!$C:$H</definedName>
    <definedName name="Z_659E6B7E_0E25_4836_932D_3A7C29D3C161_.wvu.PrintArea" localSheetId="3" hidden="1">'3Ⅰ-4'!$A$1:$H$90</definedName>
    <definedName name="Z_659E6B7E_0E25_4836_932D_3A7C29D3C161_.wvu.Rows" localSheetId="3" hidden="1">'3Ⅰ-4'!$7:$38</definedName>
    <definedName name="Z_66BB7AE4_F79F_43C7_AA8C_BB7ADA9A11E6_.wvu.PrintArea" localSheetId="2" hidden="1">'3Ⅰ-3'!$A$1:$N$39</definedName>
    <definedName name="Z_66BB7AE4_F79F_43C7_AA8C_BB7ADA9A11E6_.wvu.Rows" localSheetId="2" hidden="1">'3Ⅰ-3'!$20:$22</definedName>
    <definedName name="Z_71C5E6CC_1292_4992_824C_00022D6885F1_.wvu.Cols" localSheetId="4" hidden="1">'3Ⅰ-5'!$C:$J</definedName>
    <definedName name="Z_71C5E6CC_1292_4992_824C_00022D6885F1_.wvu.Rows" localSheetId="4" hidden="1">'3Ⅰ-5'!$16:$16,'3Ⅰ-5'!$27:$28</definedName>
    <definedName name="Z_7C57671F_AB33_4209_B6F9_058DDAC733EE_.wvu.PrintArea" localSheetId="7" hidden="1">'3Ⅰ-8,9'!$A$1:$G$47</definedName>
    <definedName name="Z_7C57671F_AB33_4209_B6F9_058DDAC733EE_.wvu.Rows" localSheetId="7" hidden="1">'3Ⅰ-8,9'!$6:$9</definedName>
    <definedName name="Z_7F3411D6_BD11_40B4_972E_8228B28AE0D4_.wvu.Cols" localSheetId="1" hidden="1">'3Ⅰ-2'!$D:$K</definedName>
    <definedName name="Z_87D2D5C3_38CE_4488_88A5_A6F65E896DA7_.wvu.Cols" localSheetId="4" hidden="1">'3Ⅰ-5'!$C:$H</definedName>
    <definedName name="Z_8C0A9927_A162_42F5_9E11_7A262141E5F6_.wvu.PrintArea" localSheetId="8" hidden="1">'3Ⅰ-10,11'!$A$1:$E$20</definedName>
    <definedName name="Z_8FE5E945_92A3_4D52_AD0A_37236DB0590C_.wvu.PrintArea" localSheetId="6" hidden="1">'3Ⅰ-7'!$A$1:$H$40</definedName>
    <definedName name="Z_8FE5E945_92A3_4D52_AD0A_37236DB0590C_.wvu.Rows" localSheetId="6" hidden="1">'3Ⅰ-7'!$20:$23</definedName>
    <definedName name="Z_9A830801_24E8_44D7_9FF5_81FBA7CBED96_.wvu.PrintArea" localSheetId="5" hidden="1">'3Ⅰ-6'!$A$1:$G$39</definedName>
    <definedName name="Z_9A830801_24E8_44D7_9FF5_81FBA7CBED96_.wvu.Rows" localSheetId="5" hidden="1">'3Ⅰ-6'!$20:$23</definedName>
    <definedName name="Z_A0158A8C_3B16_4E10_B446_5FB0700EB8F2_.wvu.PrintArea" localSheetId="6" hidden="1">'3Ⅰ-7'!$A$1:$H$40</definedName>
    <definedName name="Z_A0158A8C_3B16_4E10_B446_5FB0700EB8F2_.wvu.Rows" localSheetId="6" hidden="1">'3Ⅰ-7'!$20:$23</definedName>
    <definedName name="Z_AA3E3003_A76C_4560_8A6B_051006E2384D_.wvu.PrintArea" localSheetId="7" hidden="1">'3Ⅰ-8,9'!$A$1:$G$47</definedName>
    <definedName name="Z_CA0AB4C9_31C7_4612_A6B3_DE90C335070F_.wvu.PrintArea" localSheetId="6" hidden="1">'3Ⅰ-7'!$A$1:$H$40</definedName>
    <definedName name="Z_D1E0A7D5_4FCA_4786_8CE5_2168896F0E5A_.wvu.PrintArea" localSheetId="2" hidden="1">'3Ⅰ-3'!$A$1:$N$39</definedName>
    <definedName name="Z_D1E0A7D5_4FCA_4786_8CE5_2168896F0E5A_.wvu.Rows" localSheetId="2" hidden="1">'3Ⅰ-3'!$20:$22</definedName>
    <definedName name="Z_D31667D1_D3C9_4B8E_9DD6_14DDB6E07388_.wvu.Cols" localSheetId="4" hidden="1">'3Ⅰ-5'!$C:$H</definedName>
    <definedName name="Z_D3F5126B_AE5F_4E7F_9FA4_085193987E99_.wvu.Cols" localSheetId="0" hidden="1">'3Ⅰ-1'!$C:$F</definedName>
    <definedName name="Z_D44AD84E_5A90_45A5_A067_54808AFB388E_.wvu.Cols" localSheetId="1" hidden="1">'3Ⅰ-2'!$D:$K</definedName>
    <definedName name="Z_E092E449_34E5_409D_82E7_D87DF8C5FBF6_.wvu.Cols" localSheetId="0" hidden="1">'3Ⅰ-1'!$C:$G</definedName>
    <definedName name="Z_E1D86E3D_CAED_4AA3_89DA_FC7A4F381AC7_.wvu.PrintArea" localSheetId="7" hidden="1">'3Ⅰ-8,9'!$A$1:$G$47</definedName>
    <definedName name="Z_E1D86E3D_CAED_4AA3_89DA_FC7A4F381AC7_.wvu.Rows" localSheetId="7" hidden="1">'3Ⅰ-8,9'!$6:$9</definedName>
    <definedName name="Z_E7789DB0_0F86_489E_B66D_66353C43A69C_.wvu.PrintArea" localSheetId="8" hidden="1">'3Ⅰ-10,11'!$A$1:$E$20</definedName>
    <definedName name="Z_E7E7FEBD_91F8_48A6_A0AF_7821470A782C_.wvu.Cols" localSheetId="4" hidden="1">'3Ⅰ-5'!$C:$J</definedName>
    <definedName name="Z_EA57E6C8_CDE3_4D7D_A72F_E784181E7D27_.wvu.PrintArea" localSheetId="5" hidden="1">'3Ⅰ-6'!$A$1:$G$39</definedName>
    <definedName name="Z_EA57E6C8_CDE3_4D7D_A72F_E784181E7D27_.wvu.Rows" localSheetId="5" hidden="1">'3Ⅰ-6'!$20:$23</definedName>
    <definedName name="Z_EDA4B1CD_FE3F_404A_A3B4_C0F9151E62D3_.wvu.Cols" localSheetId="4" hidden="1">'3Ⅰ-5'!$C:$P</definedName>
    <definedName name="Z_EDA4B1CD_FE3F_404A_A3B4_C0F9151E62D3_.wvu.PrintArea" localSheetId="4" hidden="1">'3Ⅰ-5'!$A$1:$Y$37</definedName>
    <definedName name="Z_EDA4B1CD_FE3F_404A_A3B4_C0F9151E62D3_.wvu.Rows" localSheetId="4" hidden="1">'3Ⅰ-5'!$16:$16,'3Ⅰ-5'!$27:$28</definedName>
    <definedName name="Z_F57C32EF_F4B3_42EE_A8F6_03026364A434_.wvu.Cols" localSheetId="4" hidden="1">'3Ⅰ-5'!$C:$J</definedName>
    <definedName name="Z_F57C32EF_F4B3_42EE_A8F6_03026364A434_.wvu.Rows" localSheetId="4" hidden="1">'3Ⅰ-5'!$16:$16,'3Ⅰ-5'!$27:$28</definedName>
    <definedName name="Z_F721D22B_701D_489F_981D_D769C8AB6207_.wvu.Cols" localSheetId="0" hidden="1">'3Ⅰ-1'!$C:$F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9" l="1"/>
  <c r="E9" i="9" s="1"/>
  <c r="E18" i="9"/>
  <c r="E17" i="9"/>
  <c r="E16" i="9"/>
  <c r="E15" i="9"/>
  <c r="E14" i="9"/>
  <c r="E13" i="9"/>
  <c r="E12" i="9"/>
  <c r="E11" i="9"/>
  <c r="E10" i="9"/>
  <c r="E7" i="9"/>
  <c r="E6" i="9"/>
  <c r="E5" i="9"/>
  <c r="G18" i="6"/>
  <c r="F18" i="6"/>
  <c r="E18" i="6"/>
  <c r="D18" i="6"/>
  <c r="C18" i="6"/>
  <c r="AD29" i="5"/>
  <c r="AD35" i="5" s="1"/>
  <c r="AD36" i="5" s="1"/>
  <c r="AD23" i="5"/>
  <c r="AD12" i="5"/>
  <c r="E205" i="4"/>
  <c r="E206" i="4" s="1"/>
  <c r="C205" i="4"/>
  <c r="F203" i="4" s="1"/>
  <c r="F204" i="4"/>
  <c r="D204" i="4"/>
  <c r="D205" i="4" s="1"/>
  <c r="F201" i="4"/>
  <c r="H200" i="4"/>
  <c r="F200" i="4"/>
  <c r="E8" i="9" l="1"/>
  <c r="E19" i="9" s="1"/>
  <c r="F205" i="4"/>
  <c r="D206" i="4"/>
  <c r="G203" i="4"/>
  <c r="G202" i="4"/>
  <c r="G201" i="4"/>
  <c r="G200" i="4"/>
  <c r="G204" i="4"/>
  <c r="F202" i="4"/>
  <c r="H202" i="4"/>
  <c r="C206" i="4"/>
  <c r="H201" i="4"/>
  <c r="H205" i="4" s="1"/>
  <c r="H203" i="4"/>
  <c r="W36" i="2"/>
  <c r="U36" i="2"/>
  <c r="S36" i="2"/>
  <c r="Q36" i="2"/>
  <c r="O36" i="2"/>
  <c r="M36" i="2"/>
  <c r="K36" i="2"/>
  <c r="I36" i="2"/>
  <c r="G36" i="2"/>
  <c r="AH35" i="2"/>
  <c r="BB33" i="2"/>
  <c r="BB35" i="2" s="1"/>
  <c r="AZ33" i="2"/>
  <c r="AX33" i="2"/>
  <c r="AX35" i="2" s="1"/>
  <c r="AN33" i="2"/>
  <c r="AL33" i="2"/>
  <c r="AL35" i="2" s="1"/>
  <c r="AB33" i="2"/>
  <c r="Z33" i="2"/>
  <c r="Z35" i="2" s="1"/>
  <c r="P33" i="2"/>
  <c r="N33" i="2"/>
  <c r="N35" i="2" s="1"/>
  <c r="BC32" i="2"/>
  <c r="BA32" i="2"/>
  <c r="AZ32" i="2"/>
  <c r="AX32" i="2"/>
  <c r="AY32" i="2" s="1"/>
  <c r="AV32" i="2"/>
  <c r="AT32" i="2"/>
  <c r="AW32" i="2" s="1"/>
  <c r="AR32" i="2"/>
  <c r="AQ32" i="2"/>
  <c r="AP32" i="2"/>
  <c r="AP33" i="2" s="1"/>
  <c r="AO32" i="2"/>
  <c r="AN32" i="2"/>
  <c r="AL32" i="2"/>
  <c r="AM32" i="2" s="1"/>
  <c r="AJ32" i="2"/>
  <c r="AH32" i="2"/>
  <c r="AK32" i="2" s="1"/>
  <c r="AF32" i="2"/>
  <c r="AG32" i="2" s="1"/>
  <c r="AD32" i="2"/>
  <c r="AD33" i="2" s="1"/>
  <c r="AC32" i="2"/>
  <c r="AB32" i="2"/>
  <c r="Z32" i="2"/>
  <c r="AA32" i="2" s="1"/>
  <c r="X32" i="2"/>
  <c r="V32" i="2"/>
  <c r="Y32" i="2" s="1"/>
  <c r="T32" i="2"/>
  <c r="U32" i="2" s="1"/>
  <c r="S32" i="2"/>
  <c r="R32" i="2"/>
  <c r="R33" i="2" s="1"/>
  <c r="Q32" i="2"/>
  <c r="P32" i="2"/>
  <c r="N32" i="2"/>
  <c r="O32" i="2" s="1"/>
  <c r="L32" i="2"/>
  <c r="J32" i="2"/>
  <c r="M32" i="2" s="1"/>
  <c r="H32" i="2"/>
  <c r="G32" i="2"/>
  <c r="F32" i="2"/>
  <c r="F33" i="2" s="1"/>
  <c r="D32" i="2"/>
  <c r="D33" i="2" s="1"/>
  <c r="D35" i="2" s="1"/>
  <c r="BC31" i="2"/>
  <c r="AZ31" i="2"/>
  <c r="AX31" i="2"/>
  <c r="BA31" i="2" s="1"/>
  <c r="AV31" i="2"/>
  <c r="AT31" i="2"/>
  <c r="AT33" i="2" s="1"/>
  <c r="AS31" i="2"/>
  <c r="AR31" i="2"/>
  <c r="AP31" i="2"/>
  <c r="AQ31" i="2" s="1"/>
  <c r="AN31" i="2"/>
  <c r="AL31" i="2"/>
  <c r="AO31" i="2" s="1"/>
  <c r="AJ31" i="2"/>
  <c r="AI31" i="2"/>
  <c r="AH31" i="2"/>
  <c r="AH33" i="2" s="1"/>
  <c r="AG31" i="2"/>
  <c r="AF31" i="2"/>
  <c r="AD31" i="2"/>
  <c r="AE31" i="2" s="1"/>
  <c r="AB31" i="2"/>
  <c r="Z31" i="2"/>
  <c r="AC31" i="2" s="1"/>
  <c r="X31" i="2"/>
  <c r="V31" i="2"/>
  <c r="U31" i="2"/>
  <c r="T31" i="2"/>
  <c r="T33" i="2" s="1"/>
  <c r="R31" i="2"/>
  <c r="S31" i="2" s="1"/>
  <c r="P31" i="2"/>
  <c r="N31" i="2"/>
  <c r="Q31" i="2" s="1"/>
  <c r="L31" i="2"/>
  <c r="J31" i="2"/>
  <c r="J33" i="2" s="1"/>
  <c r="J35" i="2" s="1"/>
  <c r="I31" i="2"/>
  <c r="H31" i="2"/>
  <c r="F31" i="2"/>
  <c r="G31" i="2" s="1"/>
  <c r="D31" i="2"/>
  <c r="BB30" i="2"/>
  <c r="BC30" i="2" s="1"/>
  <c r="BA30" i="2"/>
  <c r="AZ30" i="2"/>
  <c r="AX30" i="2"/>
  <c r="AY30" i="2" s="1"/>
  <c r="AV30" i="2"/>
  <c r="AT30" i="2"/>
  <c r="AW30" i="2" s="1"/>
  <c r="AR30" i="2"/>
  <c r="AS30" i="2" s="1"/>
  <c r="AP30" i="2"/>
  <c r="AN30" i="2"/>
  <c r="AO30" i="2" s="1"/>
  <c r="AL30" i="2"/>
  <c r="AM30" i="2" s="1"/>
  <c r="AJ30" i="2"/>
  <c r="AH30" i="2"/>
  <c r="AK30" i="2" s="1"/>
  <c r="AF30" i="2"/>
  <c r="AD30" i="2"/>
  <c r="AB30" i="2"/>
  <c r="AC30" i="2" s="1"/>
  <c r="Z30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BB27" i="2"/>
  <c r="BC27" i="2" s="1"/>
  <c r="BA27" i="2"/>
  <c r="AZ27" i="2"/>
  <c r="AX27" i="2"/>
  <c r="AY27" i="2" s="1"/>
  <c r="AV27" i="2"/>
  <c r="AT27" i="2"/>
  <c r="AW27" i="2" s="1"/>
  <c r="AR27" i="2"/>
  <c r="AS27" i="2" s="1"/>
  <c r="AQ27" i="2"/>
  <c r="AP27" i="2"/>
  <c r="AO27" i="2"/>
  <c r="AN27" i="2"/>
  <c r="AL27" i="2"/>
  <c r="AM27" i="2" s="1"/>
  <c r="AJ27" i="2"/>
  <c r="AH27" i="2"/>
  <c r="AK27" i="2" s="1"/>
  <c r="AF27" i="2"/>
  <c r="AG27" i="2" s="1"/>
  <c r="AD27" i="2"/>
  <c r="AE27" i="2" s="1"/>
  <c r="AC27" i="2"/>
  <c r="AB27" i="2"/>
  <c r="Z27" i="2"/>
  <c r="AA27" i="2" s="1"/>
  <c r="X27" i="2"/>
  <c r="V27" i="2"/>
  <c r="Y27" i="2" s="1"/>
  <c r="T27" i="2"/>
  <c r="U27" i="2" s="1"/>
  <c r="P27" i="2"/>
  <c r="S27" i="2" s="1"/>
  <c r="N27" i="2"/>
  <c r="L27" i="2"/>
  <c r="O27" i="2" s="1"/>
  <c r="J27" i="2"/>
  <c r="K27" i="2" s="1"/>
  <c r="H27" i="2"/>
  <c r="I27" i="2" s="1"/>
  <c r="G27" i="2"/>
  <c r="F27" i="2"/>
  <c r="D27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BB24" i="2"/>
  <c r="AZ24" i="2"/>
  <c r="BA24" i="2" s="1"/>
  <c r="AY24" i="2"/>
  <c r="AX24" i="2"/>
  <c r="AV24" i="2"/>
  <c r="AW24" i="2" s="1"/>
  <c r="AT24" i="2"/>
  <c r="AR24" i="2"/>
  <c r="AU24" i="2" s="1"/>
  <c r="AP24" i="2"/>
  <c r="AN24" i="2"/>
  <c r="AO24" i="2" s="1"/>
  <c r="AM24" i="2"/>
  <c r="AL24" i="2"/>
  <c r="AJ24" i="2"/>
  <c r="AK24" i="2" s="1"/>
  <c r="AH24" i="2"/>
  <c r="AF24" i="2"/>
  <c r="AI24" i="2" s="1"/>
  <c r="AD24" i="2"/>
  <c r="AE24" i="2" s="1"/>
  <c r="AC24" i="2"/>
  <c r="AB24" i="2"/>
  <c r="AA24" i="2"/>
  <c r="Z24" i="2"/>
  <c r="X24" i="2"/>
  <c r="Y24" i="2" s="1"/>
  <c r="V24" i="2"/>
  <c r="T24" i="2"/>
  <c r="W24" i="2" s="1"/>
  <c r="R24" i="2"/>
  <c r="P24" i="2"/>
  <c r="Q24" i="2" s="1"/>
  <c r="O24" i="2"/>
  <c r="N24" i="2"/>
  <c r="L24" i="2"/>
  <c r="M24" i="2" s="1"/>
  <c r="J24" i="2"/>
  <c r="H24" i="2"/>
  <c r="K24" i="2" s="1"/>
  <c r="F24" i="2"/>
  <c r="D24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W20" i="2"/>
  <c r="U20" i="2"/>
  <c r="S20" i="2"/>
  <c r="Q20" i="2"/>
  <c r="O20" i="2"/>
  <c r="M20" i="2"/>
  <c r="K20" i="2"/>
  <c r="I20" i="2"/>
  <c r="G20" i="2"/>
  <c r="AV19" i="2"/>
  <c r="P19" i="2"/>
  <c r="N19" i="2"/>
  <c r="L19" i="2"/>
  <c r="BB17" i="2"/>
  <c r="BB19" i="2" s="1"/>
  <c r="AR17" i="2"/>
  <c r="AP17" i="2"/>
  <c r="AP19" i="2" s="1"/>
  <c r="AQ19" i="2" s="1"/>
  <c r="AF17" i="2"/>
  <c r="AD17" i="2"/>
  <c r="AD19" i="2" s="1"/>
  <c r="AE19" i="2" s="1"/>
  <c r="T17" i="2"/>
  <c r="R17" i="2"/>
  <c r="R19" i="2" s="1"/>
  <c r="S19" i="2" s="1"/>
  <c r="Q17" i="2"/>
  <c r="P17" i="2"/>
  <c r="H17" i="2"/>
  <c r="F17" i="2"/>
  <c r="D17" i="2"/>
  <c r="D19" i="2" s="1"/>
  <c r="BC16" i="2"/>
  <c r="AZ16" i="2"/>
  <c r="AX16" i="2"/>
  <c r="BA16" i="2" s="1"/>
  <c r="AV16" i="2"/>
  <c r="AW16" i="2" s="1"/>
  <c r="AT16" i="2"/>
  <c r="AT17" i="2" s="1"/>
  <c r="AS16" i="2"/>
  <c r="AR16" i="2"/>
  <c r="AP16" i="2"/>
  <c r="AQ16" i="2" s="1"/>
  <c r="AN16" i="2"/>
  <c r="AL16" i="2"/>
  <c r="AO16" i="2" s="1"/>
  <c r="AJ16" i="2"/>
  <c r="AK16" i="2" s="1"/>
  <c r="AI16" i="2"/>
  <c r="AH16" i="2"/>
  <c r="AH17" i="2" s="1"/>
  <c r="AG16" i="2"/>
  <c r="AF16" i="2"/>
  <c r="AD16" i="2"/>
  <c r="AE16" i="2" s="1"/>
  <c r="AB16" i="2"/>
  <c r="Z16" i="2"/>
  <c r="AC16" i="2" s="1"/>
  <c r="X16" i="2"/>
  <c r="V16" i="2"/>
  <c r="V17" i="2" s="1"/>
  <c r="U16" i="2"/>
  <c r="T16" i="2"/>
  <c r="S16" i="2"/>
  <c r="Q16" i="2"/>
  <c r="N16" i="2"/>
  <c r="L16" i="2"/>
  <c r="O16" i="2" s="1"/>
  <c r="J16" i="2"/>
  <c r="K16" i="2" s="1"/>
  <c r="H16" i="2"/>
  <c r="I16" i="2" s="1"/>
  <c r="G16" i="2"/>
  <c r="F16" i="2"/>
  <c r="D16" i="2"/>
  <c r="AZ15" i="2"/>
  <c r="AZ17" i="2" s="1"/>
  <c r="AX15" i="2"/>
  <c r="AX17" i="2" s="1"/>
  <c r="AW15" i="2"/>
  <c r="AV15" i="2"/>
  <c r="AV17" i="2" s="1"/>
  <c r="AW17" i="2" s="1"/>
  <c r="AU15" i="2"/>
  <c r="AT15" i="2"/>
  <c r="AR15" i="2"/>
  <c r="AS15" i="2" s="1"/>
  <c r="AP15" i="2"/>
  <c r="AN15" i="2"/>
  <c r="AN17" i="2" s="1"/>
  <c r="AN19" i="2" s="1"/>
  <c r="AL15" i="2"/>
  <c r="AJ15" i="2"/>
  <c r="AI15" i="2"/>
  <c r="AH15" i="2"/>
  <c r="AF15" i="2"/>
  <c r="AG15" i="2" s="1"/>
  <c r="AD15" i="2"/>
  <c r="AB15" i="2"/>
  <c r="AB17" i="2" s="1"/>
  <c r="AB19" i="2" s="1"/>
  <c r="Z15" i="2"/>
  <c r="Z17" i="2" s="1"/>
  <c r="X15" i="2"/>
  <c r="X17" i="2" s="1"/>
  <c r="Y17" i="2" s="1"/>
  <c r="W15" i="2"/>
  <c r="V15" i="2"/>
  <c r="T15" i="2"/>
  <c r="U15" i="2" s="1"/>
  <c r="S15" i="2"/>
  <c r="N15" i="2"/>
  <c r="N17" i="2" s="1"/>
  <c r="O17" i="2" s="1"/>
  <c r="L15" i="2"/>
  <c r="L17" i="2" s="1"/>
  <c r="J15" i="2"/>
  <c r="J17" i="2" s="1"/>
  <c r="I15" i="2"/>
  <c r="H15" i="2"/>
  <c r="F15" i="2"/>
  <c r="G15" i="2" s="1"/>
  <c r="D15" i="2"/>
  <c r="BB14" i="2"/>
  <c r="BC14" i="2" s="1"/>
  <c r="BA14" i="2"/>
  <c r="AZ14" i="2"/>
  <c r="AY14" i="2"/>
  <c r="AX14" i="2"/>
  <c r="AV14" i="2"/>
  <c r="AT14" i="2"/>
  <c r="AW14" i="2" s="1"/>
  <c r="AR14" i="2"/>
  <c r="AP14" i="2"/>
  <c r="AN14" i="2"/>
  <c r="AO14" i="2" s="1"/>
  <c r="AM14" i="2"/>
  <c r="AL14" i="2"/>
  <c r="AJ14" i="2"/>
  <c r="AH14" i="2"/>
  <c r="AK14" i="2" s="1"/>
  <c r="AF14" i="2"/>
  <c r="AG14" i="2" s="1"/>
  <c r="AD14" i="2"/>
  <c r="AB14" i="2"/>
  <c r="AC14" i="2" s="1"/>
  <c r="Z14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BB11" i="2"/>
  <c r="BC11" i="2" s="1"/>
  <c r="BA11" i="2"/>
  <c r="AZ11" i="2"/>
  <c r="AX11" i="2"/>
  <c r="AY11" i="2" s="1"/>
  <c r="AV11" i="2"/>
  <c r="AT11" i="2"/>
  <c r="AW11" i="2" s="1"/>
  <c r="AS11" i="2"/>
  <c r="AR11" i="2"/>
  <c r="AQ11" i="2"/>
  <c r="AP11" i="2"/>
  <c r="AO11" i="2"/>
  <c r="AN11" i="2"/>
  <c r="AL11" i="2"/>
  <c r="AM11" i="2" s="1"/>
  <c r="AJ11" i="2"/>
  <c r="AH11" i="2"/>
  <c r="AK11" i="2" s="1"/>
  <c r="AF11" i="2"/>
  <c r="AG11" i="2" s="1"/>
  <c r="AE11" i="2"/>
  <c r="AD11" i="2"/>
  <c r="AC11" i="2"/>
  <c r="AB11" i="2"/>
  <c r="Z11" i="2"/>
  <c r="AA11" i="2" s="1"/>
  <c r="X11" i="2"/>
  <c r="V11" i="2"/>
  <c r="Y11" i="2" s="1"/>
  <c r="T11" i="2"/>
  <c r="R11" i="2"/>
  <c r="S11" i="2" s="1"/>
  <c r="Q11" i="2"/>
  <c r="P11" i="2"/>
  <c r="N11" i="2"/>
  <c r="O11" i="2" s="1"/>
  <c r="L11" i="2"/>
  <c r="J11" i="2"/>
  <c r="M11" i="2" s="1"/>
  <c r="H11" i="2"/>
  <c r="I11" i="2" s="1"/>
  <c r="F11" i="2"/>
  <c r="G11" i="2" s="1"/>
  <c r="D11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BB8" i="2"/>
  <c r="BC8" i="2" s="1"/>
  <c r="AZ8" i="2"/>
  <c r="BA8" i="2" s="1"/>
  <c r="AX8" i="2"/>
  <c r="AV8" i="2"/>
  <c r="AY8" i="2" s="1"/>
  <c r="AT8" i="2"/>
  <c r="AR8" i="2"/>
  <c r="AP8" i="2"/>
  <c r="AQ8" i="2" s="1"/>
  <c r="AO8" i="2"/>
  <c r="AN8" i="2"/>
  <c r="AL8" i="2"/>
  <c r="AJ8" i="2"/>
  <c r="AM8" i="2" s="1"/>
  <c r="AH8" i="2"/>
  <c r="AF8" i="2"/>
  <c r="AD8" i="2"/>
  <c r="AB8" i="2"/>
  <c r="AC8" i="2" s="1"/>
  <c r="Z8" i="2"/>
  <c r="X8" i="2"/>
  <c r="AA8" i="2" s="1"/>
  <c r="V8" i="2"/>
  <c r="W8" i="2" s="1"/>
  <c r="T8" i="2"/>
  <c r="U8" i="2" s="1"/>
  <c r="R8" i="2"/>
  <c r="S8" i="2" s="1"/>
  <c r="P8" i="2"/>
  <c r="Q8" i="2" s="1"/>
  <c r="N8" i="2"/>
  <c r="L8" i="2"/>
  <c r="O8" i="2" s="1"/>
  <c r="J8" i="2"/>
  <c r="K8" i="2" s="1"/>
  <c r="H8" i="2"/>
  <c r="F8" i="2"/>
  <c r="G8" i="2" s="1"/>
  <c r="D8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I38" i="9"/>
  <c r="H38" i="9"/>
  <c r="G38" i="9"/>
  <c r="H19" i="9"/>
  <c r="G19" i="9"/>
  <c r="K48" i="8"/>
  <c r="J48" i="8"/>
  <c r="I48" i="8"/>
  <c r="K47" i="8"/>
  <c r="J47" i="8"/>
  <c r="I47" i="8"/>
  <c r="E27" i="8"/>
  <c r="G27" i="8" s="1"/>
  <c r="E26" i="8"/>
  <c r="G26" i="8" s="1"/>
  <c r="E25" i="8"/>
  <c r="G25" i="8" s="1"/>
  <c r="G24" i="8"/>
  <c r="E22" i="8"/>
  <c r="G23" i="8" s="1"/>
  <c r="G21" i="8"/>
  <c r="E21" i="8"/>
  <c r="E20" i="8"/>
  <c r="G20" i="8" s="1"/>
  <c r="E18" i="8"/>
  <c r="G19" i="8" s="1"/>
  <c r="E17" i="8"/>
  <c r="G17" i="8" s="1"/>
  <c r="E16" i="8"/>
  <c r="G16" i="8" s="1"/>
  <c r="E15" i="8"/>
  <c r="G15" i="8" s="1"/>
  <c r="E14" i="8"/>
  <c r="G14" i="8" s="1"/>
  <c r="E13" i="8"/>
  <c r="G13" i="8" s="1"/>
  <c r="E12" i="8"/>
  <c r="G12" i="8" s="1"/>
  <c r="E11" i="8"/>
  <c r="E10" i="8"/>
  <c r="E9" i="8"/>
  <c r="E8" i="8"/>
  <c r="E7" i="8"/>
  <c r="E6" i="8"/>
  <c r="L18" i="7"/>
  <c r="K18" i="7"/>
  <c r="M18" i="7" s="1"/>
  <c r="M17" i="7"/>
  <c r="M16" i="7"/>
  <c r="M15" i="7"/>
  <c r="M14" i="7"/>
  <c r="M13" i="7"/>
  <c r="M12" i="7"/>
  <c r="M11" i="7"/>
  <c r="M10" i="7"/>
  <c r="M9" i="7"/>
  <c r="M8" i="7"/>
  <c r="M7" i="7"/>
  <c r="M6" i="7"/>
  <c r="AB35" i="5"/>
  <c r="Q35" i="5"/>
  <c r="Q36" i="5" s="1"/>
  <c r="P35" i="5"/>
  <c r="P36" i="5" s="1"/>
  <c r="O35" i="5"/>
  <c r="E35" i="5"/>
  <c r="E36" i="5" s="1"/>
  <c r="D35" i="5"/>
  <c r="D36" i="5" s="1"/>
  <c r="C35" i="5"/>
  <c r="AB29" i="5"/>
  <c r="AA29" i="5"/>
  <c r="Z29" i="5"/>
  <c r="Y29" i="5"/>
  <c r="X29" i="5"/>
  <c r="W29" i="5"/>
  <c r="V29" i="5"/>
  <c r="V35" i="5" s="1"/>
  <c r="U29" i="5"/>
  <c r="U35" i="5" s="1"/>
  <c r="T29" i="5"/>
  <c r="T35" i="5" s="1"/>
  <c r="S29" i="5"/>
  <c r="S35" i="5" s="1"/>
  <c r="R29" i="5"/>
  <c r="R35" i="5" s="1"/>
  <c r="R36" i="5" s="1"/>
  <c r="Q29" i="5"/>
  <c r="P29" i="5"/>
  <c r="O29" i="5"/>
  <c r="N29" i="5"/>
  <c r="M29" i="5"/>
  <c r="L29" i="5"/>
  <c r="K29" i="5"/>
  <c r="J29" i="5"/>
  <c r="J35" i="5" s="1"/>
  <c r="J36" i="5" s="1"/>
  <c r="I29" i="5"/>
  <c r="I35" i="5" s="1"/>
  <c r="H29" i="5"/>
  <c r="H35" i="5" s="1"/>
  <c r="G29" i="5"/>
  <c r="G35" i="5" s="1"/>
  <c r="F29" i="5"/>
  <c r="F35" i="5" s="1"/>
  <c r="F36" i="5" s="1"/>
  <c r="E29" i="5"/>
  <c r="D29" i="5"/>
  <c r="C29" i="5"/>
  <c r="S26" i="5"/>
  <c r="R26" i="5"/>
  <c r="Q26" i="5"/>
  <c r="P26" i="5"/>
  <c r="O26" i="5"/>
  <c r="N26" i="5"/>
  <c r="M26" i="5"/>
  <c r="L26" i="5"/>
  <c r="K26" i="5"/>
  <c r="K35" i="5" s="1"/>
  <c r="J26" i="5"/>
  <c r="I26" i="5"/>
  <c r="H26" i="5"/>
  <c r="G26" i="5"/>
  <c r="F26" i="5"/>
  <c r="E26" i="5"/>
  <c r="D26" i="5"/>
  <c r="C26" i="5"/>
  <c r="AB23" i="5"/>
  <c r="AA23" i="5"/>
  <c r="AA35" i="5" s="1"/>
  <c r="Z23" i="5"/>
  <c r="Z35" i="5" s="1"/>
  <c r="Z36" i="5" s="1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H23" i="5"/>
  <c r="G23" i="5"/>
  <c r="F23" i="5"/>
  <c r="E23" i="5"/>
  <c r="D23" i="5"/>
  <c r="C23" i="5"/>
  <c r="Y17" i="5"/>
  <c r="Y35" i="5" s="1"/>
  <c r="X17" i="5"/>
  <c r="X35" i="5" s="1"/>
  <c r="X36" i="5" s="1"/>
  <c r="W17" i="5"/>
  <c r="V17" i="5"/>
  <c r="U17" i="5"/>
  <c r="T17" i="5"/>
  <c r="S17" i="5"/>
  <c r="R17" i="5"/>
  <c r="Q17" i="5"/>
  <c r="P17" i="5"/>
  <c r="O17" i="5"/>
  <c r="N17" i="5"/>
  <c r="N35" i="5" s="1"/>
  <c r="M17" i="5"/>
  <c r="M35" i="5" s="1"/>
  <c r="L17" i="5"/>
  <c r="L35" i="5" s="1"/>
  <c r="L36" i="5" s="1"/>
  <c r="K17" i="5"/>
  <c r="J17" i="5"/>
  <c r="H17" i="5"/>
  <c r="G17" i="5"/>
  <c r="F17" i="5"/>
  <c r="E17" i="5"/>
  <c r="D17" i="5"/>
  <c r="C17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H12" i="5"/>
  <c r="G12" i="5"/>
  <c r="F12" i="5"/>
  <c r="E12" i="5"/>
  <c r="D12" i="5"/>
  <c r="C12" i="5"/>
  <c r="E198" i="4"/>
  <c r="E199" i="4" s="1"/>
  <c r="D198" i="4"/>
  <c r="G194" i="4" s="1"/>
  <c r="C198" i="4"/>
  <c r="F194" i="4" s="1"/>
  <c r="H197" i="4"/>
  <c r="G197" i="4"/>
  <c r="F197" i="4"/>
  <c r="E191" i="4"/>
  <c r="D191" i="4"/>
  <c r="C191" i="4"/>
  <c r="H190" i="4"/>
  <c r="G190" i="4"/>
  <c r="F190" i="4"/>
  <c r="H187" i="4"/>
  <c r="H186" i="4"/>
  <c r="G186" i="4"/>
  <c r="E184" i="4"/>
  <c r="D184" i="4"/>
  <c r="C184" i="4"/>
  <c r="E177" i="4"/>
  <c r="H173" i="4" s="1"/>
  <c r="D177" i="4"/>
  <c r="G176" i="4" s="1"/>
  <c r="C177" i="4"/>
  <c r="H176" i="4"/>
  <c r="E170" i="4"/>
  <c r="D170" i="4"/>
  <c r="C170" i="4"/>
  <c r="F166" i="4"/>
  <c r="F165" i="4"/>
  <c r="E163" i="4"/>
  <c r="H162" i="4" s="1"/>
  <c r="D163" i="4"/>
  <c r="G162" i="4" s="1"/>
  <c r="C163" i="4"/>
  <c r="F159" i="4" s="1"/>
  <c r="E156" i="4"/>
  <c r="H152" i="4" s="1"/>
  <c r="D156" i="4"/>
  <c r="G155" i="4" s="1"/>
  <c r="C156" i="4"/>
  <c r="F155" i="4" s="1"/>
  <c r="H155" i="4"/>
  <c r="E149" i="4"/>
  <c r="H145" i="4" s="1"/>
  <c r="C149" i="4"/>
  <c r="F144" i="4" s="1"/>
  <c r="H148" i="4"/>
  <c r="F148" i="4"/>
  <c r="D148" i="4"/>
  <c r="D149" i="4" s="1"/>
  <c r="L142" i="4"/>
  <c r="N142" i="4" s="1"/>
  <c r="E142" i="4"/>
  <c r="H141" i="4" s="1"/>
  <c r="D142" i="4"/>
  <c r="G141" i="4" s="1"/>
  <c r="C142" i="4"/>
  <c r="F141" i="4" s="1"/>
  <c r="F138" i="4"/>
  <c r="L135" i="4"/>
  <c r="N135" i="4" s="1"/>
  <c r="E135" i="4"/>
  <c r="H134" i="4" s="1"/>
  <c r="D135" i="4"/>
  <c r="G134" i="4" s="1"/>
  <c r="C135" i="4"/>
  <c r="F130" i="4" s="1"/>
  <c r="L128" i="4"/>
  <c r="N128" i="4" s="1"/>
  <c r="D127" i="4" s="1"/>
  <c r="E128" i="4"/>
  <c r="H124" i="4" s="1"/>
  <c r="C128" i="4"/>
  <c r="F125" i="4" s="1"/>
  <c r="E121" i="4"/>
  <c r="H119" i="4" s="1"/>
  <c r="D121" i="4"/>
  <c r="G120" i="4" s="1"/>
  <c r="C121" i="4"/>
  <c r="F118" i="4" s="1"/>
  <c r="H120" i="4"/>
  <c r="E114" i="4"/>
  <c r="H113" i="4" s="1"/>
  <c r="D114" i="4"/>
  <c r="G113" i="4" s="1"/>
  <c r="C114" i="4"/>
  <c r="F110" i="4" s="1"/>
  <c r="F113" i="4"/>
  <c r="F112" i="4"/>
  <c r="F111" i="4"/>
  <c r="E107" i="4"/>
  <c r="H106" i="4" s="1"/>
  <c r="D107" i="4"/>
  <c r="G106" i="4" s="1"/>
  <c r="C107" i="4"/>
  <c r="F104" i="4" s="1"/>
  <c r="E100" i="4"/>
  <c r="H99" i="4" s="1"/>
  <c r="D100" i="4"/>
  <c r="G99" i="4" s="1"/>
  <c r="C100" i="4"/>
  <c r="F97" i="4" s="1"/>
  <c r="E93" i="4"/>
  <c r="H92" i="4" s="1"/>
  <c r="D93" i="4"/>
  <c r="G93" i="4" s="1"/>
  <c r="C93" i="4"/>
  <c r="F92" i="4" s="1"/>
  <c r="F91" i="4"/>
  <c r="F90" i="4"/>
  <c r="E86" i="4"/>
  <c r="H85" i="4" s="1"/>
  <c r="D86" i="4"/>
  <c r="G85" i="4" s="1"/>
  <c r="C86" i="4"/>
  <c r="F85" i="4" s="1"/>
  <c r="F84" i="4"/>
  <c r="F83" i="4"/>
  <c r="F82" i="4"/>
  <c r="E79" i="4"/>
  <c r="H79" i="4" s="1"/>
  <c r="D79" i="4"/>
  <c r="G79" i="4" s="1"/>
  <c r="C79" i="4"/>
  <c r="F78" i="4" s="1"/>
  <c r="E72" i="4"/>
  <c r="H68" i="4" s="1"/>
  <c r="D72" i="4"/>
  <c r="G71" i="4" s="1"/>
  <c r="C72" i="4"/>
  <c r="F71" i="4" s="1"/>
  <c r="E65" i="4"/>
  <c r="H64" i="4" s="1"/>
  <c r="D65" i="4"/>
  <c r="G64" i="4" s="1"/>
  <c r="C65" i="4"/>
  <c r="F64" i="4" s="1"/>
  <c r="F62" i="4"/>
  <c r="E58" i="4"/>
  <c r="H53" i="4" s="1"/>
  <c r="D58" i="4"/>
  <c r="G53" i="4" s="1"/>
  <c r="C58" i="4"/>
  <c r="F57" i="4" s="1"/>
  <c r="F55" i="4"/>
  <c r="F54" i="4"/>
  <c r="E51" i="4"/>
  <c r="H47" i="4" s="1"/>
  <c r="D51" i="4"/>
  <c r="G50" i="4" s="1"/>
  <c r="C51" i="4"/>
  <c r="F46" i="4" s="1"/>
  <c r="G46" i="4"/>
  <c r="E44" i="4"/>
  <c r="D44" i="4"/>
  <c r="G42" i="4" s="1"/>
  <c r="C44" i="4"/>
  <c r="F42" i="4" s="1"/>
  <c r="E37" i="4"/>
  <c r="H34" i="4" s="1"/>
  <c r="D37" i="4"/>
  <c r="G32" i="4" s="1"/>
  <c r="C37" i="4"/>
  <c r="F31" i="4" s="1"/>
  <c r="H36" i="4"/>
  <c r="G36" i="4"/>
  <c r="E29" i="4"/>
  <c r="D29" i="4"/>
  <c r="C29" i="4"/>
  <c r="F28" i="4" s="1"/>
  <c r="E21" i="4"/>
  <c r="H20" i="4" s="1"/>
  <c r="D21" i="4"/>
  <c r="G20" i="4" s="1"/>
  <c r="C21" i="4"/>
  <c r="F16" i="4" s="1"/>
  <c r="E13" i="4"/>
  <c r="H10" i="4" s="1"/>
  <c r="D13" i="4"/>
  <c r="G11" i="4" s="1"/>
  <c r="C13" i="4"/>
  <c r="F7" i="4" s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AB27" i="1"/>
  <c r="AB23" i="1" s="1"/>
  <c r="K27" i="1"/>
  <c r="AB26" i="1"/>
  <c r="AA26" i="1"/>
  <c r="Z26" i="1"/>
  <c r="Y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F26" i="1"/>
  <c r="E26" i="1"/>
  <c r="D26" i="1"/>
  <c r="C26" i="1"/>
  <c r="AA25" i="1"/>
  <c r="Z25" i="1"/>
  <c r="Y25" i="1"/>
  <c r="W25" i="1"/>
  <c r="V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C25" i="1"/>
  <c r="AB24" i="1"/>
  <c r="AA24" i="1"/>
  <c r="Z24" i="1"/>
  <c r="Y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F24" i="1"/>
  <c r="E24" i="1"/>
  <c r="D24" i="1"/>
  <c r="C24" i="1"/>
  <c r="E22" i="1"/>
  <c r="AA21" i="1"/>
  <c r="AB22" i="1" s="1"/>
  <c r="Z21" i="1"/>
  <c r="Y21" i="1"/>
  <c r="X21" i="1"/>
  <c r="W21" i="1"/>
  <c r="V21" i="1"/>
  <c r="U21" i="1"/>
  <c r="T21" i="1"/>
  <c r="S21" i="1"/>
  <c r="T22" i="1" s="1"/>
  <c r="R21" i="1"/>
  <c r="Q21" i="1"/>
  <c r="Q22" i="1" s="1"/>
  <c r="P21" i="1"/>
  <c r="O21" i="1"/>
  <c r="P22" i="1" s="1"/>
  <c r="N21" i="1"/>
  <c r="I21" i="1"/>
  <c r="H21" i="1"/>
  <c r="G21" i="1"/>
  <c r="G22" i="1" s="1"/>
  <c r="F21" i="1"/>
  <c r="F22" i="1" s="1"/>
  <c r="E21" i="1"/>
  <c r="D21" i="1"/>
  <c r="C21" i="1"/>
  <c r="X16" i="1"/>
  <c r="AB15" i="1"/>
  <c r="AB16" i="1" s="1"/>
  <c r="AA15" i="1"/>
  <c r="AA16" i="1" s="1"/>
  <c r="Z15" i="1"/>
  <c r="Y15" i="1"/>
  <c r="X15" i="1"/>
  <c r="W15" i="1"/>
  <c r="W16" i="1" s="1"/>
  <c r="V15" i="1"/>
  <c r="U15" i="1"/>
  <c r="U16" i="1" s="1"/>
  <c r="T15" i="1"/>
  <c r="S15" i="1"/>
  <c r="R15" i="1"/>
  <c r="Q15" i="1"/>
  <c r="P15" i="1"/>
  <c r="P16" i="1" s="1"/>
  <c r="O15" i="1"/>
  <c r="O16" i="1" s="1"/>
  <c r="N15" i="1"/>
  <c r="M15" i="1"/>
  <c r="L15" i="1"/>
  <c r="L16" i="1" s="1"/>
  <c r="K15" i="1"/>
  <c r="K16" i="1" s="1"/>
  <c r="J15" i="1"/>
  <c r="I15" i="1"/>
  <c r="I16" i="1" s="1"/>
  <c r="H15" i="1"/>
  <c r="G15" i="1"/>
  <c r="F15" i="1"/>
  <c r="E15" i="1"/>
  <c r="E16" i="1" s="1"/>
  <c r="D15" i="1"/>
  <c r="D16" i="1" s="1"/>
  <c r="C15" i="1"/>
  <c r="K11" i="1"/>
  <c r="K17" i="1" s="1"/>
  <c r="J10" i="1"/>
  <c r="AA9" i="1"/>
  <c r="AA10" i="1" s="1"/>
  <c r="Z9" i="1"/>
  <c r="Z27" i="1" s="1"/>
  <c r="Z11" i="1" s="1"/>
  <c r="Y9" i="1"/>
  <c r="Z10" i="1" s="1"/>
  <c r="X9" i="1"/>
  <c r="Y10" i="1" s="1"/>
  <c r="W9" i="1"/>
  <c r="V9" i="1"/>
  <c r="V10" i="1" s="1"/>
  <c r="U9" i="1"/>
  <c r="U27" i="1" s="1"/>
  <c r="U23" i="1" s="1"/>
  <c r="T9" i="1"/>
  <c r="T10" i="1" s="1"/>
  <c r="S9" i="1"/>
  <c r="R9" i="1"/>
  <c r="Q9" i="1"/>
  <c r="P9" i="1"/>
  <c r="O9" i="1"/>
  <c r="O10" i="1" s="1"/>
  <c r="N9" i="1"/>
  <c r="N27" i="1" s="1"/>
  <c r="N11" i="1" s="1"/>
  <c r="M9" i="1"/>
  <c r="L9" i="1"/>
  <c r="M10" i="1" s="1"/>
  <c r="K9" i="1"/>
  <c r="J9" i="1"/>
  <c r="I9" i="1"/>
  <c r="I27" i="1" s="1"/>
  <c r="H9" i="1"/>
  <c r="F9" i="1"/>
  <c r="E9" i="1"/>
  <c r="D9" i="1"/>
  <c r="C9" i="1"/>
  <c r="G8" i="1"/>
  <c r="G7" i="1"/>
  <c r="G6" i="1"/>
  <c r="G205" i="4" l="1"/>
  <c r="D185" i="4"/>
  <c r="C185" i="4"/>
  <c r="H16" i="4"/>
  <c r="H127" i="4"/>
  <c r="E185" i="4"/>
  <c r="H194" i="4"/>
  <c r="E45" i="4"/>
  <c r="G82" i="4"/>
  <c r="D38" i="4"/>
  <c r="H82" i="4"/>
  <c r="E30" i="4"/>
  <c r="F68" i="4"/>
  <c r="G138" i="4"/>
  <c r="F12" i="4"/>
  <c r="H35" i="4"/>
  <c r="G68" i="4"/>
  <c r="H138" i="4"/>
  <c r="G12" i="4"/>
  <c r="F36" i="4"/>
  <c r="F69" i="4"/>
  <c r="F127" i="4"/>
  <c r="H25" i="4"/>
  <c r="F105" i="4"/>
  <c r="G159" i="4"/>
  <c r="C178" i="4"/>
  <c r="G28" i="4"/>
  <c r="F61" i="4"/>
  <c r="F89" i="4"/>
  <c r="G105" i="4"/>
  <c r="F120" i="4"/>
  <c r="F134" i="4"/>
  <c r="F162" i="4"/>
  <c r="D171" i="4"/>
  <c r="G104" i="4"/>
  <c r="F86" i="4"/>
  <c r="G133" i="4"/>
  <c r="H11" i="4"/>
  <c r="H28" i="4"/>
  <c r="H61" i="4"/>
  <c r="H89" i="4"/>
  <c r="F106" i="4"/>
  <c r="F179" i="4"/>
  <c r="D122" i="4"/>
  <c r="G130" i="4"/>
  <c r="E171" i="4"/>
  <c r="G179" i="4"/>
  <c r="G31" i="4"/>
  <c r="F65" i="4"/>
  <c r="C115" i="4"/>
  <c r="E122" i="4"/>
  <c r="F131" i="4"/>
  <c r="H159" i="4"/>
  <c r="F172" i="4"/>
  <c r="H179" i="4"/>
  <c r="H31" i="4"/>
  <c r="F39" i="4"/>
  <c r="F116" i="4"/>
  <c r="F123" i="4"/>
  <c r="G131" i="4"/>
  <c r="F152" i="4"/>
  <c r="G172" i="4"/>
  <c r="F180" i="4"/>
  <c r="G33" i="4"/>
  <c r="G39" i="4"/>
  <c r="G97" i="4"/>
  <c r="G116" i="4"/>
  <c r="G121" i="4" s="1"/>
  <c r="F124" i="4"/>
  <c r="H131" i="4"/>
  <c r="G152" i="4"/>
  <c r="H172" i="4"/>
  <c r="H180" i="4"/>
  <c r="H33" i="4"/>
  <c r="H39" i="4"/>
  <c r="F98" i="4"/>
  <c r="H116" i="4"/>
  <c r="H125" i="4"/>
  <c r="F132" i="4"/>
  <c r="F183" i="4"/>
  <c r="C192" i="4"/>
  <c r="G34" i="4"/>
  <c r="H42" i="4"/>
  <c r="G98" i="4"/>
  <c r="F109" i="4"/>
  <c r="F119" i="4"/>
  <c r="F126" i="4"/>
  <c r="G132" i="4"/>
  <c r="F176" i="4"/>
  <c r="G183" i="4"/>
  <c r="D192" i="4"/>
  <c r="G25" i="4"/>
  <c r="G35" i="4"/>
  <c r="G43" i="4"/>
  <c r="F99" i="4"/>
  <c r="G119" i="4"/>
  <c r="H126" i="4"/>
  <c r="F133" i="4"/>
  <c r="D164" i="4"/>
  <c r="H183" i="4"/>
  <c r="E192" i="4"/>
  <c r="D150" i="4"/>
  <c r="G144" i="4"/>
  <c r="G145" i="4"/>
  <c r="F79" i="4"/>
  <c r="D115" i="4"/>
  <c r="G110" i="4"/>
  <c r="H110" i="4"/>
  <c r="G111" i="4"/>
  <c r="G148" i="4"/>
  <c r="H111" i="4"/>
  <c r="G7" i="4"/>
  <c r="C157" i="4"/>
  <c r="C164" i="4"/>
  <c r="C199" i="4"/>
  <c r="H7" i="4"/>
  <c r="H13" i="4" s="1"/>
  <c r="C101" i="4"/>
  <c r="G112" i="4"/>
  <c r="F117" i="4"/>
  <c r="D157" i="4"/>
  <c r="D199" i="4"/>
  <c r="F8" i="4"/>
  <c r="F75" i="4"/>
  <c r="G117" i="4"/>
  <c r="F72" i="4"/>
  <c r="C108" i="4"/>
  <c r="F93" i="4"/>
  <c r="F102" i="4"/>
  <c r="F107" i="4" s="1"/>
  <c r="D108" i="4"/>
  <c r="H112" i="4"/>
  <c r="E150" i="4"/>
  <c r="E157" i="4"/>
  <c r="E164" i="4"/>
  <c r="G8" i="4"/>
  <c r="F32" i="4"/>
  <c r="H46" i="4"/>
  <c r="G75" i="4"/>
  <c r="F96" i="4"/>
  <c r="F103" i="4"/>
  <c r="H117" i="4"/>
  <c r="C122" i="4"/>
  <c r="F151" i="4"/>
  <c r="F158" i="4"/>
  <c r="F193" i="4"/>
  <c r="H8" i="4"/>
  <c r="G24" i="4"/>
  <c r="H75" i="4"/>
  <c r="G96" i="4"/>
  <c r="G103" i="4"/>
  <c r="G109" i="4"/>
  <c r="G118" i="4"/>
  <c r="C129" i="4"/>
  <c r="H144" i="4"/>
  <c r="G151" i="4"/>
  <c r="G158" i="4"/>
  <c r="G193" i="4"/>
  <c r="H9" i="4"/>
  <c r="H24" i="4"/>
  <c r="H32" i="4"/>
  <c r="E38" i="4"/>
  <c r="F76" i="4"/>
  <c r="H109" i="4"/>
  <c r="H118" i="4"/>
  <c r="F145" i="4"/>
  <c r="H151" i="4"/>
  <c r="H158" i="4"/>
  <c r="C171" i="4"/>
  <c r="F186" i="4"/>
  <c r="H193" i="4"/>
  <c r="H166" i="4"/>
  <c r="F169" i="4"/>
  <c r="G165" i="4"/>
  <c r="H165" i="4"/>
  <c r="G166" i="4"/>
  <c r="G169" i="4"/>
  <c r="H169" i="4"/>
  <c r="D178" i="4"/>
  <c r="E178" i="4"/>
  <c r="AB17" i="1"/>
  <c r="N17" i="1"/>
  <c r="M11" i="1"/>
  <c r="M17" i="1" s="1"/>
  <c r="Y16" i="1"/>
  <c r="Z23" i="1"/>
  <c r="Z17" i="1" s="1"/>
  <c r="X27" i="1"/>
  <c r="X11" i="1" s="1"/>
  <c r="M16" i="1"/>
  <c r="Y27" i="1"/>
  <c r="Y23" i="1" s="1"/>
  <c r="G9" i="1"/>
  <c r="G11" i="1" s="1"/>
  <c r="G17" i="1" s="1"/>
  <c r="G23" i="1" s="1"/>
  <c r="AB11" i="1"/>
  <c r="N16" i="1"/>
  <c r="Z16" i="1"/>
  <c r="N23" i="1"/>
  <c r="O22" i="1"/>
  <c r="N10" i="1"/>
  <c r="Q16" i="1"/>
  <c r="F16" i="1"/>
  <c r="R16" i="1"/>
  <c r="D22" i="1"/>
  <c r="Z22" i="1"/>
  <c r="G16" i="1"/>
  <c r="S16" i="1"/>
  <c r="U22" i="1"/>
  <c r="AA22" i="1"/>
  <c r="H27" i="1"/>
  <c r="I28" i="1" s="1"/>
  <c r="T27" i="1"/>
  <c r="T11" i="1" s="1"/>
  <c r="R22" i="1"/>
  <c r="L27" i="1"/>
  <c r="L28" i="1" s="1"/>
  <c r="AB10" i="1"/>
  <c r="P10" i="1"/>
  <c r="J27" i="1"/>
  <c r="J11" i="1" s="1"/>
  <c r="J17" i="1" s="1"/>
  <c r="M27" i="1"/>
  <c r="M28" i="1" s="1"/>
  <c r="K10" i="1"/>
  <c r="W10" i="1"/>
  <c r="O19" i="2"/>
  <c r="AS8" i="2"/>
  <c r="AG17" i="2"/>
  <c r="AF19" i="2"/>
  <c r="AG19" i="2" s="1"/>
  <c r="AP35" i="2"/>
  <c r="AQ35" i="2" s="1"/>
  <c r="AQ33" i="2"/>
  <c r="AL17" i="2"/>
  <c r="AM15" i="2"/>
  <c r="AU8" i="2"/>
  <c r="AE17" i="2"/>
  <c r="O33" i="2"/>
  <c r="I8" i="2"/>
  <c r="AE8" i="2"/>
  <c r="AJ33" i="2"/>
  <c r="AK31" i="2"/>
  <c r="F35" i="2"/>
  <c r="G35" i="2" s="1"/>
  <c r="G33" i="2"/>
  <c r="F19" i="2"/>
  <c r="G19" i="2" s="1"/>
  <c r="G17" i="2"/>
  <c r="V33" i="2"/>
  <c r="W31" i="2"/>
  <c r="AY17" i="2"/>
  <c r="AX19" i="2"/>
  <c r="AY19" i="2" s="1"/>
  <c r="AY15" i="2"/>
  <c r="AJ17" i="2"/>
  <c r="AZ19" i="2"/>
  <c r="BA19" i="2" s="1"/>
  <c r="BA17" i="2"/>
  <c r="U11" i="2"/>
  <c r="AK15" i="2"/>
  <c r="AH19" i="2"/>
  <c r="AI19" i="2" s="1"/>
  <c r="AI17" i="2"/>
  <c r="U33" i="2"/>
  <c r="T35" i="2"/>
  <c r="U35" i="2" s="1"/>
  <c r="I32" i="2"/>
  <c r="AS32" i="2"/>
  <c r="Q33" i="2"/>
  <c r="P35" i="2"/>
  <c r="Q35" i="2" s="1"/>
  <c r="BA33" i="2"/>
  <c r="AZ35" i="2"/>
  <c r="V19" i="2"/>
  <c r="W17" i="2"/>
  <c r="Q19" i="2"/>
  <c r="S24" i="2"/>
  <c r="BC24" i="2"/>
  <c r="AQ30" i="2"/>
  <c r="H33" i="2"/>
  <c r="K33" i="2" s="1"/>
  <c r="X33" i="2"/>
  <c r="Y31" i="2"/>
  <c r="AR33" i="2"/>
  <c r="AQ14" i="2"/>
  <c r="Y15" i="2"/>
  <c r="W16" i="2"/>
  <c r="I17" i="2"/>
  <c r="H19" i="2"/>
  <c r="I19" i="2" s="1"/>
  <c r="AD35" i="2"/>
  <c r="AE35" i="2" s="1"/>
  <c r="AE33" i="2"/>
  <c r="AG8" i="2"/>
  <c r="AS14" i="2"/>
  <c r="AA17" i="2"/>
  <c r="Y16" i="2"/>
  <c r="AS17" i="2"/>
  <c r="AR19" i="2"/>
  <c r="AS19" i="2" s="1"/>
  <c r="X19" i="2"/>
  <c r="Y19" i="2" s="1"/>
  <c r="Q27" i="2"/>
  <c r="AE32" i="2"/>
  <c r="AA33" i="2"/>
  <c r="AI8" i="2"/>
  <c r="J19" i="2"/>
  <c r="K19" i="2" s="1"/>
  <c r="K17" i="2"/>
  <c r="AA15" i="2"/>
  <c r="K31" i="2"/>
  <c r="AU31" i="2"/>
  <c r="AC33" i="2"/>
  <c r="AB35" i="2"/>
  <c r="AC35" i="2" s="1"/>
  <c r="K15" i="2"/>
  <c r="AT19" i="2"/>
  <c r="AU17" i="2"/>
  <c r="Z19" i="2"/>
  <c r="AA19" i="2" s="1"/>
  <c r="G24" i="2"/>
  <c r="AQ24" i="2"/>
  <c r="AE30" i="2"/>
  <c r="L33" i="2"/>
  <c r="M31" i="2"/>
  <c r="AF33" i="2"/>
  <c r="AV33" i="2"/>
  <c r="AY33" i="2" s="1"/>
  <c r="AW31" i="2"/>
  <c r="AE14" i="2"/>
  <c r="M17" i="2"/>
  <c r="AU16" i="2"/>
  <c r="S17" i="2"/>
  <c r="BC17" i="2"/>
  <c r="AG30" i="2"/>
  <c r="R35" i="2"/>
  <c r="S33" i="2"/>
  <c r="AQ17" i="2"/>
  <c r="M15" i="2"/>
  <c r="U17" i="2"/>
  <c r="T19" i="2"/>
  <c r="U19" i="2" s="1"/>
  <c r="AI33" i="2"/>
  <c r="AC17" i="2"/>
  <c r="AO33" i="2"/>
  <c r="AN35" i="2"/>
  <c r="AO35" i="2" s="1"/>
  <c r="AT35" i="2"/>
  <c r="K11" i="2"/>
  <c r="W11" i="2"/>
  <c r="AI11" i="2"/>
  <c r="AU11" i="2"/>
  <c r="O15" i="2"/>
  <c r="AC15" i="2"/>
  <c r="AO15" i="2"/>
  <c r="BA15" i="2"/>
  <c r="M16" i="2"/>
  <c r="AA16" i="2"/>
  <c r="AM16" i="2"/>
  <c r="AY16" i="2"/>
  <c r="I24" i="2"/>
  <c r="U24" i="2"/>
  <c r="AG24" i="2"/>
  <c r="AS24" i="2"/>
  <c r="W27" i="2"/>
  <c r="AI27" i="2"/>
  <c r="AU27" i="2"/>
  <c r="O31" i="2"/>
  <c r="AA31" i="2"/>
  <c r="AM31" i="2"/>
  <c r="AY31" i="2"/>
  <c r="K32" i="2"/>
  <c r="W32" i="2"/>
  <c r="AI32" i="2"/>
  <c r="AU32" i="2"/>
  <c r="BC33" i="2"/>
  <c r="Q15" i="2"/>
  <c r="BC15" i="2"/>
  <c r="AE15" i="2"/>
  <c r="M8" i="2"/>
  <c r="Y8" i="2"/>
  <c r="AK8" i="2"/>
  <c r="AW8" i="2"/>
  <c r="AI14" i="2"/>
  <c r="AU14" i="2"/>
  <c r="M27" i="2"/>
  <c r="AI30" i="2"/>
  <c r="AU30" i="2"/>
  <c r="AQ15" i="2"/>
  <c r="G22" i="8"/>
  <c r="G18" i="8"/>
  <c r="K36" i="5"/>
  <c r="M36" i="5"/>
  <c r="Y36" i="5"/>
  <c r="AA36" i="5"/>
  <c r="G36" i="5"/>
  <c r="S36" i="5"/>
  <c r="N36" i="5"/>
  <c r="H36" i="5"/>
  <c r="T36" i="5"/>
  <c r="I36" i="5"/>
  <c r="U36" i="5"/>
  <c r="O36" i="5"/>
  <c r="W36" i="5"/>
  <c r="V36" i="5"/>
  <c r="AB36" i="5"/>
  <c r="D128" i="4"/>
  <c r="G127" i="4" s="1"/>
  <c r="H96" i="4"/>
  <c r="H103" i="4"/>
  <c r="G54" i="4"/>
  <c r="F47" i="4"/>
  <c r="H54" i="4"/>
  <c r="G47" i="4"/>
  <c r="G62" i="4"/>
  <c r="G65" i="4"/>
  <c r="G72" i="4"/>
  <c r="G76" i="4"/>
  <c r="G83" i="4"/>
  <c r="G86" i="4"/>
  <c r="H97" i="4"/>
  <c r="E115" i="4"/>
  <c r="H132" i="4"/>
  <c r="F139" i="4"/>
  <c r="F173" i="4"/>
  <c r="F18" i="4"/>
  <c r="G55" i="4"/>
  <c r="H69" i="4"/>
  <c r="H76" i="4"/>
  <c r="H83" i="4"/>
  <c r="H86" i="4"/>
  <c r="G139" i="4"/>
  <c r="G173" i="4"/>
  <c r="F9" i="4"/>
  <c r="G18" i="4"/>
  <c r="F26" i="4"/>
  <c r="F33" i="4"/>
  <c r="G40" i="4"/>
  <c r="F48" i="4"/>
  <c r="H55" i="4"/>
  <c r="C59" i="4"/>
  <c r="F63" i="4"/>
  <c r="C66" i="4"/>
  <c r="F70" i="4"/>
  <c r="C73" i="4"/>
  <c r="F77" i="4"/>
  <c r="C80" i="4"/>
  <c r="C87" i="4"/>
  <c r="C94" i="4"/>
  <c r="D101" i="4"/>
  <c r="E108" i="4"/>
  <c r="H139" i="4"/>
  <c r="F146" i="4"/>
  <c r="G61" i="4"/>
  <c r="G17" i="4"/>
  <c r="G9" i="4"/>
  <c r="H18" i="4"/>
  <c r="C22" i="4"/>
  <c r="G26" i="4"/>
  <c r="H40" i="4"/>
  <c r="G48" i="4"/>
  <c r="C52" i="4"/>
  <c r="F56" i="4"/>
  <c r="D59" i="4"/>
  <c r="G63" i="4"/>
  <c r="D66" i="4"/>
  <c r="G70" i="4"/>
  <c r="D73" i="4"/>
  <c r="G77" i="4"/>
  <c r="D80" i="4"/>
  <c r="G84" i="4"/>
  <c r="D87" i="4"/>
  <c r="G91" i="4"/>
  <c r="D94" i="4"/>
  <c r="H98" i="4"/>
  <c r="E101" i="4"/>
  <c r="H105" i="4"/>
  <c r="H123" i="4"/>
  <c r="E129" i="4"/>
  <c r="H133" i="4"/>
  <c r="C136" i="4"/>
  <c r="F140" i="4"/>
  <c r="G146" i="4"/>
  <c r="F153" i="4"/>
  <c r="F160" i="4"/>
  <c r="F167" i="4"/>
  <c r="F174" i="4"/>
  <c r="F181" i="4"/>
  <c r="F188" i="4"/>
  <c r="F195" i="4"/>
  <c r="F17" i="4"/>
  <c r="F187" i="4"/>
  <c r="H72" i="4"/>
  <c r="F19" i="4"/>
  <c r="D22" i="4"/>
  <c r="H26" i="4"/>
  <c r="F41" i="4"/>
  <c r="H48" i="4"/>
  <c r="D52" i="4"/>
  <c r="G56" i="4"/>
  <c r="E59" i="4"/>
  <c r="H63" i="4"/>
  <c r="E66" i="4"/>
  <c r="H70" i="4"/>
  <c r="E73" i="4"/>
  <c r="H77" i="4"/>
  <c r="E80" i="4"/>
  <c r="H84" i="4"/>
  <c r="E87" i="4"/>
  <c r="H91" i="4"/>
  <c r="E94" i="4"/>
  <c r="G140" i="4"/>
  <c r="H146" i="4"/>
  <c r="G153" i="4"/>
  <c r="G160" i="4"/>
  <c r="G167" i="4"/>
  <c r="G174" i="4"/>
  <c r="G181" i="4"/>
  <c r="G188" i="4"/>
  <c r="G195" i="4"/>
  <c r="G69" i="4"/>
  <c r="H104" i="4"/>
  <c r="F40" i="4"/>
  <c r="H65" i="4"/>
  <c r="H93" i="4"/>
  <c r="G187" i="4"/>
  <c r="G10" i="4"/>
  <c r="G19" i="4"/>
  <c r="E22" i="4"/>
  <c r="F27" i="4"/>
  <c r="C30" i="4"/>
  <c r="F34" i="4"/>
  <c r="G41" i="4"/>
  <c r="C45" i="4"/>
  <c r="G49" i="4"/>
  <c r="E52" i="4"/>
  <c r="H56" i="4"/>
  <c r="F60" i="4"/>
  <c r="F67" i="4"/>
  <c r="F74" i="4"/>
  <c r="F81" i="4"/>
  <c r="F88" i="4"/>
  <c r="G95" i="4"/>
  <c r="G102" i="4"/>
  <c r="E136" i="4"/>
  <c r="H140" i="4"/>
  <c r="C143" i="4"/>
  <c r="F147" i="4"/>
  <c r="H153" i="4"/>
  <c r="H160" i="4"/>
  <c r="H167" i="4"/>
  <c r="H174" i="4"/>
  <c r="H177" i="4" s="1"/>
  <c r="H181" i="4"/>
  <c r="H188" i="4"/>
  <c r="H195" i="4"/>
  <c r="G90" i="4"/>
  <c r="H62" i="4"/>
  <c r="H90" i="4"/>
  <c r="F15" i="4"/>
  <c r="F20" i="4"/>
  <c r="F23" i="4"/>
  <c r="G27" i="4"/>
  <c r="D30" i="4"/>
  <c r="H41" i="4"/>
  <c r="D45" i="4"/>
  <c r="H49" i="4"/>
  <c r="F53" i="4"/>
  <c r="G60" i="4"/>
  <c r="G67" i="4"/>
  <c r="G74" i="4"/>
  <c r="G78" i="4"/>
  <c r="G81" i="4"/>
  <c r="G88" i="4"/>
  <c r="G92" i="4"/>
  <c r="H95" i="4"/>
  <c r="H102" i="4"/>
  <c r="H130" i="4"/>
  <c r="F137" i="4"/>
  <c r="D143" i="4"/>
  <c r="G147" i="4"/>
  <c r="C150" i="4"/>
  <c r="F154" i="4"/>
  <c r="F161" i="4"/>
  <c r="F168" i="4"/>
  <c r="F175" i="4"/>
  <c r="F182" i="4"/>
  <c r="F189" i="4"/>
  <c r="F196" i="4"/>
  <c r="F198" i="4" s="1"/>
  <c r="G180" i="4"/>
  <c r="F11" i="4"/>
  <c r="H15" i="4"/>
  <c r="G23" i="4"/>
  <c r="H27" i="4"/>
  <c r="C38" i="4"/>
  <c r="F50" i="4"/>
  <c r="H57" i="4"/>
  <c r="H60" i="4"/>
  <c r="H67" i="4"/>
  <c r="H71" i="4"/>
  <c r="H74" i="4"/>
  <c r="H78" i="4"/>
  <c r="H81" i="4"/>
  <c r="H88" i="4"/>
  <c r="G137" i="4"/>
  <c r="E143" i="4"/>
  <c r="H147" i="4"/>
  <c r="G154" i="4"/>
  <c r="G161" i="4"/>
  <c r="G168" i="4"/>
  <c r="G175" i="4"/>
  <c r="G182" i="4"/>
  <c r="G189" i="4"/>
  <c r="G196" i="4"/>
  <c r="G89" i="4"/>
  <c r="F25" i="4"/>
  <c r="H17" i="4"/>
  <c r="F24" i="4"/>
  <c r="H137" i="4"/>
  <c r="H154" i="4"/>
  <c r="H161" i="4"/>
  <c r="H168" i="4"/>
  <c r="H175" i="4"/>
  <c r="H182" i="4"/>
  <c r="H189" i="4"/>
  <c r="H196" i="4"/>
  <c r="Q27" i="1"/>
  <c r="Q11" i="1"/>
  <c r="Q10" i="1"/>
  <c r="D27" i="1"/>
  <c r="D10" i="1"/>
  <c r="W22" i="1"/>
  <c r="E27" i="1"/>
  <c r="E11" i="1"/>
  <c r="E17" i="1" s="1"/>
  <c r="E23" i="1" s="1"/>
  <c r="E10" i="1"/>
  <c r="R27" i="1"/>
  <c r="R11" i="1"/>
  <c r="R10" i="1"/>
  <c r="H22" i="1"/>
  <c r="X23" i="1"/>
  <c r="X22" i="1"/>
  <c r="Y28" i="1"/>
  <c r="F27" i="1"/>
  <c r="F28" i="1" s="1"/>
  <c r="F11" i="1"/>
  <c r="F17" i="1" s="1"/>
  <c r="F23" i="1" s="1"/>
  <c r="F10" i="1"/>
  <c r="S27" i="1"/>
  <c r="Y22" i="1"/>
  <c r="Y11" i="1"/>
  <c r="V27" i="1"/>
  <c r="V23" i="1" s="1"/>
  <c r="I22" i="1"/>
  <c r="K28" i="1"/>
  <c r="G27" i="1"/>
  <c r="O27" i="1"/>
  <c r="O11" i="1"/>
  <c r="AA27" i="1"/>
  <c r="L11" i="1"/>
  <c r="L17" i="1" s="1"/>
  <c r="C27" i="1"/>
  <c r="C11" i="1" s="1"/>
  <c r="C17" i="1" s="1"/>
  <c r="C23" i="1" s="1"/>
  <c r="P27" i="1"/>
  <c r="P11" i="1"/>
  <c r="V22" i="1"/>
  <c r="W27" i="1"/>
  <c r="W23" i="1" s="1"/>
  <c r="S10" i="1"/>
  <c r="H16" i="1"/>
  <c r="T16" i="1"/>
  <c r="S22" i="1"/>
  <c r="I10" i="1"/>
  <c r="U10" i="1"/>
  <c r="J16" i="1"/>
  <c r="V16" i="1"/>
  <c r="L10" i="1"/>
  <c r="X10" i="1"/>
  <c r="I11" i="1"/>
  <c r="I17" i="1" s="1"/>
  <c r="I23" i="1" s="1"/>
  <c r="U11" i="1"/>
  <c r="U17" i="1" s="1"/>
  <c r="H198" i="4" l="1"/>
  <c r="F177" i="4"/>
  <c r="F191" i="4"/>
  <c r="F13" i="4"/>
  <c r="G170" i="4"/>
  <c r="H170" i="4"/>
  <c r="H128" i="4"/>
  <c r="F121" i="4"/>
  <c r="G44" i="4"/>
  <c r="H37" i="4"/>
  <c r="H51" i="4"/>
  <c r="F128" i="4"/>
  <c r="F100" i="4"/>
  <c r="F44" i="4"/>
  <c r="H29" i="4"/>
  <c r="F37" i="4"/>
  <c r="F135" i="4"/>
  <c r="G135" i="4"/>
  <c r="G37" i="4"/>
  <c r="H156" i="4"/>
  <c r="G13" i="4"/>
  <c r="H163" i="4"/>
  <c r="H114" i="4"/>
  <c r="F149" i="4"/>
  <c r="G51" i="4"/>
  <c r="G100" i="4"/>
  <c r="G163" i="4"/>
  <c r="F184" i="4"/>
  <c r="G156" i="4"/>
  <c r="H121" i="4"/>
  <c r="H149" i="4"/>
  <c r="F163" i="4"/>
  <c r="H58" i="4"/>
  <c r="G29" i="4"/>
  <c r="G107" i="4"/>
  <c r="G198" i="4"/>
  <c r="F156" i="4"/>
  <c r="H44" i="4"/>
  <c r="F51" i="4"/>
  <c r="G149" i="4"/>
  <c r="G58" i="4"/>
  <c r="F142" i="4"/>
  <c r="H191" i="4"/>
  <c r="G184" i="4"/>
  <c r="H184" i="4"/>
  <c r="G177" i="4"/>
  <c r="G191" i="4"/>
  <c r="F170" i="4"/>
  <c r="N28" i="1"/>
  <c r="J28" i="1"/>
  <c r="U28" i="1"/>
  <c r="H10" i="1"/>
  <c r="T23" i="1"/>
  <c r="Z28" i="1"/>
  <c r="H11" i="1"/>
  <c r="H17" i="1" s="1"/>
  <c r="H23" i="1" s="1"/>
  <c r="G10" i="1"/>
  <c r="H28" i="1"/>
  <c r="AS33" i="2"/>
  <c r="AR35" i="2"/>
  <c r="AS35" i="2" s="1"/>
  <c r="BC19" i="2"/>
  <c r="AK17" i="2"/>
  <c r="AJ19" i="2"/>
  <c r="AK19" i="2" s="1"/>
  <c r="AJ35" i="2"/>
  <c r="AM33" i="2"/>
  <c r="AK33" i="2"/>
  <c r="X35" i="2"/>
  <c r="Y33" i="2"/>
  <c r="AC19" i="2"/>
  <c r="BA35" i="2"/>
  <c r="BC35" i="2"/>
  <c r="AU35" i="2"/>
  <c r="L35" i="2"/>
  <c r="M33" i="2"/>
  <c r="W33" i="2"/>
  <c r="V35" i="2"/>
  <c r="W35" i="2" s="1"/>
  <c r="AG33" i="2"/>
  <c r="AF35" i="2"/>
  <c r="AM17" i="2"/>
  <c r="AO17" i="2"/>
  <c r="AL19" i="2"/>
  <c r="AW19" i="2"/>
  <c r="AU19" i="2"/>
  <c r="I33" i="2"/>
  <c r="H35" i="2"/>
  <c r="AV35" i="2"/>
  <c r="AW33" i="2"/>
  <c r="AU33" i="2"/>
  <c r="S35" i="2"/>
  <c r="W19" i="2"/>
  <c r="M19" i="2"/>
  <c r="H21" i="4"/>
  <c r="F58" i="4"/>
  <c r="H142" i="4"/>
  <c r="G142" i="4"/>
  <c r="H135" i="4"/>
  <c r="G125" i="4"/>
  <c r="G126" i="4"/>
  <c r="G124" i="4"/>
  <c r="D136" i="4"/>
  <c r="D129" i="4"/>
  <c r="G123" i="4"/>
  <c r="H100" i="4"/>
  <c r="G21" i="4"/>
  <c r="F21" i="4"/>
  <c r="F29" i="4"/>
  <c r="S28" i="1"/>
  <c r="S11" i="1"/>
  <c r="D28" i="1"/>
  <c r="S23" i="1"/>
  <c r="AA28" i="1"/>
  <c r="AA23" i="1"/>
  <c r="AB28" i="1"/>
  <c r="O28" i="1"/>
  <c r="O23" i="1"/>
  <c r="O17" i="1" s="1"/>
  <c r="V11" i="1"/>
  <c r="V17" i="1" s="1"/>
  <c r="V28" i="1"/>
  <c r="E28" i="1"/>
  <c r="Y17" i="1"/>
  <c r="X28" i="1"/>
  <c r="T17" i="1"/>
  <c r="P28" i="1"/>
  <c r="P23" i="1"/>
  <c r="P17" i="1" s="1"/>
  <c r="G28" i="1"/>
  <c r="T28" i="1"/>
  <c r="X17" i="1"/>
  <c r="D11" i="1"/>
  <c r="D17" i="1" s="1"/>
  <c r="D23" i="1" s="1"/>
  <c r="W28" i="1"/>
  <c r="W11" i="1"/>
  <c r="W17" i="1" s="1"/>
  <c r="AA11" i="1"/>
  <c r="R28" i="1"/>
  <c r="R23" i="1"/>
  <c r="R17" i="1" s="1"/>
  <c r="Q28" i="1"/>
  <c r="Q23" i="1"/>
  <c r="Q17" i="1" s="1"/>
  <c r="G128" i="4" l="1"/>
  <c r="AG35" i="2"/>
  <c r="AI35" i="2"/>
  <c r="Y35" i="2"/>
  <c r="AA35" i="2"/>
  <c r="AW35" i="2"/>
  <c r="AY35" i="2"/>
  <c r="I35" i="2"/>
  <c r="K35" i="2"/>
  <c r="AK35" i="2"/>
  <c r="AM35" i="2"/>
  <c r="M35" i="2"/>
  <c r="O35" i="2"/>
  <c r="AM19" i="2"/>
  <c r="AO19" i="2"/>
  <c r="AA17" i="1"/>
  <c r="S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F12" authorId="0" shapeId="0" xr:uid="{99752EAC-B5E3-455B-A7DD-DBF5A0E8F0E4}">
      <text>
        <r>
          <rPr>
            <b/>
            <sz val="9"/>
            <color indexed="81"/>
            <rFont val="MS P ゴシック"/>
            <family val="3"/>
            <charset val="128"/>
          </rPr>
          <t>調整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9530C433-26D5-4D80-A54F-AEA3B353D15C}">
      <text>
        <r>
          <rPr>
            <sz val="9"/>
            <color indexed="81"/>
            <rFont val="MS P ゴシック"/>
            <family val="3"/>
            <charset val="128"/>
          </rPr>
          <t xml:space="preserve">表は総所得金額とあるが、数値は総所得金額等の額を記載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山崎　貴博</author>
  </authors>
  <commentList>
    <comment ref="G204" authorId="0" shapeId="0" xr:uid="{04F12B6A-AF7D-4EA2-871D-A838477367B0}">
      <text>
        <r>
          <rPr>
            <sz val="9"/>
            <color indexed="81"/>
            <rFont val="MS P ゴシック"/>
            <family val="3"/>
            <charset val="128"/>
          </rPr>
          <t xml:space="preserve">調整+0.1
</t>
        </r>
      </text>
    </comment>
  </commentList>
</comments>
</file>

<file path=xl/sharedStrings.xml><?xml version="1.0" encoding="utf-8"?>
<sst xmlns="http://schemas.openxmlformats.org/spreadsheetml/2006/main" count="1181" uniqueCount="376">
  <si>
    <t>第３　賦課</t>
    <rPh sb="0" eb="1">
      <t>ダイ</t>
    </rPh>
    <rPh sb="3" eb="5">
      <t>フカ</t>
    </rPh>
    <phoneticPr fontId="4"/>
  </si>
  <si>
    <t>　Ⅰ　市民税</t>
    <phoneticPr fontId="4"/>
  </si>
  <si>
    <t>　　　１　個人市民税納税義務者の調（当初）</t>
    <rPh sb="5" eb="7">
      <t>コジン</t>
    </rPh>
    <rPh sb="7" eb="10">
      <t>シミンゼイ</t>
    </rPh>
    <rPh sb="10" eb="12">
      <t>ノウゼイ</t>
    </rPh>
    <rPh sb="12" eb="14">
      <t>ギム</t>
    </rPh>
    <rPh sb="14" eb="15">
      <t>シャ</t>
    </rPh>
    <rPh sb="16" eb="17">
      <t>シラ</t>
    </rPh>
    <rPh sb="18" eb="20">
      <t>トウショ</t>
    </rPh>
    <phoneticPr fontId="4"/>
  </si>
  <si>
    <t xml:space="preserve"> (単位:人・％)</t>
    <rPh sb="2" eb="4">
      <t>タンイ</t>
    </rPh>
    <rPh sb="5" eb="6">
      <t>ヒト</t>
    </rPh>
    <phoneticPr fontId="4"/>
  </si>
  <si>
    <t>区分</t>
    <rPh sb="0" eb="1">
      <t>ク</t>
    </rPh>
    <rPh sb="1" eb="2">
      <t>ブン</t>
    </rPh>
    <phoneticPr fontId="4"/>
  </si>
  <si>
    <t>平成10年度</t>
    <rPh sb="0" eb="2">
      <t>ヘイセイ</t>
    </rPh>
    <rPh sb="4" eb="6">
      <t>ネンド</t>
    </rPh>
    <phoneticPr fontId="4"/>
  </si>
  <si>
    <t>平成11年度</t>
    <rPh sb="0" eb="2">
      <t>ヘイセイ</t>
    </rPh>
    <rPh sb="4" eb="6">
      <t>ネンド</t>
    </rPh>
    <phoneticPr fontId="4"/>
  </si>
  <si>
    <t>平成12年度</t>
    <rPh sb="0" eb="2">
      <t>ヘイセイ</t>
    </rPh>
    <rPh sb="4" eb="6">
      <t>ネンド</t>
    </rPh>
    <phoneticPr fontId="4"/>
  </si>
  <si>
    <t>平成13年度</t>
    <rPh sb="0" eb="2">
      <t>ヘイセイ</t>
    </rPh>
    <rPh sb="4" eb="6">
      <t>ネンド</t>
    </rPh>
    <phoneticPr fontId="4"/>
  </si>
  <si>
    <t>平成14年度</t>
    <rPh sb="0" eb="2">
      <t>ヘイセイ</t>
    </rPh>
    <rPh sb="4" eb="6">
      <t>ネンド</t>
    </rPh>
    <phoneticPr fontId="4"/>
  </si>
  <si>
    <t>平成15年度</t>
    <rPh sb="0" eb="2">
      <t>ヘイセイ</t>
    </rPh>
    <rPh sb="4" eb="6">
      <t>ネンド</t>
    </rPh>
    <phoneticPr fontId="4"/>
  </si>
  <si>
    <t>平成16年度</t>
    <rPh sb="0" eb="2">
      <t>ヘイセイ</t>
    </rPh>
    <rPh sb="4" eb="6">
      <t>ネンド</t>
    </rPh>
    <phoneticPr fontId="4"/>
  </si>
  <si>
    <t>平成17年度</t>
    <rPh sb="0" eb="2">
      <t>ヘイセイ</t>
    </rPh>
    <rPh sb="4" eb="6">
      <t>ネンド</t>
    </rPh>
    <phoneticPr fontId="4"/>
  </si>
  <si>
    <t>平成18年度</t>
    <rPh sb="0" eb="2">
      <t>ヘイセイ</t>
    </rPh>
    <rPh sb="4" eb="6">
      <t>ネンド</t>
    </rPh>
    <phoneticPr fontId="4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</si>
  <si>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</si>
  <si>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6">
      <t>ネンド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</si>
  <si>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</si>
  <si>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</si>
  <si>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</si>
  <si>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r>
      <t>平成2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4"/>
  </si>
  <si>
    <r>
      <t>平成25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4"/>
  </si>
  <si>
    <r>
      <t>平成26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4"/>
  </si>
  <si>
    <r>
      <t>平成27年度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4"/>
  </si>
  <si>
    <r>
      <t>平成28年度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4"/>
  </si>
  <si>
    <r>
      <t>平成29年度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4"/>
  </si>
  <si>
    <r>
      <t>平成30年度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4"/>
  </si>
  <si>
    <r>
      <t>令和元年度</t>
    </r>
    <r>
      <rPr>
        <sz val="11"/>
        <rFont val="ＭＳ Ｐゴシック"/>
        <family val="3"/>
        <charset val="128"/>
      </rPr>
      <t/>
    </r>
    <rPh sb="0" eb="2">
      <t>レイワ</t>
    </rPh>
    <rPh sb="2" eb="3">
      <t>ゲン</t>
    </rPh>
    <rPh sb="3" eb="5">
      <t>ネンド</t>
    </rPh>
    <phoneticPr fontId="4"/>
  </si>
  <si>
    <r>
      <t>令和2年度</t>
    </r>
    <r>
      <rPr>
        <sz val="11"/>
        <rFont val="ＭＳ Ｐゴシック"/>
        <family val="3"/>
        <charset val="128"/>
      </rPr>
      <t/>
    </r>
    <rPh sb="0" eb="2">
      <t>レイワ</t>
    </rPh>
    <rPh sb="3" eb="5">
      <t>ネンド</t>
    </rPh>
    <phoneticPr fontId="4"/>
  </si>
  <si>
    <r>
      <t>令和3年度</t>
    </r>
    <r>
      <rPr>
        <sz val="11"/>
        <rFont val="ＭＳ Ｐゴシック"/>
        <family val="3"/>
        <charset val="128"/>
      </rPr>
      <t/>
    </r>
    <rPh sb="0" eb="2">
      <t>レイワ</t>
    </rPh>
    <rPh sb="3" eb="5">
      <t>ネンド</t>
    </rPh>
    <phoneticPr fontId="4"/>
  </si>
  <si>
    <t>令和4年度</t>
    <rPh sb="0" eb="2">
      <t>レイワ</t>
    </rPh>
    <rPh sb="3" eb="5">
      <t>ネンド</t>
    </rPh>
    <phoneticPr fontId="4"/>
  </si>
  <si>
    <t>令和5年度</t>
    <rPh sb="0" eb="2">
      <t>レイワ</t>
    </rPh>
    <rPh sb="3" eb="5">
      <t>ネンド</t>
    </rPh>
    <phoneticPr fontId="4"/>
  </si>
  <si>
    <t>均等割のみの者</t>
    <rPh sb="0" eb="3">
      <t>キントウワリ</t>
    </rPh>
    <rPh sb="6" eb="7">
      <t>モノ</t>
    </rPh>
    <phoneticPr fontId="4"/>
  </si>
  <si>
    <t>所得割のみの者</t>
    <rPh sb="0" eb="3">
      <t>ショトクワリ</t>
    </rPh>
    <rPh sb="6" eb="7">
      <t>モノ</t>
    </rPh>
    <phoneticPr fontId="4"/>
  </si>
  <si>
    <t>均等割・所得割の者</t>
    <rPh sb="0" eb="2">
      <t>キントウ</t>
    </rPh>
    <rPh sb="2" eb="3">
      <t>ワリ</t>
    </rPh>
    <rPh sb="4" eb="6">
      <t>ショトク</t>
    </rPh>
    <rPh sb="6" eb="7">
      <t>ワリ</t>
    </rPh>
    <rPh sb="8" eb="9">
      <t>モノ</t>
    </rPh>
    <phoneticPr fontId="4"/>
  </si>
  <si>
    <t>普通徴収</t>
    <rPh sb="0" eb="2">
      <t>フツウ</t>
    </rPh>
    <rPh sb="2" eb="4">
      <t>チョウシュウ</t>
    </rPh>
    <phoneticPr fontId="4"/>
  </si>
  <si>
    <t>計</t>
    <rPh sb="0" eb="1">
      <t>ケイ</t>
    </rPh>
    <phoneticPr fontId="4"/>
  </si>
  <si>
    <t>前年比</t>
    <rPh sb="0" eb="1">
      <t>マエ</t>
    </rPh>
    <rPh sb="1" eb="2">
      <t>トシ</t>
    </rPh>
    <rPh sb="2" eb="3">
      <t>ヒ</t>
    </rPh>
    <phoneticPr fontId="4"/>
  </si>
  <si>
    <t>構成比</t>
    <rPh sb="0" eb="1">
      <t>カマエ</t>
    </rPh>
    <rPh sb="1" eb="2">
      <t>シゲル</t>
    </rPh>
    <rPh sb="2" eb="3">
      <t>ヒ</t>
    </rPh>
    <phoneticPr fontId="4"/>
  </si>
  <si>
    <t>特別徴収</t>
    <rPh sb="0" eb="2">
      <t>トクベツ</t>
    </rPh>
    <rPh sb="2" eb="4">
      <t>チョウシュウ</t>
    </rPh>
    <phoneticPr fontId="4"/>
  </si>
  <si>
    <t>(給与）</t>
    <rPh sb="1" eb="3">
      <t>キュウヨ</t>
    </rPh>
    <phoneticPr fontId="4"/>
  </si>
  <si>
    <t>-</t>
    <phoneticPr fontId="4"/>
  </si>
  <si>
    <t xml:space="preserve">
特別徴収</t>
    <rPh sb="1" eb="3">
      <t>トクベツ</t>
    </rPh>
    <rPh sb="3" eb="5">
      <t>チョウシュウ</t>
    </rPh>
    <phoneticPr fontId="4"/>
  </si>
  <si>
    <t>（年金）</t>
    <rPh sb="1" eb="3">
      <t>ネンキン</t>
    </rPh>
    <phoneticPr fontId="4"/>
  </si>
  <si>
    <t>合計　</t>
    <rPh sb="0" eb="1">
      <t>ゴウ</t>
    </rPh>
    <rPh sb="1" eb="2">
      <t>ケイ</t>
    </rPh>
    <phoneticPr fontId="4"/>
  </si>
  <si>
    <t>特別徴収
義務者</t>
    <rPh sb="0" eb="2">
      <t>トクベツ</t>
    </rPh>
    <rPh sb="2" eb="4">
      <t>チョウシュウ</t>
    </rPh>
    <rPh sb="5" eb="7">
      <t>ギム</t>
    </rPh>
    <rPh sb="7" eb="8">
      <t>モノ</t>
    </rPh>
    <phoneticPr fontId="4"/>
  </si>
  <si>
    <t>義務者数</t>
    <rPh sb="0" eb="1">
      <t>ギ</t>
    </rPh>
    <rPh sb="1" eb="2">
      <t>ツトム</t>
    </rPh>
    <rPh sb="2" eb="3">
      <t>シャ</t>
    </rPh>
    <rPh sb="3" eb="4">
      <t>スウ</t>
    </rPh>
    <phoneticPr fontId="4"/>
  </si>
  <si>
    <t>２　個人市(県)民税当初調定額累年比較</t>
    <rPh sb="2" eb="4">
      <t>コジン</t>
    </rPh>
    <rPh sb="4" eb="5">
      <t>シ</t>
    </rPh>
    <rPh sb="6" eb="7">
      <t>ケン</t>
    </rPh>
    <rPh sb="8" eb="9">
      <t>タミ</t>
    </rPh>
    <rPh sb="9" eb="10">
      <t>ゼイ</t>
    </rPh>
    <rPh sb="10" eb="12">
      <t>トウショ</t>
    </rPh>
    <rPh sb="12" eb="13">
      <t>チョウ</t>
    </rPh>
    <rPh sb="13" eb="14">
      <t>サダ</t>
    </rPh>
    <rPh sb="14" eb="15">
      <t>ガク</t>
    </rPh>
    <rPh sb="15" eb="17">
      <t>ルイネン</t>
    </rPh>
    <rPh sb="17" eb="19">
      <t>ヒカク</t>
    </rPh>
    <phoneticPr fontId="3"/>
  </si>
  <si>
    <t>(単位：千円・％)</t>
    <rPh sb="1" eb="3">
      <t>タンイ</t>
    </rPh>
    <rPh sb="4" eb="5">
      <t>セン</t>
    </rPh>
    <rPh sb="5" eb="6">
      <t>エン</t>
    </rPh>
    <phoneticPr fontId="4"/>
  </si>
  <si>
    <t>区分</t>
    <rPh sb="0" eb="1">
      <t>ク</t>
    </rPh>
    <rPh sb="1" eb="2">
      <t>ブン</t>
    </rPh>
    <phoneticPr fontId="3"/>
  </si>
  <si>
    <t>平成10年度</t>
    <rPh sb="0" eb="2">
      <t>ヘイセイ</t>
    </rPh>
    <rPh sb="4" eb="6">
      <t>ネンド</t>
    </rPh>
    <phoneticPr fontId="3"/>
  </si>
  <si>
    <t>平成11年度</t>
    <rPh sb="0" eb="2">
      <t>ヘイセイ</t>
    </rPh>
    <rPh sb="4" eb="6">
      <t>ネンド</t>
    </rPh>
    <phoneticPr fontId="3"/>
  </si>
  <si>
    <t>平成12年度</t>
    <rPh sb="0" eb="2">
      <t>ヘイセイ</t>
    </rPh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</si>
  <si>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</si>
  <si>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</si>
  <si>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</si>
  <si>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平成16年度</t>
    <rPh sb="0" eb="2">
      <t>ヘイセイ</t>
    </rPh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</si>
  <si>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</si>
  <si>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</si>
  <si>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</si>
  <si>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</si>
  <si>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</si>
  <si>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</si>
  <si>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</si>
  <si>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r>
      <t>平成2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</si>
  <si>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r>
      <t>平成25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</si>
  <si>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r>
      <t>平成26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</si>
  <si>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r>
      <t>平成27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</si>
  <si>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r>
      <t>平成28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</si>
  <si>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r>
      <t>平成29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</si>
  <si>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r>
      <t>平成30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</si>
  <si>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t>令和元年度</t>
    <rPh sb="0" eb="1">
      <t>レイ</t>
    </rPh>
    <rPh sb="1" eb="2">
      <t>ワ</t>
    </rPh>
    <rPh sb="2" eb="4">
      <t>ガンネン</t>
    </rPh>
    <rPh sb="4" eb="5">
      <t>ド</t>
    </rPh>
    <phoneticPr fontId="3"/>
  </si>
  <si>
    <t>令和2年度</t>
    <rPh sb="0" eb="1">
      <t>レイ</t>
    </rPh>
    <rPh sb="1" eb="2">
      <t>ワ</t>
    </rPh>
    <rPh sb="3" eb="5">
      <t>ネンド</t>
    </rPh>
    <rPh sb="4" eb="5">
      <t>ド</t>
    </rPh>
    <phoneticPr fontId="3"/>
  </si>
  <si>
    <t>令和3年度</t>
    <rPh sb="0" eb="1">
      <t>レイ</t>
    </rPh>
    <rPh sb="1" eb="2">
      <t>ワ</t>
    </rPh>
    <rPh sb="3" eb="5">
      <t>ネンド</t>
    </rPh>
    <rPh sb="4" eb="5">
      <t>ド</t>
    </rPh>
    <phoneticPr fontId="3"/>
  </si>
  <si>
    <t>令和4年度</t>
    <rPh sb="0" eb="1">
      <t>レイ</t>
    </rPh>
    <rPh sb="1" eb="2">
      <t>ワ</t>
    </rPh>
    <rPh sb="3" eb="5">
      <t>ネンド</t>
    </rPh>
    <rPh sb="4" eb="5">
      <t>ド</t>
    </rPh>
    <phoneticPr fontId="3"/>
  </si>
  <si>
    <t>税額</t>
    <rPh sb="0" eb="2">
      <t>ゼイガク</t>
    </rPh>
    <phoneticPr fontId="3"/>
  </si>
  <si>
    <t>前年比</t>
    <rPh sb="0" eb="2">
      <t>ゼンネン</t>
    </rPh>
    <rPh sb="2" eb="3">
      <t>ヒ</t>
    </rPh>
    <phoneticPr fontId="3"/>
  </si>
  <si>
    <t xml:space="preserve">市
民
税
</t>
    <rPh sb="0" eb="1">
      <t>シ</t>
    </rPh>
    <rPh sb="6" eb="7">
      <t>ミン</t>
    </rPh>
    <rPh sb="12" eb="13">
      <t>ゼイ</t>
    </rPh>
    <phoneticPr fontId="3"/>
  </si>
  <si>
    <t>均等割</t>
    <rPh sb="0" eb="2">
      <t>キントウ</t>
    </rPh>
    <rPh sb="2" eb="3">
      <t>ワ</t>
    </rPh>
    <phoneticPr fontId="3"/>
  </si>
  <si>
    <t>普通徴収</t>
    <rPh sb="0" eb="2">
      <t>フツウ</t>
    </rPh>
    <rPh sb="2" eb="4">
      <t>チョウシュウ</t>
    </rPh>
    <phoneticPr fontId="3"/>
  </si>
  <si>
    <t>所得割</t>
    <rPh sb="0" eb="3">
      <t>ショトクワリ</t>
    </rPh>
    <phoneticPr fontId="3"/>
  </si>
  <si>
    <t>計</t>
    <rPh sb="0" eb="1">
      <t>ケイ</t>
    </rPh>
    <phoneticPr fontId="3"/>
  </si>
  <si>
    <t>特別徴収</t>
    <rPh sb="0" eb="2">
      <t>トクベツ</t>
    </rPh>
    <rPh sb="2" eb="4">
      <t>チョウシュウ</t>
    </rPh>
    <phoneticPr fontId="3"/>
  </si>
  <si>
    <t>－</t>
  </si>
  <si>
    <t>－</t>
    <phoneticPr fontId="3"/>
  </si>
  <si>
    <t>年金特徴</t>
    <rPh sb="0" eb="2">
      <t>ネンキン</t>
    </rPh>
    <rPh sb="2" eb="4">
      <t>トクチョウ</t>
    </rPh>
    <phoneticPr fontId="3"/>
  </si>
  <si>
    <t>所得割</t>
    <rPh sb="0" eb="2">
      <t>ショトク</t>
    </rPh>
    <rPh sb="2" eb="3">
      <t>ワリ</t>
    </rPh>
    <phoneticPr fontId="3"/>
  </si>
  <si>
    <t>年度更正差額（特別徴収）</t>
    <rPh sb="0" eb="2">
      <t>ネンド</t>
    </rPh>
    <rPh sb="2" eb="4">
      <t>コウセイ</t>
    </rPh>
    <rPh sb="4" eb="6">
      <t>サガク</t>
    </rPh>
    <rPh sb="7" eb="9">
      <t>トクベツ</t>
    </rPh>
    <rPh sb="9" eb="11">
      <t>チョウシュウ</t>
    </rPh>
    <phoneticPr fontId="3"/>
  </si>
  <si>
    <t>差引調定額</t>
    <rPh sb="0" eb="1">
      <t>サ</t>
    </rPh>
    <rPh sb="1" eb="2">
      <t>ヒ</t>
    </rPh>
    <rPh sb="2" eb="4">
      <t>チョウテイ</t>
    </rPh>
    <rPh sb="4" eb="5">
      <t>ガク</t>
    </rPh>
    <phoneticPr fontId="3"/>
  </si>
  <si>
    <t>皆増</t>
    <rPh sb="0" eb="1">
      <t>ミナ</t>
    </rPh>
    <rPh sb="1" eb="2">
      <t>マ</t>
    </rPh>
    <phoneticPr fontId="3"/>
  </si>
  <si>
    <t>県
民
税</t>
    <rPh sb="0" eb="1">
      <t>ケン</t>
    </rPh>
    <rPh sb="6" eb="7">
      <t>ミン</t>
    </rPh>
    <rPh sb="12" eb="13">
      <t>ゼイ</t>
    </rPh>
    <phoneticPr fontId="3"/>
  </si>
  <si>
    <t xml:space="preserve">皆増 </t>
    <rPh sb="0" eb="1">
      <t>ミナ</t>
    </rPh>
    <rPh sb="1" eb="2">
      <t>マ</t>
    </rPh>
    <phoneticPr fontId="3"/>
  </si>
  <si>
    <t>(単位:人・千円・％）</t>
    <rPh sb="1" eb="3">
      <t>タンイ</t>
    </rPh>
    <rPh sb="4" eb="5">
      <t>ニン</t>
    </rPh>
    <rPh sb="6" eb="8">
      <t>センエン</t>
    </rPh>
    <phoneticPr fontId="4"/>
  </si>
  <si>
    <t>納税義務者</t>
    <rPh sb="0" eb="2">
      <t>ノウゼイ</t>
    </rPh>
    <rPh sb="2" eb="5">
      <t>ギムシャ</t>
    </rPh>
    <phoneticPr fontId="4"/>
  </si>
  <si>
    <t>総所得金額</t>
    <rPh sb="0" eb="3">
      <t>ソウショトク</t>
    </rPh>
    <rPh sb="3" eb="5">
      <t>キンガク</t>
    </rPh>
    <phoneticPr fontId="4"/>
  </si>
  <si>
    <t>所得控除金額</t>
    <rPh sb="0" eb="2">
      <t>ショトク</t>
    </rPh>
    <rPh sb="2" eb="4">
      <t>コウジョ</t>
    </rPh>
    <rPh sb="4" eb="6">
      <t>キンガク</t>
    </rPh>
    <phoneticPr fontId="4"/>
  </si>
  <si>
    <t>課税標準額</t>
    <rPh sb="0" eb="2">
      <t>カゼイ</t>
    </rPh>
    <rPh sb="2" eb="4">
      <t>ヒョウジュン</t>
    </rPh>
    <rPh sb="4" eb="5">
      <t>ガク</t>
    </rPh>
    <phoneticPr fontId="4"/>
  </si>
  <si>
    <t>算出税額</t>
    <rPh sb="0" eb="2">
      <t>サンシュツ</t>
    </rPh>
    <rPh sb="2" eb="4">
      <t>ゼイガク</t>
    </rPh>
    <phoneticPr fontId="4"/>
  </si>
  <si>
    <t>税額控除額</t>
    <rPh sb="0" eb="2">
      <t>ゼイガク</t>
    </rPh>
    <rPh sb="2" eb="4">
      <t>コウジョ</t>
    </rPh>
    <rPh sb="4" eb="5">
      <t>ガク</t>
    </rPh>
    <phoneticPr fontId="4"/>
  </si>
  <si>
    <t>所得割額</t>
    <rPh sb="0" eb="2">
      <t>ショトク</t>
    </rPh>
    <rPh sb="2" eb="3">
      <t>ワリ</t>
    </rPh>
    <rPh sb="3" eb="4">
      <t>ガク</t>
    </rPh>
    <phoneticPr fontId="4"/>
  </si>
  <si>
    <t>構成比</t>
    <rPh sb="0" eb="1">
      <t>ガマエ</t>
    </rPh>
    <rPh sb="1" eb="2">
      <t>シゲル</t>
    </rPh>
    <rPh sb="2" eb="3">
      <t>ヒ</t>
    </rPh>
    <phoneticPr fontId="4"/>
  </si>
  <si>
    <t>課税標準額段階別</t>
    <rPh sb="0" eb="2">
      <t>カゼイ</t>
    </rPh>
    <rPh sb="2" eb="4">
      <t>ヒョウジュン</t>
    </rPh>
    <rPh sb="4" eb="5">
      <t>ガク</t>
    </rPh>
    <rPh sb="5" eb="7">
      <t>ダンカイ</t>
    </rPh>
    <rPh sb="7" eb="8">
      <t>ベツ</t>
    </rPh>
    <phoneticPr fontId="4"/>
  </si>
  <si>
    <t>（A）</t>
    <phoneticPr fontId="4"/>
  </si>
  <si>
    <t>（B)</t>
    <phoneticPr fontId="4"/>
  </si>
  <si>
    <t>（C)=(A)-(B)</t>
    <phoneticPr fontId="4"/>
  </si>
  <si>
    <t>(D)=（C）×税率</t>
    <rPh sb="8" eb="10">
      <t>ゼイリツ</t>
    </rPh>
    <phoneticPr fontId="4"/>
  </si>
  <si>
    <t>内　調整控除額</t>
    <rPh sb="0" eb="1">
      <t>ウチ</t>
    </rPh>
    <rPh sb="2" eb="4">
      <t>チョウセイ</t>
    </rPh>
    <phoneticPr fontId="3"/>
  </si>
  <si>
    <t>10万円以下　</t>
    <rPh sb="2" eb="4">
      <t>マンエン</t>
    </rPh>
    <rPh sb="4" eb="6">
      <t>イカ</t>
    </rPh>
    <phoneticPr fontId="4"/>
  </si>
  <si>
    <t>10万円を超え100万円以下　</t>
    <rPh sb="2" eb="4">
      <t>マンエン</t>
    </rPh>
    <rPh sb="5" eb="6">
      <t>コ</t>
    </rPh>
    <rPh sb="10" eb="12">
      <t>マンエン</t>
    </rPh>
    <rPh sb="12" eb="14">
      <t>イカ</t>
    </rPh>
    <phoneticPr fontId="4"/>
  </si>
  <si>
    <t>100万円を超え200万円以下　</t>
    <rPh sb="3" eb="5">
      <t>マンエン</t>
    </rPh>
    <rPh sb="6" eb="7">
      <t>コ</t>
    </rPh>
    <rPh sb="11" eb="13">
      <t>マンエン</t>
    </rPh>
    <rPh sb="13" eb="15">
      <t>イカ</t>
    </rPh>
    <phoneticPr fontId="4"/>
  </si>
  <si>
    <t>200万円を超え300万円以下　</t>
    <rPh sb="3" eb="5">
      <t>マンエン</t>
    </rPh>
    <rPh sb="6" eb="7">
      <t>コ</t>
    </rPh>
    <rPh sb="11" eb="13">
      <t>マンエン</t>
    </rPh>
    <rPh sb="13" eb="15">
      <t>イカ</t>
    </rPh>
    <phoneticPr fontId="4"/>
  </si>
  <si>
    <t>300万円を超え400万円以下　</t>
    <rPh sb="3" eb="5">
      <t>マンエン</t>
    </rPh>
    <rPh sb="6" eb="7">
      <t>コ</t>
    </rPh>
    <rPh sb="11" eb="13">
      <t>マンエン</t>
    </rPh>
    <rPh sb="13" eb="15">
      <t>イカ</t>
    </rPh>
    <phoneticPr fontId="4"/>
  </si>
  <si>
    <t>400万円を超え550万円以下　</t>
    <rPh sb="3" eb="5">
      <t>マンエン</t>
    </rPh>
    <rPh sb="6" eb="7">
      <t>コ</t>
    </rPh>
    <rPh sb="11" eb="13">
      <t>マンエン</t>
    </rPh>
    <rPh sb="13" eb="15">
      <t>イカ</t>
    </rPh>
    <phoneticPr fontId="4"/>
  </si>
  <si>
    <t>550万円を超え700万円以下　</t>
    <rPh sb="3" eb="5">
      <t>マンエン</t>
    </rPh>
    <rPh sb="6" eb="7">
      <t>コ</t>
    </rPh>
    <rPh sb="11" eb="13">
      <t>マンエン</t>
    </rPh>
    <rPh sb="13" eb="15">
      <t>イカ</t>
    </rPh>
    <phoneticPr fontId="4"/>
  </si>
  <si>
    <t>700万円を超え1,000万円以下　</t>
    <rPh sb="3" eb="5">
      <t>マンエン</t>
    </rPh>
    <rPh sb="6" eb="7">
      <t>コ</t>
    </rPh>
    <rPh sb="13" eb="15">
      <t>マンエン</t>
    </rPh>
    <rPh sb="15" eb="17">
      <t>イカ</t>
    </rPh>
    <phoneticPr fontId="4"/>
  </si>
  <si>
    <t>1億円を超える金額</t>
    <rPh sb="1" eb="3">
      <t>オクエン</t>
    </rPh>
    <rPh sb="4" eb="5">
      <t>コ</t>
    </rPh>
    <rPh sb="7" eb="9">
      <t>キンガク</t>
    </rPh>
    <phoneticPr fontId="3"/>
  </si>
  <si>
    <t>合計</t>
    <rPh sb="0" eb="2">
      <t>ゴウケイ</t>
    </rPh>
    <phoneticPr fontId="3"/>
  </si>
  <si>
    <t>前年比</t>
    <rPh sb="0" eb="3">
      <t>ゼンネンヒ</t>
    </rPh>
    <phoneticPr fontId="3"/>
  </si>
  <si>
    <t>参考</t>
    <rPh sb="0" eb="2">
      <t>サンコウ</t>
    </rPh>
    <phoneticPr fontId="3"/>
  </si>
  <si>
    <t>　－</t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</si>
  <si>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</si>
  <si>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</si>
  <si>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</si>
  <si>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r>
      <t>平成30年度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3"/>
  </si>
  <si>
    <r>
      <t>令和元年度</t>
    </r>
    <r>
      <rPr>
        <sz val="11"/>
        <rFont val="ＭＳ Ｐゴシック"/>
        <family val="3"/>
        <charset val="128"/>
      </rPr>
      <t/>
    </r>
    <rPh sb="0" eb="2">
      <t>レイワ</t>
    </rPh>
    <rPh sb="2" eb="3">
      <t>ゲン</t>
    </rPh>
    <rPh sb="3" eb="5">
      <t>ネンド</t>
    </rPh>
    <phoneticPr fontId="3"/>
  </si>
  <si>
    <r>
      <t>令和２年度</t>
    </r>
    <r>
      <rPr>
        <sz val="11"/>
        <rFont val="ＭＳ Ｐゴシック"/>
        <family val="3"/>
        <charset val="128"/>
      </rPr>
      <t/>
    </r>
    <rPh sb="0" eb="2">
      <t>レイワ</t>
    </rPh>
    <rPh sb="3" eb="5">
      <t>ネンド</t>
    </rPh>
    <phoneticPr fontId="3"/>
  </si>
  <si>
    <r>
      <t>令和３年度</t>
    </r>
    <r>
      <rPr>
        <sz val="11"/>
        <rFont val="ＭＳ Ｐゴシック"/>
        <family val="3"/>
        <charset val="128"/>
      </rPr>
      <t/>
    </r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</si>
  <si>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3"/>
  </si>
  <si>
    <t>｢市町村税課税状況等の調・第12表」による。</t>
    <rPh sb="1" eb="3">
      <t>シチョウ</t>
    </rPh>
    <rPh sb="3" eb="5">
      <t>ソンゼイ</t>
    </rPh>
    <rPh sb="5" eb="7">
      <t>カゼイ</t>
    </rPh>
    <rPh sb="7" eb="9">
      <t>ジョウキョウ</t>
    </rPh>
    <rPh sb="9" eb="10">
      <t>トウ</t>
    </rPh>
    <rPh sb="11" eb="12">
      <t>シラ</t>
    </rPh>
    <rPh sb="13" eb="14">
      <t>ダイ</t>
    </rPh>
    <rPh sb="16" eb="17">
      <t>ヒョウ</t>
    </rPh>
    <phoneticPr fontId="4"/>
  </si>
  <si>
    <t>↑</t>
    <phoneticPr fontId="3"/>
  </si>
  <si>
    <t>４　所得区分別(総所得金額等)課税状況累年比較</t>
    <rPh sb="2" eb="4">
      <t>ショトク</t>
    </rPh>
    <rPh sb="4" eb="6">
      <t>クブン</t>
    </rPh>
    <rPh sb="6" eb="7">
      <t>ベツ</t>
    </rPh>
    <rPh sb="8" eb="11">
      <t>ソウショトク</t>
    </rPh>
    <rPh sb="11" eb="12">
      <t>キン</t>
    </rPh>
    <rPh sb="12" eb="13">
      <t>ガク</t>
    </rPh>
    <rPh sb="13" eb="14">
      <t>トウ</t>
    </rPh>
    <rPh sb="15" eb="17">
      <t>カゼイ</t>
    </rPh>
    <rPh sb="17" eb="19">
      <t>ジョウキョウ</t>
    </rPh>
    <rPh sb="19" eb="21">
      <t>ルイネン</t>
    </rPh>
    <rPh sb="21" eb="23">
      <t>ヒカク</t>
    </rPh>
    <phoneticPr fontId="4"/>
  </si>
  <si>
    <t>(単位:人・千円・％)</t>
    <rPh sb="1" eb="3">
      <t>タンイ</t>
    </rPh>
    <rPh sb="4" eb="5">
      <t>ニン</t>
    </rPh>
    <rPh sb="6" eb="8">
      <t>センエン</t>
    </rPh>
    <phoneticPr fontId="4"/>
  </si>
  <si>
    <t>納税
義務者数</t>
    <rPh sb="0" eb="1">
      <t>オサム</t>
    </rPh>
    <rPh sb="1" eb="2">
      <t>ゼイ</t>
    </rPh>
    <rPh sb="3" eb="6">
      <t>ギムシャ</t>
    </rPh>
    <rPh sb="6" eb="7">
      <t>スウ</t>
    </rPh>
    <phoneticPr fontId="4"/>
  </si>
  <si>
    <t>年度</t>
    <rPh sb="0" eb="1">
      <t>トシ</t>
    </rPh>
    <rPh sb="1" eb="2">
      <t>タビ</t>
    </rPh>
    <phoneticPr fontId="4"/>
  </si>
  <si>
    <t>納税</t>
    <rPh sb="0" eb="1">
      <t>オサム</t>
    </rPh>
    <rPh sb="1" eb="2">
      <t>ゼイ</t>
    </rPh>
    <phoneticPr fontId="4"/>
  </si>
  <si>
    <t>総所得</t>
    <rPh sb="0" eb="3">
      <t>ソウショトク</t>
    </rPh>
    <phoneticPr fontId="4"/>
  </si>
  <si>
    <t>義務者</t>
    <rPh sb="0" eb="3">
      <t>ギムシャ</t>
    </rPh>
    <phoneticPr fontId="4"/>
  </si>
  <si>
    <t>金額</t>
    <rPh sb="0" eb="1">
      <t>キン</t>
    </rPh>
    <rPh sb="1" eb="2">
      <t>ガク</t>
    </rPh>
    <phoneticPr fontId="4"/>
  </si>
  <si>
    <t>給 与 所 得 者</t>
    <rPh sb="0" eb="1">
      <t>キュウ</t>
    </rPh>
    <rPh sb="2" eb="3">
      <t>クミ</t>
    </rPh>
    <rPh sb="4" eb="5">
      <t>トコロ</t>
    </rPh>
    <rPh sb="6" eb="7">
      <t>エ</t>
    </rPh>
    <rPh sb="8" eb="9">
      <t>シャ</t>
    </rPh>
    <phoneticPr fontId="4"/>
  </si>
  <si>
    <t>営 業 所 得 者</t>
    <rPh sb="0" eb="1">
      <t>エイ</t>
    </rPh>
    <rPh sb="2" eb="3">
      <t>ギョウ</t>
    </rPh>
    <rPh sb="4" eb="5">
      <t>トコロ</t>
    </rPh>
    <rPh sb="6" eb="7">
      <t>エ</t>
    </rPh>
    <rPh sb="8" eb="9">
      <t>モノ</t>
    </rPh>
    <phoneticPr fontId="4"/>
  </si>
  <si>
    <t>農 業 所 得 者</t>
    <rPh sb="0" eb="1">
      <t>ノウ</t>
    </rPh>
    <rPh sb="2" eb="3">
      <t>ギョウ</t>
    </rPh>
    <rPh sb="4" eb="5">
      <t>トコロ</t>
    </rPh>
    <rPh sb="6" eb="7">
      <t>エ</t>
    </rPh>
    <rPh sb="8" eb="9">
      <t>シャ</t>
    </rPh>
    <phoneticPr fontId="4"/>
  </si>
  <si>
    <t>その他の事業所得者</t>
    <rPh sb="2" eb="3">
      <t>タ</t>
    </rPh>
    <rPh sb="4" eb="6">
      <t>ジギョウ</t>
    </rPh>
    <rPh sb="6" eb="8">
      <t>ショトク</t>
    </rPh>
    <rPh sb="8" eb="9">
      <t>シャ</t>
    </rPh>
    <phoneticPr fontId="4"/>
  </si>
  <si>
    <t>その他の所得者</t>
    <rPh sb="2" eb="3">
      <t>タ</t>
    </rPh>
    <rPh sb="4" eb="5">
      <t>トコロ</t>
    </rPh>
    <rPh sb="5" eb="6">
      <t>エ</t>
    </rPh>
    <rPh sb="6" eb="7">
      <t>モノ</t>
    </rPh>
    <phoneticPr fontId="4"/>
  </si>
  <si>
    <t>譲 渡 所 得 者</t>
    <rPh sb="0" eb="1">
      <t>ユズル</t>
    </rPh>
    <rPh sb="2" eb="3">
      <t>ワタリ</t>
    </rPh>
    <rPh sb="4" eb="5">
      <t>トコロ</t>
    </rPh>
    <rPh sb="6" eb="7">
      <t>エ</t>
    </rPh>
    <rPh sb="8" eb="9">
      <t>モノ</t>
    </rPh>
    <phoneticPr fontId="4"/>
  </si>
  <si>
    <t>合計</t>
    <rPh sb="0" eb="1">
      <t>ゴウ</t>
    </rPh>
    <rPh sb="1" eb="2">
      <t>ケイ</t>
    </rPh>
    <phoneticPr fontId="4"/>
  </si>
  <si>
    <t xml:space="preserve">-  </t>
    <phoneticPr fontId="4"/>
  </si>
  <si>
    <t>営 業 等 所 得 者</t>
    <rPh sb="0" eb="1">
      <t>エイ</t>
    </rPh>
    <rPh sb="2" eb="3">
      <t>ギョウ</t>
    </rPh>
    <rPh sb="4" eb="5">
      <t>トウ</t>
    </rPh>
    <rPh sb="6" eb="7">
      <t>トコロ</t>
    </rPh>
    <rPh sb="8" eb="9">
      <t>エ</t>
    </rPh>
    <rPh sb="10" eb="11">
      <t>モノ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</si>
  <si>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</si>
  <si>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</si>
  <si>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</si>
  <si>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</si>
  <si>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</si>
  <si>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</si>
  <si>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</si>
  <si>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</si>
  <si>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</si>
  <si>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</si>
  <si>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</si>
  <si>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</si>
  <si>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平成27年度</t>
    <rPh sb="0" eb="2">
      <t>ヘイセイ</t>
    </rPh>
    <rPh sb="4" eb="6">
      <t>ネンド</t>
    </rPh>
    <phoneticPr fontId="4"/>
  </si>
  <si>
    <t>⑩</t>
    <phoneticPr fontId="4"/>
  </si>
  <si>
    <t>⑪</t>
    <phoneticPr fontId="4"/>
  </si>
  <si>
    <t>⑫</t>
    <phoneticPr fontId="4"/>
  </si>
  <si>
    <t>⑬</t>
    <phoneticPr fontId="4"/>
  </si>
  <si>
    <t>⑭</t>
    <phoneticPr fontId="4"/>
  </si>
  <si>
    <t>⑮</t>
    <phoneticPr fontId="4"/>
  </si>
  <si>
    <t>平成28年度</t>
    <rPh sb="0" eb="2">
      <t>ヘイセイ</t>
    </rPh>
    <rPh sb="4" eb="6">
      <t>ネンド</t>
    </rPh>
    <phoneticPr fontId="4"/>
  </si>
  <si>
    <t>←課税状況調べ第5表「給与所得者」より</t>
    <rPh sb="1" eb="3">
      <t>カゼイ</t>
    </rPh>
    <rPh sb="3" eb="5">
      <t>ジョウキョウ</t>
    </rPh>
    <rPh sb="5" eb="6">
      <t>シラ</t>
    </rPh>
    <rPh sb="7" eb="8">
      <t>ダイ</t>
    </rPh>
    <rPh sb="9" eb="10">
      <t>ヒョウ</t>
    </rPh>
    <rPh sb="11" eb="13">
      <t>キュウヨ</t>
    </rPh>
    <rPh sb="13" eb="15">
      <t>ショトク</t>
    </rPh>
    <rPh sb="15" eb="16">
      <t>シャ</t>
    </rPh>
    <phoneticPr fontId="4"/>
  </si>
  <si>
    <t>←課税状況調べ第６表「営業所得者」より</t>
    <rPh sb="1" eb="3">
      <t>カゼイ</t>
    </rPh>
    <rPh sb="3" eb="5">
      <t>ジョウキョウ</t>
    </rPh>
    <rPh sb="5" eb="6">
      <t>シラ</t>
    </rPh>
    <rPh sb="7" eb="8">
      <t>ダイ</t>
    </rPh>
    <rPh sb="9" eb="10">
      <t>ヒョウ</t>
    </rPh>
    <rPh sb="11" eb="13">
      <t>エイギョウ</t>
    </rPh>
    <rPh sb="13" eb="15">
      <t>ショトク</t>
    </rPh>
    <rPh sb="15" eb="16">
      <t>シャ</t>
    </rPh>
    <phoneticPr fontId="4"/>
  </si>
  <si>
    <t>←課税状況調べ第7表「農業所得者」より</t>
    <rPh sb="1" eb="3">
      <t>カゼイ</t>
    </rPh>
    <rPh sb="3" eb="5">
      <t>ジョウキョウ</t>
    </rPh>
    <rPh sb="5" eb="6">
      <t>シラ</t>
    </rPh>
    <rPh sb="7" eb="8">
      <t>ダイ</t>
    </rPh>
    <rPh sb="9" eb="10">
      <t>ヒョウ</t>
    </rPh>
    <rPh sb="11" eb="13">
      <t>ノウギョウ</t>
    </rPh>
    <rPh sb="13" eb="15">
      <t>ショトク</t>
    </rPh>
    <rPh sb="15" eb="16">
      <t>シャ</t>
    </rPh>
    <phoneticPr fontId="4"/>
  </si>
  <si>
    <t>平成29年度</t>
    <rPh sb="0" eb="2">
      <t>ヘイセイ</t>
    </rPh>
    <rPh sb="4" eb="6">
      <t>ネンド</t>
    </rPh>
    <phoneticPr fontId="4"/>
  </si>
  <si>
    <t>←課税状況調べ第9表「その他の所得者」より</t>
    <rPh sb="1" eb="3">
      <t>カゼイ</t>
    </rPh>
    <rPh sb="3" eb="5">
      <t>ジョウキョウ</t>
    </rPh>
    <rPh sb="5" eb="6">
      <t>シラ</t>
    </rPh>
    <rPh sb="7" eb="8">
      <t>ダイ</t>
    </rPh>
    <rPh sb="9" eb="10">
      <t>ヒョウ</t>
    </rPh>
    <rPh sb="13" eb="14">
      <t>タ</t>
    </rPh>
    <rPh sb="15" eb="17">
      <t>ショトク</t>
    </rPh>
    <rPh sb="17" eb="18">
      <t>シャ</t>
    </rPh>
    <phoneticPr fontId="4"/>
  </si>
  <si>
    <t>↑課税状況調べ第１１表総括表より、総所得金額～先物取引にかかる所得金額</t>
    <rPh sb="1" eb="3">
      <t>カゼイ</t>
    </rPh>
    <rPh sb="3" eb="5">
      <t>ジョウキョウ</t>
    </rPh>
    <rPh sb="5" eb="6">
      <t>シラ</t>
    </rPh>
    <rPh sb="7" eb="8">
      <t>ダイ</t>
    </rPh>
    <rPh sb="10" eb="11">
      <t>ヒョウ</t>
    </rPh>
    <rPh sb="11" eb="14">
      <t>ソウカツヒョウ</t>
    </rPh>
    <rPh sb="17" eb="20">
      <t>ソウショトク</t>
    </rPh>
    <rPh sb="20" eb="22">
      <t>キンガク</t>
    </rPh>
    <rPh sb="23" eb="25">
      <t>サキモノ</t>
    </rPh>
    <rPh sb="25" eb="27">
      <t>トリヒキ</t>
    </rPh>
    <rPh sb="31" eb="33">
      <t>ショトク</t>
    </rPh>
    <rPh sb="33" eb="35">
      <t>キンガク</t>
    </rPh>
    <phoneticPr fontId="4"/>
  </si>
  <si>
    <t>平成30年度</t>
    <rPh sb="0" eb="2">
      <t>ヘイセイ</t>
    </rPh>
    <rPh sb="4" eb="6">
      <t>ネンド</t>
    </rPh>
    <phoneticPr fontId="4"/>
  </si>
  <si>
    <t>←課税状況調べ第１１表総括表より、総所得金額～先物取引にかかる所得金額</t>
    <rPh sb="1" eb="3">
      <t>カゼイ</t>
    </rPh>
    <rPh sb="3" eb="5">
      <t>ジョウキョウ</t>
    </rPh>
    <rPh sb="5" eb="6">
      <t>シラ</t>
    </rPh>
    <rPh sb="7" eb="8">
      <t>ダイ</t>
    </rPh>
    <rPh sb="10" eb="11">
      <t>ヒョウ</t>
    </rPh>
    <rPh sb="11" eb="14">
      <t>ソウカツヒョウ</t>
    </rPh>
    <rPh sb="17" eb="20">
      <t>ソウショトク</t>
    </rPh>
    <rPh sb="20" eb="22">
      <t>キンガク</t>
    </rPh>
    <rPh sb="23" eb="25">
      <t>サキモノ</t>
    </rPh>
    <rPh sb="25" eb="27">
      <t>トリヒキ</t>
    </rPh>
    <rPh sb="31" eb="33">
      <t>ショトク</t>
    </rPh>
    <rPh sb="33" eb="35">
      <t>キンガク</t>
    </rPh>
    <phoneticPr fontId="4"/>
  </si>
  <si>
    <t>↑第11表</t>
    <rPh sb="1" eb="2">
      <t>ダイ</t>
    </rPh>
    <rPh sb="4" eb="5">
      <t>ヒョウ</t>
    </rPh>
    <phoneticPr fontId="4"/>
  </si>
  <si>
    <t>↑第56表</t>
    <rPh sb="1" eb="2">
      <t>ダイ</t>
    </rPh>
    <rPh sb="4" eb="5">
      <t>ヒョウ</t>
    </rPh>
    <phoneticPr fontId="4"/>
  </si>
  <si>
    <t>←課税状況調べ第6表「営業所得者」より</t>
    <rPh sb="1" eb="3">
      <t>カゼイ</t>
    </rPh>
    <rPh sb="3" eb="5">
      <t>ジョウキョウ</t>
    </rPh>
    <rPh sb="5" eb="6">
      <t>シラ</t>
    </rPh>
    <rPh sb="7" eb="8">
      <t>ダイ</t>
    </rPh>
    <rPh sb="9" eb="10">
      <t>ヒョウ</t>
    </rPh>
    <rPh sb="11" eb="13">
      <t>エイギョウ</t>
    </rPh>
    <rPh sb="13" eb="15">
      <t>ショトク</t>
    </rPh>
    <rPh sb="15" eb="16">
      <t>シャ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</si>
  <si>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</si>
  <si>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令和2年度</t>
    <rPh sb="0" eb="2">
      <t>レイワ</t>
    </rPh>
    <rPh sb="3" eb="5">
      <t>ネンド</t>
    </rPh>
    <rPh sb="4" eb="5">
      <t>ド</t>
    </rPh>
    <phoneticPr fontId="4"/>
  </si>
  <si>
    <t>令和3年度</t>
    <rPh sb="0" eb="2">
      <t>レイワ</t>
    </rPh>
    <rPh sb="3" eb="5">
      <t>ネンド</t>
    </rPh>
    <rPh sb="4" eb="5">
      <t>ド</t>
    </rPh>
    <phoneticPr fontId="4"/>
  </si>
  <si>
    <t>令和4年度</t>
    <rPh sb="0" eb="2">
      <t>レイワ</t>
    </rPh>
    <rPh sb="3" eb="5">
      <t>ネンド</t>
    </rPh>
    <rPh sb="4" eb="5">
      <t>ド</t>
    </rPh>
    <phoneticPr fontId="4"/>
  </si>
  <si>
    <t>令和5年度</t>
    <rPh sb="0" eb="2">
      <t>レイワ</t>
    </rPh>
    <rPh sb="3" eb="5">
      <t>ネンド</t>
    </rPh>
    <rPh sb="4" eb="5">
      <t>ド</t>
    </rPh>
    <phoneticPr fontId="4"/>
  </si>
  <si>
    <t>「市町村税課税状況等の調・第5表・第6表・第7表・第9表・第11表・第56表」による</t>
    <rPh sb="1" eb="4">
      <t>シチョウソン</t>
    </rPh>
    <rPh sb="4" eb="5">
      <t>ゼイ</t>
    </rPh>
    <rPh sb="5" eb="7">
      <t>カゼイ</t>
    </rPh>
    <rPh sb="7" eb="9">
      <t>ジョウキョウ</t>
    </rPh>
    <rPh sb="9" eb="10">
      <t>トウ</t>
    </rPh>
    <rPh sb="11" eb="12">
      <t>チョウ</t>
    </rPh>
    <rPh sb="13" eb="14">
      <t>ダイ</t>
    </rPh>
    <rPh sb="15" eb="16">
      <t>ヒョウ</t>
    </rPh>
    <rPh sb="17" eb="18">
      <t>ダイ</t>
    </rPh>
    <rPh sb="19" eb="20">
      <t>ヒョウ</t>
    </rPh>
    <rPh sb="21" eb="22">
      <t>ダイ</t>
    </rPh>
    <rPh sb="23" eb="24">
      <t>ヒョウ</t>
    </rPh>
    <rPh sb="25" eb="26">
      <t>ダイ</t>
    </rPh>
    <rPh sb="27" eb="28">
      <t>ヒョウ</t>
    </rPh>
    <rPh sb="29" eb="30">
      <t>ダイ</t>
    </rPh>
    <rPh sb="32" eb="33">
      <t>ヒョウ</t>
    </rPh>
    <rPh sb="34" eb="35">
      <t>ダイ</t>
    </rPh>
    <rPh sb="37" eb="38">
      <t>ヒョウ</t>
    </rPh>
    <phoneticPr fontId="4"/>
  </si>
  <si>
    <t>５　所得控除額累年比較</t>
    <rPh sb="2" eb="4">
      <t>ショトク</t>
    </rPh>
    <rPh sb="4" eb="6">
      <t>コウジョ</t>
    </rPh>
    <rPh sb="6" eb="7">
      <t>ガク</t>
    </rPh>
    <rPh sb="7" eb="9">
      <t>ルイネン</t>
    </rPh>
    <rPh sb="9" eb="11">
      <t>ヒカク</t>
    </rPh>
    <phoneticPr fontId="4"/>
  </si>
  <si>
    <t xml:space="preserve">  (単位:千円・％)</t>
    <rPh sb="3" eb="5">
      <t>タンイ</t>
    </rPh>
    <rPh sb="6" eb="8">
      <t>センエン</t>
    </rPh>
    <phoneticPr fontId="4"/>
  </si>
  <si>
    <t>令和元年度</t>
    <rPh sb="0" eb="1">
      <t>レイ</t>
    </rPh>
    <rPh sb="1" eb="2">
      <t>ワ</t>
    </rPh>
    <rPh sb="2" eb="4">
      <t>ガンネン</t>
    </rPh>
    <rPh sb="4" eb="5">
      <t>ド</t>
    </rPh>
    <phoneticPr fontId="4"/>
  </si>
  <si>
    <t>令和2年度</t>
    <rPh sb="0" eb="1">
      <t>レイ</t>
    </rPh>
    <rPh sb="1" eb="2">
      <t>ワ</t>
    </rPh>
    <rPh sb="3" eb="5">
      <t>ネンド</t>
    </rPh>
    <rPh sb="4" eb="5">
      <t>ド</t>
    </rPh>
    <phoneticPr fontId="4"/>
  </si>
  <si>
    <t>令和3年度</t>
    <rPh sb="0" eb="1">
      <t>レイ</t>
    </rPh>
    <rPh sb="1" eb="2">
      <t>ワ</t>
    </rPh>
    <rPh sb="3" eb="5">
      <t>ネンド</t>
    </rPh>
    <rPh sb="4" eb="5">
      <t>ド</t>
    </rPh>
    <phoneticPr fontId="4"/>
  </si>
  <si>
    <t>令和4年度</t>
    <rPh sb="0" eb="2">
      <t>レイワ</t>
    </rPh>
    <rPh sb="3" eb="5">
      <t>ネンド</t>
    </rPh>
    <phoneticPr fontId="3"/>
  </si>
  <si>
    <t>雑損</t>
    <rPh sb="0" eb="1">
      <t>ザツ</t>
    </rPh>
    <rPh sb="1" eb="2">
      <t>ソン</t>
    </rPh>
    <phoneticPr fontId="4"/>
  </si>
  <si>
    <t>医療費</t>
    <rPh sb="0" eb="1">
      <t>イ</t>
    </rPh>
    <rPh sb="1" eb="2">
      <t>リョウ</t>
    </rPh>
    <rPh sb="2" eb="3">
      <t>ヒ</t>
    </rPh>
    <phoneticPr fontId="4"/>
  </si>
  <si>
    <t>社会保険料</t>
    <rPh sb="0" eb="1">
      <t>シャ</t>
    </rPh>
    <rPh sb="1" eb="2">
      <t>カイ</t>
    </rPh>
    <rPh sb="2" eb="3">
      <t>タモツ</t>
    </rPh>
    <rPh sb="3" eb="4">
      <t>ケン</t>
    </rPh>
    <rPh sb="4" eb="5">
      <t>リョウ</t>
    </rPh>
    <phoneticPr fontId="4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</si>
  <si>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トウ</t>
    </rPh>
    <rPh sb="8" eb="9">
      <t>カ</t>
    </rPh>
    <rPh sb="9" eb="10">
      <t>キン</t>
    </rPh>
    <phoneticPr fontId="4"/>
  </si>
  <si>
    <t>生命保険料</t>
    <rPh sb="0" eb="1">
      <t>ショウ</t>
    </rPh>
    <rPh sb="1" eb="2">
      <t>イノチ</t>
    </rPh>
    <rPh sb="2" eb="3">
      <t>タモツ</t>
    </rPh>
    <rPh sb="3" eb="4">
      <t>ケン</t>
    </rPh>
    <rPh sb="4" eb="5">
      <t>リョウ</t>
    </rPh>
    <phoneticPr fontId="4"/>
  </si>
  <si>
    <t>地震保険料</t>
    <rPh sb="0" eb="2">
      <t>ジシン</t>
    </rPh>
    <rPh sb="2" eb="5">
      <t>ホケンリョウ</t>
    </rPh>
    <phoneticPr fontId="4"/>
  </si>
  <si>
    <t>寄附金</t>
    <rPh sb="0" eb="1">
      <t>キ</t>
    </rPh>
    <rPh sb="1" eb="2">
      <t>フ</t>
    </rPh>
    <rPh sb="2" eb="3">
      <t>キン</t>
    </rPh>
    <phoneticPr fontId="4"/>
  </si>
  <si>
    <t>-</t>
    <phoneticPr fontId="3"/>
  </si>
  <si>
    <t>-</t>
  </si>
  <si>
    <t>障害者</t>
    <rPh sb="0" eb="1">
      <t>サワ</t>
    </rPh>
    <rPh sb="1" eb="2">
      <t>ガイ</t>
    </rPh>
    <rPh sb="2" eb="3">
      <t>モノ</t>
    </rPh>
    <phoneticPr fontId="4"/>
  </si>
  <si>
    <t>特別</t>
    <rPh sb="0" eb="1">
      <t>トク</t>
    </rPh>
    <rPh sb="1" eb="2">
      <t>ベツ</t>
    </rPh>
    <phoneticPr fontId="4"/>
  </si>
  <si>
    <t>普通</t>
    <rPh sb="0" eb="1">
      <t>アマネ</t>
    </rPh>
    <rPh sb="1" eb="2">
      <t>ツウ</t>
    </rPh>
    <phoneticPr fontId="4"/>
  </si>
  <si>
    <t>同居特障加算分</t>
    <rPh sb="0" eb="1">
      <t>ドウ</t>
    </rPh>
    <rPh sb="1" eb="2">
      <t>キョ</t>
    </rPh>
    <rPh sb="2" eb="3">
      <t>トク</t>
    </rPh>
    <rPh sb="3" eb="4">
      <t>サワ</t>
    </rPh>
    <rPh sb="4" eb="6">
      <t>カサン</t>
    </rPh>
    <rPh sb="6" eb="7">
      <t>ブン</t>
    </rPh>
    <phoneticPr fontId="4"/>
  </si>
  <si>
    <t>老年者</t>
    <rPh sb="0" eb="1">
      <t>ロウ</t>
    </rPh>
    <rPh sb="1" eb="2">
      <t>トシ</t>
    </rPh>
    <rPh sb="2" eb="3">
      <t>モノ</t>
    </rPh>
    <phoneticPr fontId="4"/>
  </si>
  <si>
    <t>寡婦</t>
    <rPh sb="0" eb="1">
      <t>ヤモメ</t>
    </rPh>
    <rPh sb="1" eb="2">
      <t>フ</t>
    </rPh>
    <phoneticPr fontId="4"/>
  </si>
  <si>
    <t>一般</t>
    <rPh sb="0" eb="1">
      <t>１</t>
    </rPh>
    <rPh sb="1" eb="2">
      <t>バン</t>
    </rPh>
    <phoneticPr fontId="4"/>
  </si>
  <si>
    <t>寡夫</t>
    <rPh sb="0" eb="1">
      <t>ヤモメ</t>
    </rPh>
    <rPh sb="1" eb="2">
      <t>オット</t>
    </rPh>
    <phoneticPr fontId="4"/>
  </si>
  <si>
    <t>ひとり親</t>
    <rPh sb="3" eb="4">
      <t>オヤ</t>
    </rPh>
    <phoneticPr fontId="3"/>
  </si>
  <si>
    <t>勤労学生</t>
    <rPh sb="0" eb="1">
      <t>ツトム</t>
    </rPh>
    <rPh sb="1" eb="2">
      <t>ロウ</t>
    </rPh>
    <rPh sb="2" eb="3">
      <t>ガク</t>
    </rPh>
    <rPh sb="3" eb="4">
      <t>ショウ</t>
    </rPh>
    <phoneticPr fontId="4"/>
  </si>
  <si>
    <t>配偶者</t>
    <rPh sb="0" eb="1">
      <t>クバ</t>
    </rPh>
    <rPh sb="1" eb="2">
      <t>タグ</t>
    </rPh>
    <rPh sb="2" eb="3">
      <t>モノ</t>
    </rPh>
    <phoneticPr fontId="4"/>
  </si>
  <si>
    <t>老人</t>
    <rPh sb="0" eb="1">
      <t>ロウ</t>
    </rPh>
    <rPh sb="1" eb="2">
      <t>ヒト</t>
    </rPh>
    <phoneticPr fontId="4"/>
  </si>
  <si>
    <t>配偶者特別</t>
    <rPh sb="0" eb="1">
      <t>クバ</t>
    </rPh>
    <rPh sb="1" eb="2">
      <t>タグ</t>
    </rPh>
    <rPh sb="2" eb="3">
      <t>モノ</t>
    </rPh>
    <rPh sb="3" eb="4">
      <t>トク</t>
    </rPh>
    <rPh sb="4" eb="5">
      <t>ベツ</t>
    </rPh>
    <phoneticPr fontId="4"/>
  </si>
  <si>
    <t>配偶者控除あり</t>
    <rPh sb="0" eb="3">
      <t>ハイグウシャ</t>
    </rPh>
    <rPh sb="3" eb="5">
      <t>コウジョ</t>
    </rPh>
    <phoneticPr fontId="4"/>
  </si>
  <si>
    <t>配偶者控除なし</t>
    <rPh sb="0" eb="3">
      <t>ハイグウシャ</t>
    </rPh>
    <rPh sb="3" eb="5">
      <t>コウジョ</t>
    </rPh>
    <phoneticPr fontId="4"/>
  </si>
  <si>
    <t>扶養</t>
    <rPh sb="0" eb="1">
      <t>タス</t>
    </rPh>
    <rPh sb="1" eb="2">
      <t>マモル</t>
    </rPh>
    <phoneticPr fontId="4"/>
  </si>
  <si>
    <t>特定</t>
    <rPh sb="0" eb="1">
      <t>トク</t>
    </rPh>
    <rPh sb="1" eb="2">
      <t>サダム</t>
    </rPh>
    <phoneticPr fontId="4"/>
  </si>
  <si>
    <t>同居老親</t>
    <rPh sb="0" eb="1">
      <t>ドウ</t>
    </rPh>
    <rPh sb="1" eb="2">
      <t>キョ</t>
    </rPh>
    <rPh sb="2" eb="3">
      <t>ロウ</t>
    </rPh>
    <rPh sb="3" eb="4">
      <t>オヤ</t>
    </rPh>
    <phoneticPr fontId="4"/>
  </si>
  <si>
    <t>基礎</t>
    <rPh sb="0" eb="1">
      <t>モト</t>
    </rPh>
    <rPh sb="1" eb="2">
      <t>イシズエ</t>
    </rPh>
    <phoneticPr fontId="4"/>
  </si>
  <si>
    <t>｢市町村税課税状況等の調・第58表 12表関係　（２）所得控除額に関する調」による。</t>
    <rPh sb="1" eb="3">
      <t>シチョウ</t>
    </rPh>
    <rPh sb="3" eb="5">
      <t>ソンゼイ</t>
    </rPh>
    <rPh sb="5" eb="7">
      <t>カゼイ</t>
    </rPh>
    <rPh sb="7" eb="9">
      <t>ジョウキョウ</t>
    </rPh>
    <rPh sb="9" eb="10">
      <t>トウ</t>
    </rPh>
    <rPh sb="11" eb="12">
      <t>シラ</t>
    </rPh>
    <rPh sb="13" eb="14">
      <t>ダイ</t>
    </rPh>
    <rPh sb="16" eb="17">
      <t>ヒョウ</t>
    </rPh>
    <rPh sb="20" eb="21">
      <t>ヒョウ</t>
    </rPh>
    <rPh sb="21" eb="23">
      <t>カンケイ</t>
    </rPh>
    <rPh sb="27" eb="29">
      <t>ショトク</t>
    </rPh>
    <rPh sb="29" eb="31">
      <t>コウジョ</t>
    </rPh>
    <rPh sb="31" eb="32">
      <t>ガク</t>
    </rPh>
    <rPh sb="33" eb="34">
      <t>カン</t>
    </rPh>
    <rPh sb="36" eb="37">
      <t>チョウ</t>
    </rPh>
    <phoneticPr fontId="4"/>
  </si>
  <si>
    <t>給与所得控除額</t>
    <rPh sb="0" eb="2">
      <t>キュウヨ</t>
    </rPh>
    <rPh sb="2" eb="4">
      <t>ショトク</t>
    </rPh>
    <rPh sb="4" eb="6">
      <t>コウジョ</t>
    </rPh>
    <rPh sb="6" eb="7">
      <t>ガク</t>
    </rPh>
    <phoneticPr fontId="4"/>
  </si>
  <si>
    <t>給与所得金額</t>
    <rPh sb="0" eb="2">
      <t>キュウヨ</t>
    </rPh>
    <rPh sb="2" eb="4">
      <t>ショトク</t>
    </rPh>
    <rPh sb="4" eb="6">
      <t>キンガク</t>
    </rPh>
    <phoneticPr fontId="4"/>
  </si>
  <si>
    <t xml:space="preserve">10万円以下  </t>
    <rPh sb="2" eb="4">
      <t>マンエン</t>
    </rPh>
    <rPh sb="4" eb="6">
      <t>イカ</t>
    </rPh>
    <phoneticPr fontId="4"/>
  </si>
  <si>
    <t xml:space="preserve">10万円を超え100万円以下  </t>
    <rPh sb="2" eb="4">
      <t>マンエン</t>
    </rPh>
    <rPh sb="5" eb="6">
      <t>コ</t>
    </rPh>
    <rPh sb="10" eb="12">
      <t>マンエン</t>
    </rPh>
    <rPh sb="12" eb="14">
      <t>イカ</t>
    </rPh>
    <phoneticPr fontId="4"/>
  </si>
  <si>
    <t xml:space="preserve">100万円を超え200万円以下  </t>
    <rPh sb="3" eb="5">
      <t>マンエン</t>
    </rPh>
    <rPh sb="6" eb="7">
      <t>コ</t>
    </rPh>
    <rPh sb="11" eb="13">
      <t>マンエン</t>
    </rPh>
    <rPh sb="13" eb="15">
      <t>イカ</t>
    </rPh>
    <phoneticPr fontId="4"/>
  </si>
  <si>
    <t xml:space="preserve">200万円を超え300万円以下  </t>
    <rPh sb="3" eb="5">
      <t>マンエン</t>
    </rPh>
    <rPh sb="6" eb="7">
      <t>コ</t>
    </rPh>
    <rPh sb="11" eb="13">
      <t>マンエン</t>
    </rPh>
    <rPh sb="13" eb="15">
      <t>イカ</t>
    </rPh>
    <phoneticPr fontId="4"/>
  </si>
  <si>
    <t xml:space="preserve">300万円を超え400万円以下  </t>
    <rPh sb="3" eb="5">
      <t>マンエン</t>
    </rPh>
    <rPh sb="6" eb="7">
      <t>コ</t>
    </rPh>
    <rPh sb="11" eb="13">
      <t>マンエン</t>
    </rPh>
    <rPh sb="13" eb="15">
      <t>イカ</t>
    </rPh>
    <phoneticPr fontId="4"/>
  </si>
  <si>
    <t xml:space="preserve">400万円を超え550万円以下  </t>
    <rPh sb="3" eb="5">
      <t>マンエン</t>
    </rPh>
    <rPh sb="6" eb="7">
      <t>コ</t>
    </rPh>
    <rPh sb="11" eb="13">
      <t>マンエン</t>
    </rPh>
    <rPh sb="13" eb="15">
      <t>イカ</t>
    </rPh>
    <phoneticPr fontId="4"/>
  </si>
  <si>
    <t xml:space="preserve">550万円を超え700万円以下  </t>
    <rPh sb="3" eb="5">
      <t>マンエン</t>
    </rPh>
    <rPh sb="6" eb="7">
      <t>コ</t>
    </rPh>
    <rPh sb="11" eb="13">
      <t>マンエン</t>
    </rPh>
    <rPh sb="13" eb="15">
      <t>イカ</t>
    </rPh>
    <phoneticPr fontId="4"/>
  </si>
  <si>
    <t xml:space="preserve">700万円を超え1,000万円以下  </t>
    <rPh sb="3" eb="5">
      <t>マンエン</t>
    </rPh>
    <rPh sb="6" eb="7">
      <t>コ</t>
    </rPh>
    <rPh sb="13" eb="15">
      <t>マンエン</t>
    </rPh>
    <rPh sb="15" eb="17">
      <t>イカ</t>
    </rPh>
    <phoneticPr fontId="4"/>
  </si>
  <si>
    <t xml:space="preserve">1,000万円を超え2,000万円以下  </t>
    <rPh sb="5" eb="7">
      <t>マンエン</t>
    </rPh>
    <rPh sb="8" eb="9">
      <t>コ</t>
    </rPh>
    <rPh sb="15" eb="17">
      <t>マンエン</t>
    </rPh>
    <rPh sb="17" eb="19">
      <t>イカ</t>
    </rPh>
    <phoneticPr fontId="4"/>
  </si>
  <si>
    <t xml:space="preserve">2,000万円を超え5,000万円以下  </t>
    <rPh sb="5" eb="7">
      <t>マンエン</t>
    </rPh>
    <rPh sb="8" eb="9">
      <t>コ</t>
    </rPh>
    <rPh sb="15" eb="17">
      <t>マンエン</t>
    </rPh>
    <rPh sb="17" eb="19">
      <t>イカ</t>
    </rPh>
    <phoneticPr fontId="4"/>
  </si>
  <si>
    <t xml:space="preserve">5,000万円を超え1億円以下  </t>
    <rPh sb="5" eb="7">
      <t>マンエン</t>
    </rPh>
    <rPh sb="8" eb="9">
      <t>コ</t>
    </rPh>
    <rPh sb="11" eb="12">
      <t>オク</t>
    </rPh>
    <rPh sb="12" eb="13">
      <t>エン</t>
    </rPh>
    <rPh sb="13" eb="15">
      <t>イカ</t>
    </rPh>
    <phoneticPr fontId="4"/>
  </si>
  <si>
    <t xml:space="preserve">1億円を超える金額  </t>
    <rPh sb="2" eb="3">
      <t>エン</t>
    </rPh>
    <rPh sb="4" eb="5">
      <t>コ</t>
    </rPh>
    <rPh sb="7" eb="9">
      <t>キンガク</t>
    </rPh>
    <phoneticPr fontId="4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</si>
  <si>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</si>
  <si>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</si>
  <si>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ゲン</t>
    </rPh>
    <rPh sb="3" eb="5">
      <t>ネンド</t>
    </rPh>
    <phoneticPr fontId="3"/>
  </si>
  <si>
    <t>｢市町村税課税状況等の調・第13表」による。</t>
    <rPh sb="1" eb="3">
      <t>シチョウ</t>
    </rPh>
    <rPh sb="3" eb="5">
      <t>ソンゼイ</t>
    </rPh>
    <rPh sb="5" eb="7">
      <t>カゼイ</t>
    </rPh>
    <rPh sb="7" eb="9">
      <t>ジョウキョウ</t>
    </rPh>
    <rPh sb="9" eb="10">
      <t>トウ</t>
    </rPh>
    <rPh sb="11" eb="12">
      <t>シラ</t>
    </rPh>
    <rPh sb="13" eb="14">
      <t>ダイ</t>
    </rPh>
    <rPh sb="16" eb="17">
      <t>ヒョウ</t>
    </rPh>
    <phoneticPr fontId="4"/>
  </si>
  <si>
    <t xml:space="preserve">課税状況調べ第13表 </t>
    <phoneticPr fontId="3"/>
  </si>
  <si>
    <t>分離長期
譲渡所得
金額</t>
    <rPh sb="0" eb="2">
      <t>ブンリ</t>
    </rPh>
    <rPh sb="2" eb="4">
      <t>チョウキ</t>
    </rPh>
    <rPh sb="5" eb="7">
      <t>ジョウト</t>
    </rPh>
    <rPh sb="7" eb="9">
      <t>ショトク</t>
    </rPh>
    <rPh sb="10" eb="12">
      <t>キンガク</t>
    </rPh>
    <phoneticPr fontId="4"/>
  </si>
  <si>
    <t>分離短期
譲渡所得
金額</t>
    <rPh sb="0" eb="2">
      <t>ブンリ</t>
    </rPh>
    <rPh sb="2" eb="4">
      <t>タンキ</t>
    </rPh>
    <rPh sb="5" eb="7">
      <t>ジョウト</t>
    </rPh>
    <rPh sb="7" eb="9">
      <t>ショトク</t>
    </rPh>
    <rPh sb="10" eb="12">
      <t>キンガク</t>
    </rPh>
    <phoneticPr fontId="4"/>
  </si>
  <si>
    <t>株式等に
係る譲渡
所得金額</t>
    <rPh sb="0" eb="2">
      <t>カブシキ</t>
    </rPh>
    <rPh sb="2" eb="3">
      <t>トウ</t>
    </rPh>
    <rPh sb="5" eb="6">
      <t>カカ</t>
    </rPh>
    <rPh sb="7" eb="9">
      <t>ジョウト</t>
    </rPh>
    <rPh sb="10" eb="12">
      <t>ショトク</t>
    </rPh>
    <rPh sb="12" eb="14">
      <t>キンガク</t>
    </rPh>
    <phoneticPr fontId="4"/>
  </si>
  <si>
    <t>上場株式等に係る配当所得金額</t>
    <rPh sb="0" eb="2">
      <t>ジョウジョウ</t>
    </rPh>
    <rPh sb="2" eb="5">
      <t>カブシキトウ</t>
    </rPh>
    <rPh sb="6" eb="7">
      <t>カカ</t>
    </rPh>
    <rPh sb="8" eb="10">
      <t>ハイトウ</t>
    </rPh>
    <rPh sb="10" eb="12">
      <t>ショトク</t>
    </rPh>
    <rPh sb="12" eb="14">
      <t>キンガク</t>
    </rPh>
    <phoneticPr fontId="3"/>
  </si>
  <si>
    <t>商品先物
取引に係
る雑所得
等の金額
　　</t>
    <rPh sb="0" eb="2">
      <t>ショウヒン</t>
    </rPh>
    <rPh sb="2" eb="4">
      <t>サキモノ</t>
    </rPh>
    <rPh sb="5" eb="6">
      <t>トリ</t>
    </rPh>
    <rPh sb="6" eb="7">
      <t>ヒ</t>
    </rPh>
    <rPh sb="8" eb="9">
      <t>カカ</t>
    </rPh>
    <rPh sb="11" eb="14">
      <t>ザツショトク</t>
    </rPh>
    <rPh sb="15" eb="16">
      <t>トウ</t>
    </rPh>
    <rPh sb="17" eb="19">
      <t>キンガク</t>
    </rPh>
    <phoneticPr fontId="4"/>
  </si>
  <si>
    <t>一般株式譲渡</t>
    <rPh sb="0" eb="2">
      <t>イッパン</t>
    </rPh>
    <rPh sb="2" eb="4">
      <t>カブシキ</t>
    </rPh>
    <rPh sb="4" eb="6">
      <t>ジョウト</t>
    </rPh>
    <phoneticPr fontId="3"/>
  </si>
  <si>
    <t>上場株式譲渡</t>
    <rPh sb="0" eb="2">
      <t>ジョウジョウ</t>
    </rPh>
    <rPh sb="2" eb="4">
      <t>カブシキ</t>
    </rPh>
    <rPh sb="4" eb="6">
      <t>ジョウト</t>
    </rPh>
    <phoneticPr fontId="3"/>
  </si>
  <si>
    <t>義務者</t>
    <rPh sb="0" eb="3">
      <t>ギムシャ</t>
    </rPh>
    <phoneticPr fontId="3"/>
  </si>
  <si>
    <t xml:space="preserve"> - </t>
    <phoneticPr fontId="4"/>
  </si>
  <si>
    <t xml:space="preserve"> - </t>
  </si>
  <si>
    <t>平成28年度</t>
    <rPh sb="0" eb="2">
      <t>ヘイセイ</t>
    </rPh>
    <rPh sb="4" eb="6">
      <t>ネンド</t>
    </rPh>
    <phoneticPr fontId="3"/>
  </si>
  <si>
    <t>課税状況調べ第11表 （９）</t>
    <phoneticPr fontId="3"/>
  </si>
  <si>
    <t>課税状況調べ第11表（１０ ）</t>
    <phoneticPr fontId="3"/>
  </si>
  <si>
    <t>｢市町村税課税状況等の調・第11表」による。</t>
    <rPh sb="1" eb="3">
      <t>シチョウ</t>
    </rPh>
    <rPh sb="3" eb="5">
      <t>ソンゼイ</t>
    </rPh>
    <rPh sb="5" eb="7">
      <t>カゼイ</t>
    </rPh>
    <rPh sb="7" eb="9">
      <t>ジョウキョウ</t>
    </rPh>
    <rPh sb="9" eb="10">
      <t>トウ</t>
    </rPh>
    <rPh sb="11" eb="12">
      <t>シラ</t>
    </rPh>
    <rPh sb="13" eb="14">
      <t>ダイ</t>
    </rPh>
    <rPh sb="16" eb="17">
      <t>ヒョウ</t>
    </rPh>
    <phoneticPr fontId="4"/>
  </si>
  <si>
    <t>(注)商品先物取引にかかる雑所得等の金額は平成14年度分から創設</t>
    <rPh sb="1" eb="2">
      <t>チュウ</t>
    </rPh>
    <rPh sb="3" eb="5">
      <t>ショウヒン</t>
    </rPh>
    <rPh sb="5" eb="7">
      <t>サキモノ</t>
    </rPh>
    <rPh sb="7" eb="9">
      <t>トリヒキ</t>
    </rPh>
    <rPh sb="13" eb="14">
      <t>ザツ</t>
    </rPh>
    <rPh sb="14" eb="16">
      <t>ショトク</t>
    </rPh>
    <rPh sb="16" eb="17">
      <t>トウ</t>
    </rPh>
    <rPh sb="18" eb="20">
      <t>キンガク</t>
    </rPh>
    <rPh sb="21" eb="23">
      <t>ヘイセイ</t>
    </rPh>
    <rPh sb="25" eb="28">
      <t>ネンドブン</t>
    </rPh>
    <rPh sb="30" eb="32">
      <t>ソウセツ</t>
    </rPh>
    <phoneticPr fontId="4"/>
  </si>
  <si>
    <t xml:space="preserve">課税状況調べ第11表 </t>
    <phoneticPr fontId="3"/>
  </si>
  <si>
    <t>８　法人市民税調定額等累年比較（現年課税分）</t>
    <rPh sb="2" eb="4">
      <t>ホウジン</t>
    </rPh>
    <rPh sb="4" eb="7">
      <t>シミンゼイ</t>
    </rPh>
    <rPh sb="7" eb="8">
      <t>チョウ</t>
    </rPh>
    <rPh sb="8" eb="11">
      <t>テイガクナド</t>
    </rPh>
    <rPh sb="11" eb="13">
      <t>ルイネン</t>
    </rPh>
    <rPh sb="13" eb="15">
      <t>ヒカク</t>
    </rPh>
    <rPh sb="16" eb="17">
      <t>ウツツ</t>
    </rPh>
    <rPh sb="17" eb="18">
      <t>ドシ</t>
    </rPh>
    <rPh sb="18" eb="20">
      <t>カゼイ</t>
    </rPh>
    <rPh sb="20" eb="21">
      <t>ブン</t>
    </rPh>
    <phoneticPr fontId="4"/>
  </si>
  <si>
    <t>(単位：円・％)</t>
    <rPh sb="1" eb="3">
      <t>タンイ</t>
    </rPh>
    <rPh sb="4" eb="5">
      <t>エン</t>
    </rPh>
    <phoneticPr fontId="4"/>
  </si>
  <si>
    <t>年度</t>
    <rPh sb="0" eb="1">
      <t>トシ</t>
    </rPh>
    <rPh sb="1" eb="2">
      <t>ド</t>
    </rPh>
    <phoneticPr fontId="4"/>
  </si>
  <si>
    <t>税額</t>
    <rPh sb="0" eb="1">
      <t>ゼイ</t>
    </rPh>
    <rPh sb="1" eb="2">
      <t>ガク</t>
    </rPh>
    <phoneticPr fontId="4"/>
  </si>
  <si>
    <t>前年比</t>
    <rPh sb="0" eb="3">
      <t>ゼンネンヒ</t>
    </rPh>
    <phoneticPr fontId="4"/>
  </si>
  <si>
    <t>均等割</t>
    <rPh sb="0" eb="2">
      <t>キントウ</t>
    </rPh>
    <rPh sb="2" eb="3">
      <t>ワ</t>
    </rPh>
    <phoneticPr fontId="4"/>
  </si>
  <si>
    <t>法人税割</t>
    <rPh sb="0" eb="2">
      <t>ホウジン</t>
    </rPh>
    <rPh sb="2" eb="3">
      <t>ゼイ</t>
    </rPh>
    <rPh sb="3" eb="4">
      <t>ワリ</t>
    </rPh>
    <phoneticPr fontId="4"/>
  </si>
  <si>
    <t>平成9年度</t>
    <rPh sb="0" eb="2">
      <t>ヘイセイ</t>
    </rPh>
    <rPh sb="3" eb="5">
      <t>ネンド</t>
    </rPh>
    <phoneticPr fontId="4"/>
  </si>
  <si>
    <t>平成2１年度</t>
    <rPh sb="0" eb="2">
      <t>ヘイセイ</t>
    </rPh>
    <rPh sb="4" eb="6">
      <t>ネンド</t>
    </rPh>
    <phoneticPr fontId="4"/>
  </si>
  <si>
    <t>９　法人市民税均等割税率区分による納税義務者数の調</t>
    <rPh sb="2" eb="4">
      <t>ホウジン</t>
    </rPh>
    <rPh sb="4" eb="7">
      <t>シミンゼイ</t>
    </rPh>
    <rPh sb="7" eb="10">
      <t>キントウワリ</t>
    </rPh>
    <rPh sb="10" eb="12">
      <t>ゼイリツ</t>
    </rPh>
    <rPh sb="12" eb="14">
      <t>クブン</t>
    </rPh>
    <rPh sb="17" eb="19">
      <t>ノウゼイ</t>
    </rPh>
    <rPh sb="19" eb="21">
      <t>ギム</t>
    </rPh>
    <rPh sb="21" eb="22">
      <t>シャ</t>
    </rPh>
    <rPh sb="22" eb="23">
      <t>スウ</t>
    </rPh>
    <rPh sb="24" eb="25">
      <t>シラ</t>
    </rPh>
    <phoneticPr fontId="4"/>
  </si>
  <si>
    <t>税率区分</t>
    <rPh sb="0" eb="1">
      <t>ゼイ</t>
    </rPh>
    <rPh sb="1" eb="2">
      <t>リツ</t>
    </rPh>
    <rPh sb="2" eb="3">
      <t>ク</t>
    </rPh>
    <rPh sb="3" eb="4">
      <t>ブン</t>
    </rPh>
    <phoneticPr fontId="4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</si>
  <si>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4"/>
  </si>
  <si>
    <t>構成比</t>
    <rPh sb="0" eb="3">
      <t>コウセイヒ</t>
    </rPh>
    <phoneticPr fontId="4"/>
  </si>
  <si>
    <t>資本等の金額</t>
    <rPh sb="0" eb="2">
      <t>シホン</t>
    </rPh>
    <rPh sb="2" eb="3">
      <t>トウ</t>
    </rPh>
    <rPh sb="4" eb="6">
      <t>キンガク</t>
    </rPh>
    <phoneticPr fontId="4"/>
  </si>
  <si>
    <t>従業者数</t>
    <rPh sb="0" eb="3">
      <t>ジュウギョウシャ</t>
    </rPh>
    <rPh sb="3" eb="4">
      <t>スウ</t>
    </rPh>
    <phoneticPr fontId="4"/>
  </si>
  <si>
    <t>税率</t>
    <rPh sb="0" eb="2">
      <t>ゼイリツ</t>
    </rPh>
    <phoneticPr fontId="4"/>
  </si>
  <si>
    <t>前年</t>
    <rPh sb="0" eb="2">
      <t>ゼンネン</t>
    </rPh>
    <phoneticPr fontId="4"/>
  </si>
  <si>
    <t>前々年</t>
    <rPh sb="0" eb="2">
      <t>マエマエ</t>
    </rPh>
    <rPh sb="2" eb="3">
      <t>ドシ</t>
    </rPh>
    <phoneticPr fontId="4"/>
  </si>
  <si>
    <t>50億円超</t>
    <rPh sb="2" eb="4">
      <t>オクエン</t>
    </rPh>
    <rPh sb="4" eb="5">
      <t>チョウ</t>
    </rPh>
    <phoneticPr fontId="4"/>
  </si>
  <si>
    <t>　50人超</t>
    <rPh sb="3" eb="4">
      <t>ヒト</t>
    </rPh>
    <rPh sb="4" eb="5">
      <t>チョウ</t>
    </rPh>
    <phoneticPr fontId="4"/>
  </si>
  <si>
    <t>10億円を超え、50億円以下</t>
    <rPh sb="2" eb="4">
      <t>オクエン</t>
    </rPh>
    <rPh sb="5" eb="6">
      <t>コ</t>
    </rPh>
    <rPh sb="10" eb="12">
      <t>オクエン</t>
    </rPh>
    <rPh sb="12" eb="14">
      <t>イカ</t>
    </rPh>
    <phoneticPr fontId="4"/>
  </si>
  <si>
    <t>10億円超</t>
    <rPh sb="2" eb="4">
      <t>オクエン</t>
    </rPh>
    <rPh sb="4" eb="5">
      <t>チョウ</t>
    </rPh>
    <phoneticPr fontId="4"/>
  </si>
  <si>
    <t>　50人以下</t>
    <rPh sb="3" eb="4">
      <t>ヒト</t>
    </rPh>
    <rPh sb="4" eb="6">
      <t>イカ</t>
    </rPh>
    <phoneticPr fontId="4"/>
  </si>
  <si>
    <t>1億円を超え、10億円以下</t>
    <rPh sb="1" eb="3">
      <t>オクエン</t>
    </rPh>
    <rPh sb="4" eb="5">
      <t>コ</t>
    </rPh>
    <rPh sb="9" eb="11">
      <t>オクエン</t>
    </rPh>
    <rPh sb="11" eb="13">
      <t>イカ</t>
    </rPh>
    <phoneticPr fontId="4"/>
  </si>
  <si>
    <t>1千万円を超え、1億円以下</t>
    <rPh sb="1" eb="2">
      <t>セン</t>
    </rPh>
    <rPh sb="2" eb="3">
      <t>マン</t>
    </rPh>
    <rPh sb="3" eb="4">
      <t>エン</t>
    </rPh>
    <rPh sb="5" eb="6">
      <t>コ</t>
    </rPh>
    <rPh sb="9" eb="11">
      <t>オクエン</t>
    </rPh>
    <rPh sb="11" eb="13">
      <t>イカ</t>
    </rPh>
    <phoneticPr fontId="4"/>
  </si>
  <si>
    <t>1千万円以下</t>
    <rPh sb="1" eb="2">
      <t>セン</t>
    </rPh>
    <rPh sb="2" eb="3">
      <t>マン</t>
    </rPh>
    <rPh sb="3" eb="4">
      <t>エン</t>
    </rPh>
    <rPh sb="4" eb="6">
      <t>イカ</t>
    </rPh>
    <phoneticPr fontId="4"/>
  </si>
  <si>
    <t>上記以外の法人</t>
    <rPh sb="0" eb="2">
      <t>ジョウキ</t>
    </rPh>
    <rPh sb="2" eb="4">
      <t>イガイ</t>
    </rPh>
    <rPh sb="5" eb="7">
      <t>ホウジン</t>
    </rPh>
    <phoneticPr fontId="4"/>
  </si>
  <si>
    <t>合計</t>
    <rPh sb="0" eb="2">
      <t>ゴウケイ</t>
    </rPh>
    <phoneticPr fontId="4"/>
  </si>
  <si>
    <t>－　</t>
    <phoneticPr fontId="4"/>
  </si>
  <si>
    <t>１０　法人市民税の業種別納税義務者の調</t>
    <rPh sb="3" eb="5">
      <t>ホウジン</t>
    </rPh>
    <rPh sb="5" eb="8">
      <t>シミンゼイ</t>
    </rPh>
    <rPh sb="9" eb="11">
      <t>ギョウシュ</t>
    </rPh>
    <rPh sb="11" eb="12">
      <t>ベツ</t>
    </rPh>
    <rPh sb="12" eb="14">
      <t>ノウゼイ</t>
    </rPh>
    <rPh sb="14" eb="16">
      <t>ギム</t>
    </rPh>
    <rPh sb="16" eb="17">
      <t>シャ</t>
    </rPh>
    <rPh sb="18" eb="19">
      <t>チョウ</t>
    </rPh>
    <phoneticPr fontId="4"/>
  </si>
  <si>
    <t>(単位:人・％)</t>
    <rPh sb="1" eb="3">
      <t>タンイ</t>
    </rPh>
    <rPh sb="4" eb="5">
      <t>ニン</t>
    </rPh>
    <phoneticPr fontId="4"/>
  </si>
  <si>
    <t>業種</t>
    <rPh sb="0" eb="1">
      <t>ギョウ</t>
    </rPh>
    <rPh sb="1" eb="2">
      <t>タネ</t>
    </rPh>
    <phoneticPr fontId="3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</si>
  <si>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3"/>
  </si>
  <si>
    <t>構成比</t>
    <rPh sb="0" eb="3">
      <t>コウセイヒ</t>
    </rPh>
    <phoneticPr fontId="3"/>
  </si>
  <si>
    <t>前年</t>
    <rPh sb="0" eb="2">
      <t>ゼンネン</t>
    </rPh>
    <phoneticPr fontId="3"/>
  </si>
  <si>
    <t>前々年</t>
    <rPh sb="0" eb="2">
      <t>マエマエ</t>
    </rPh>
    <rPh sb="2" eb="3">
      <t>ドシ</t>
    </rPh>
    <phoneticPr fontId="3"/>
  </si>
  <si>
    <t>1</t>
    <phoneticPr fontId="3"/>
  </si>
  <si>
    <t>建設業</t>
    <rPh sb="0" eb="2">
      <t>ケンセツ</t>
    </rPh>
    <rPh sb="2" eb="3">
      <t>ギョウ</t>
    </rPh>
    <phoneticPr fontId="3"/>
  </si>
  <si>
    <t>2</t>
    <phoneticPr fontId="3"/>
  </si>
  <si>
    <t>製造業　</t>
    <rPh sb="0" eb="3">
      <t>セイゾウギョウ</t>
    </rPh>
    <phoneticPr fontId="3"/>
  </si>
  <si>
    <t>3</t>
    <phoneticPr fontId="3"/>
  </si>
  <si>
    <t>卸・小売業</t>
    <rPh sb="0" eb="1">
      <t>オロシ</t>
    </rPh>
    <rPh sb="2" eb="5">
      <t>コウリギョウ</t>
    </rPh>
    <phoneticPr fontId="3"/>
  </si>
  <si>
    <t>卸売</t>
    <rPh sb="0" eb="2">
      <t>オロシウ</t>
    </rPh>
    <phoneticPr fontId="3"/>
  </si>
  <si>
    <t>4</t>
    <phoneticPr fontId="3"/>
  </si>
  <si>
    <t>金融・保険業</t>
    <rPh sb="0" eb="2">
      <t>キンユウ</t>
    </rPh>
    <rPh sb="3" eb="5">
      <t>ホケン</t>
    </rPh>
    <rPh sb="5" eb="6">
      <t>ギョウ</t>
    </rPh>
    <phoneticPr fontId="3"/>
  </si>
  <si>
    <t>5</t>
    <phoneticPr fontId="3"/>
  </si>
  <si>
    <t>不動産業</t>
    <rPh sb="0" eb="3">
      <t>フドウサン</t>
    </rPh>
    <rPh sb="3" eb="4">
      <t>ギョウ</t>
    </rPh>
    <phoneticPr fontId="3"/>
  </si>
  <si>
    <t>6</t>
    <phoneticPr fontId="3"/>
  </si>
  <si>
    <t>運輸・通信業</t>
    <rPh sb="0" eb="2">
      <t>ウンユ</t>
    </rPh>
    <rPh sb="3" eb="5">
      <t>ツウシン</t>
    </rPh>
    <rPh sb="5" eb="6">
      <t>ギョウ</t>
    </rPh>
    <phoneticPr fontId="3"/>
  </si>
  <si>
    <t>7</t>
    <phoneticPr fontId="3"/>
  </si>
  <si>
    <t>電気・ガス・水道業</t>
    <rPh sb="0" eb="1">
      <t>デン</t>
    </rPh>
    <rPh sb="1" eb="2">
      <t>キ</t>
    </rPh>
    <rPh sb="6" eb="8">
      <t>スイドウ</t>
    </rPh>
    <rPh sb="8" eb="9">
      <t>ギョウ</t>
    </rPh>
    <phoneticPr fontId="3"/>
  </si>
  <si>
    <t>8</t>
    <phoneticPr fontId="3"/>
  </si>
  <si>
    <t>サービス業</t>
    <rPh sb="4" eb="5">
      <t>ギョウ</t>
    </rPh>
    <phoneticPr fontId="3"/>
  </si>
  <si>
    <t>9</t>
    <phoneticPr fontId="3"/>
  </si>
  <si>
    <t>農業</t>
    <rPh sb="0" eb="2">
      <t>ノウギョウ</t>
    </rPh>
    <phoneticPr fontId="3"/>
  </si>
  <si>
    <t>10</t>
    <phoneticPr fontId="3"/>
  </si>
  <si>
    <t>林業</t>
    <rPh sb="0" eb="2">
      <t>リンギョウ</t>
    </rPh>
    <phoneticPr fontId="3"/>
  </si>
  <si>
    <t>11</t>
    <phoneticPr fontId="3"/>
  </si>
  <si>
    <t>漁業</t>
    <rPh sb="0" eb="2">
      <t>ギョギョウ</t>
    </rPh>
    <phoneticPr fontId="3"/>
  </si>
  <si>
    <t>鉱業</t>
    <rPh sb="0" eb="2">
      <t>コウギョウ</t>
    </rPh>
    <phoneticPr fontId="3"/>
  </si>
  <si>
    <t>12</t>
    <phoneticPr fontId="3"/>
  </si>
  <si>
    <t>公務</t>
    <rPh sb="0" eb="2">
      <t>コウム</t>
    </rPh>
    <phoneticPr fontId="3"/>
  </si>
  <si>
    <t>13</t>
    <phoneticPr fontId="3"/>
  </si>
  <si>
    <t>その他</t>
    <rPh sb="2" eb="3">
      <t>タ</t>
    </rPh>
    <phoneticPr fontId="3"/>
  </si>
  <si>
    <t>１１　法人市民税の業種別法人税割額の調</t>
    <rPh sb="3" eb="5">
      <t>ホウジン</t>
    </rPh>
    <rPh sb="5" eb="8">
      <t>シミンゼイ</t>
    </rPh>
    <rPh sb="8" eb="9">
      <t>ジゼイ</t>
    </rPh>
    <rPh sb="9" eb="11">
      <t>ギョウシュ</t>
    </rPh>
    <rPh sb="11" eb="12">
      <t>ベツ</t>
    </rPh>
    <rPh sb="12" eb="15">
      <t>ホウジンゼイ</t>
    </rPh>
    <rPh sb="15" eb="16">
      <t>ワリ</t>
    </rPh>
    <rPh sb="16" eb="17">
      <t>ガク</t>
    </rPh>
    <rPh sb="18" eb="19">
      <t>シラ</t>
    </rPh>
    <phoneticPr fontId="3"/>
  </si>
  <si>
    <t>(単位:千円・％)</t>
    <rPh sb="1" eb="3">
      <t>タンイ</t>
    </rPh>
    <rPh sb="4" eb="6">
      <t>センエン</t>
    </rPh>
    <phoneticPr fontId="4"/>
  </si>
  <si>
    <t>区分</t>
    <rPh sb="0" eb="2">
      <t>クブン</t>
    </rPh>
    <phoneticPr fontId="3"/>
  </si>
  <si>
    <t>法人税割</t>
    <rPh sb="0" eb="3">
      <t>ホウジンゼイ</t>
    </rPh>
    <rPh sb="3" eb="4">
      <t>ワリ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</si>
  <si>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</si>
  <si>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</si>
  <si>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卸・小売業・飲食店</t>
    <rPh sb="0" eb="1">
      <t>オロシ</t>
    </rPh>
    <rPh sb="2" eb="5">
      <t>コウリギョウ</t>
    </rPh>
    <rPh sb="6" eb="8">
      <t>インショク</t>
    </rPh>
    <rPh sb="8" eb="9">
      <t>テン</t>
    </rPh>
    <phoneticPr fontId="3"/>
  </si>
  <si>
    <t>金融・保険業</t>
    <rPh sb="0" eb="2">
      <t>キンユウ</t>
    </rPh>
    <rPh sb="3" eb="6">
      <t>ホケンギョウ</t>
    </rPh>
    <phoneticPr fontId="3"/>
  </si>
  <si>
    <t>運輸・通信業</t>
    <rPh sb="0" eb="2">
      <t>ウンユ</t>
    </rPh>
    <rPh sb="3" eb="6">
      <t>ツウシンギョウ</t>
    </rPh>
    <phoneticPr fontId="3"/>
  </si>
  <si>
    <t>電気・ガス・水道業</t>
    <rPh sb="0" eb="2">
      <t>デンキ</t>
    </rPh>
    <rPh sb="6" eb="9">
      <t>スイドウギョウ</t>
    </rPh>
    <phoneticPr fontId="3"/>
  </si>
  <si>
    <t>令和6年度</t>
    <rPh sb="0" eb="2">
      <t>レイワ</t>
    </rPh>
    <rPh sb="3" eb="5">
      <t>ネンド</t>
    </rPh>
    <phoneticPr fontId="4"/>
  </si>
  <si>
    <t>令和5年度</t>
    <rPh sb="0" eb="2">
      <t>レイワ</t>
    </rPh>
    <rPh sb="3" eb="5">
      <t>ネンド</t>
    </rPh>
    <phoneticPr fontId="3"/>
  </si>
  <si>
    <t>令和6年度</t>
    <rPh sb="0" eb="1">
      <t>レイ</t>
    </rPh>
    <rPh sb="1" eb="2">
      <t>ワ</t>
    </rPh>
    <rPh sb="3" eb="5">
      <t>ネンド</t>
    </rPh>
    <rPh sb="4" eb="5">
      <t>ド</t>
    </rPh>
    <phoneticPr fontId="3"/>
  </si>
  <si>
    <t>（定額減税額）</t>
    <rPh sb="1" eb="3">
      <t>テイガク</t>
    </rPh>
    <rPh sb="3" eb="6">
      <t>ゲンゼイガク</t>
    </rPh>
    <phoneticPr fontId="3"/>
  </si>
  <si>
    <t>令和５年度</t>
    <rPh sb="0" eb="2">
      <t>レイワ</t>
    </rPh>
    <rPh sb="3" eb="5">
      <t>ネンド</t>
    </rPh>
    <phoneticPr fontId="3"/>
  </si>
  <si>
    <t>令和6年度</t>
    <rPh sb="0" eb="2">
      <t>レイワ</t>
    </rPh>
    <rPh sb="3" eb="5">
      <t>ネンド</t>
    </rPh>
    <rPh sb="4" eb="5">
      <t>ド</t>
    </rPh>
    <phoneticPr fontId="4"/>
  </si>
  <si>
    <t>令和5年度</t>
    <phoneticPr fontId="3"/>
  </si>
  <si>
    <t>令和6年度</t>
    <rPh sb="0" eb="1">
      <t>レイ</t>
    </rPh>
    <rPh sb="1" eb="2">
      <t>ワ</t>
    </rPh>
    <rPh sb="3" eb="5">
      <t>ネンド</t>
    </rPh>
    <rPh sb="4" eb="5">
      <t>ド</t>
    </rPh>
    <phoneticPr fontId="4"/>
  </si>
  <si>
    <t>給与所得に係る
収入金額</t>
    <rPh sb="0" eb="2">
      <t>キュウヨ</t>
    </rPh>
    <rPh sb="2" eb="4">
      <t>ショトク</t>
    </rPh>
    <rPh sb="5" eb="6">
      <t>カカ</t>
    </rPh>
    <rPh sb="8" eb="9">
      <t>オサム</t>
    </rPh>
    <rPh sb="9" eb="10">
      <t>イリ</t>
    </rPh>
    <rPh sb="10" eb="11">
      <t>カネ</t>
    </rPh>
    <rPh sb="11" eb="12">
      <t>ガク</t>
    </rPh>
    <phoneticPr fontId="4"/>
  </si>
  <si>
    <t>所得金額
調整控除額</t>
    <rPh sb="0" eb="1">
      <t>ショ</t>
    </rPh>
    <rPh sb="1" eb="2">
      <t>エ</t>
    </rPh>
    <rPh sb="2" eb="3">
      <t>カネ</t>
    </rPh>
    <rPh sb="3" eb="4">
      <t>ガク</t>
    </rPh>
    <rPh sb="5" eb="7">
      <t>チョウセイ</t>
    </rPh>
    <rPh sb="7" eb="9">
      <t>コウジョ</t>
    </rPh>
    <rPh sb="9" eb="10">
      <t>ガク</t>
    </rPh>
    <phoneticPr fontId="3"/>
  </si>
  <si>
    <t>前々々年</t>
    <rPh sb="0" eb="2">
      <t>マエマエ</t>
    </rPh>
    <rPh sb="3" eb="4">
      <t>ドシ</t>
    </rPh>
    <phoneticPr fontId="4"/>
  </si>
  <si>
    <t>※　課税状況調べ　第48表より作成</t>
    <rPh sb="2" eb="4">
      <t>カゼイ</t>
    </rPh>
    <rPh sb="4" eb="6">
      <t>ジョウキョウ</t>
    </rPh>
    <rPh sb="6" eb="7">
      <t>シラ</t>
    </rPh>
    <rPh sb="9" eb="10">
      <t>ダイ</t>
    </rPh>
    <rPh sb="12" eb="13">
      <t>ヒョウ</t>
    </rPh>
    <rPh sb="15" eb="17">
      <t>サクセイ</t>
    </rPh>
    <phoneticPr fontId="4"/>
  </si>
  <si>
    <t>前々々年</t>
    <rPh sb="0" eb="2">
      <t>ゼンゼン</t>
    </rPh>
    <rPh sb="3" eb="4">
      <t>ドシ</t>
    </rPh>
    <phoneticPr fontId="3"/>
  </si>
  <si>
    <t>1,000万円を超え2,000万円以下　</t>
    <rPh sb="5" eb="7">
      <t>マンエン</t>
    </rPh>
    <rPh sb="8" eb="9">
      <t>コ</t>
    </rPh>
    <rPh sb="15" eb="17">
      <t>マンエン</t>
    </rPh>
    <rPh sb="17" eb="19">
      <t>イカ</t>
    </rPh>
    <phoneticPr fontId="4"/>
  </si>
  <si>
    <t>2,000万円を超え5,000万円以下　</t>
    <rPh sb="5" eb="7">
      <t>マンエン</t>
    </rPh>
    <rPh sb="8" eb="9">
      <t>コ</t>
    </rPh>
    <rPh sb="15" eb="17">
      <t>マンエン</t>
    </rPh>
    <rPh sb="17" eb="19">
      <t>イカ</t>
    </rPh>
    <phoneticPr fontId="4"/>
  </si>
  <si>
    <t>5,000万円を超え1億円以下　</t>
    <rPh sb="5" eb="7">
      <t>マンエン</t>
    </rPh>
    <rPh sb="8" eb="9">
      <t>コ</t>
    </rPh>
    <rPh sb="11" eb="13">
      <t>オクエン</t>
    </rPh>
    <rPh sb="13" eb="15">
      <t>イカ</t>
    </rPh>
    <phoneticPr fontId="4"/>
  </si>
  <si>
    <t>令和7年度</t>
    <rPh sb="0" eb="2">
      <t>レイワ</t>
    </rPh>
    <rPh sb="3" eb="5">
      <t>ネンド</t>
    </rPh>
    <phoneticPr fontId="1"/>
  </si>
  <si>
    <t>令和7年度</t>
    <rPh sb="0" eb="2">
      <t>レイワ</t>
    </rPh>
    <rPh sb="3" eb="5">
      <t>ネンド</t>
    </rPh>
    <phoneticPr fontId="4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</si>
  <si>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</si>
  <si>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5">
      <t>ネンド</t>
    </rPh>
    <phoneticPr fontId="3"/>
  </si>
  <si>
    <t>令和６年度</t>
    <rPh sb="0" eb="2">
      <t>レイワ</t>
    </rPh>
    <rPh sb="3" eb="5">
      <t>ネンド</t>
    </rPh>
    <phoneticPr fontId="3"/>
  </si>
  <si>
    <t>令和7年度</t>
    <rPh sb="0" eb="2">
      <t>レイワ</t>
    </rPh>
    <rPh sb="3" eb="5">
      <t>ネンド</t>
    </rPh>
    <rPh sb="4" eb="5">
      <t>ド</t>
    </rPh>
    <phoneticPr fontId="4"/>
  </si>
  <si>
    <t>令和7年度</t>
    <rPh sb="0" eb="1">
      <t>レイ</t>
    </rPh>
    <rPh sb="1" eb="2">
      <t>ワ</t>
    </rPh>
    <rPh sb="3" eb="5">
      <t>ネンド</t>
    </rPh>
    <rPh sb="4" eb="5">
      <t>ド</t>
    </rPh>
    <phoneticPr fontId="4"/>
  </si>
  <si>
    <t>令和3年度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</si>
  <si>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3"/>
  </si>
  <si>
    <t>令和4年度</t>
  </si>
  <si>
    <t>令和5年度</t>
  </si>
  <si>
    <t>令和6年度</t>
  </si>
  <si>
    <t>６  令和７年度給与所得の収入金額等に関する調</t>
    <rPh sb="3" eb="5">
      <t>レイワ</t>
    </rPh>
    <rPh sb="6" eb="8">
      <t>ネンド</t>
    </rPh>
    <rPh sb="7" eb="8">
      <t>ド</t>
    </rPh>
    <rPh sb="8" eb="10">
      <t>キュウヨ</t>
    </rPh>
    <rPh sb="10" eb="12">
      <t>ショトク</t>
    </rPh>
    <rPh sb="13" eb="15">
      <t>シュウニュウ</t>
    </rPh>
    <rPh sb="15" eb="17">
      <t>キンガク</t>
    </rPh>
    <rPh sb="17" eb="18">
      <t>ナド</t>
    </rPh>
    <rPh sb="19" eb="20">
      <t>カン</t>
    </rPh>
    <rPh sb="22" eb="23">
      <t>シラ</t>
    </rPh>
    <phoneticPr fontId="4"/>
  </si>
  <si>
    <t>３　令和７年度課税標準額段階別(所得割)課税状況の調</t>
    <rPh sb="2" eb="3">
      <t>レイ</t>
    </rPh>
    <rPh sb="3" eb="4">
      <t>ワ</t>
    </rPh>
    <rPh sb="5" eb="7">
      <t>ネンド</t>
    </rPh>
    <rPh sb="6" eb="7">
      <t>ド</t>
    </rPh>
    <rPh sb="7" eb="9">
      <t>カゼイ</t>
    </rPh>
    <rPh sb="9" eb="11">
      <t>ヒョウジュン</t>
    </rPh>
    <rPh sb="11" eb="12">
      <t>ガク</t>
    </rPh>
    <rPh sb="12" eb="14">
      <t>ダンカイ</t>
    </rPh>
    <rPh sb="14" eb="15">
      <t>ベツ</t>
    </rPh>
    <rPh sb="16" eb="18">
      <t>ショトク</t>
    </rPh>
    <rPh sb="18" eb="19">
      <t>ワ</t>
    </rPh>
    <rPh sb="20" eb="22">
      <t>カゼイ</t>
    </rPh>
    <rPh sb="22" eb="24">
      <t>ジョウキョウ</t>
    </rPh>
    <rPh sb="25" eb="26">
      <t>シラベ</t>
    </rPh>
    <phoneticPr fontId="3"/>
  </si>
  <si>
    <t>７　令和７年度分離課税に係る譲渡所得等に関する調</t>
    <rPh sb="2" eb="4">
      <t>レイワ</t>
    </rPh>
    <rPh sb="5" eb="7">
      <t>ネンド</t>
    </rPh>
    <rPh sb="6" eb="7">
      <t>ド</t>
    </rPh>
    <rPh sb="7" eb="9">
      <t>ブンリ</t>
    </rPh>
    <rPh sb="9" eb="11">
      <t>カゼイ</t>
    </rPh>
    <rPh sb="12" eb="13">
      <t>カカ</t>
    </rPh>
    <rPh sb="14" eb="16">
      <t>ジョウト</t>
    </rPh>
    <rPh sb="16" eb="18">
      <t>ショトク</t>
    </rPh>
    <rPh sb="18" eb="19">
      <t>トウ</t>
    </rPh>
    <rPh sb="20" eb="21">
      <t>カン</t>
    </rPh>
    <rPh sb="23" eb="24">
      <t>シラ</t>
    </rPh>
    <phoneticPr fontId="4"/>
  </si>
  <si>
    <t>令和6年度</t>
    <rPh sb="0" eb="2">
      <t>レイワ</t>
    </rPh>
    <rPh sb="3" eb="5">
      <t>ネンド</t>
    </rPh>
    <phoneticPr fontId="3"/>
  </si>
  <si>
    <t>令和2年度</t>
    <rPh sb="0" eb="2">
      <t>レイワ</t>
    </rPh>
    <rPh sb="3" eb="5">
      <t>ネンド</t>
    </rPh>
    <rPh sb="4" eb="5">
      <t>ド</t>
    </rPh>
    <phoneticPr fontId="1"/>
  </si>
  <si>
    <t>令和3年度</t>
    <rPh sb="0" eb="2">
      <t>レイワ</t>
    </rPh>
    <rPh sb="3" eb="5">
      <t>ネンド</t>
    </rPh>
    <rPh sb="4" eb="5">
      <t>ド</t>
    </rPh>
    <phoneticPr fontId="1"/>
  </si>
  <si>
    <t>令和4年度</t>
    <rPh sb="0" eb="2">
      <t>レイワ</t>
    </rPh>
    <rPh sb="3" eb="5">
      <t>ネンド</t>
    </rPh>
    <rPh sb="4" eb="5">
      <t>ド</t>
    </rPh>
    <phoneticPr fontId="1"/>
  </si>
  <si>
    <t>令和5年度</t>
    <rPh sb="0" eb="2">
      <t>レイワ</t>
    </rPh>
    <rPh sb="3" eb="5">
      <t>ネンド</t>
    </rPh>
    <rPh sb="4" eb="5">
      <t>ド</t>
    </rPh>
    <phoneticPr fontId="1"/>
  </si>
  <si>
    <t>令和6年度</t>
    <rPh sb="0" eb="2">
      <t>レイワ</t>
    </rPh>
    <rPh sb="3" eb="5">
      <t>ネンド</t>
    </rPh>
    <rPh sb="4" eb="5">
      <t>ド</t>
    </rPh>
    <phoneticPr fontId="1"/>
  </si>
  <si>
    <t xml:space="preserve">300  </t>
  </si>
  <si>
    <t xml:space="preserve">175  </t>
  </si>
  <si>
    <t xml:space="preserve">41  </t>
  </si>
  <si>
    <t xml:space="preserve">40  </t>
  </si>
  <si>
    <t xml:space="preserve">16  </t>
  </si>
  <si>
    <t xml:space="preserve">15  </t>
  </si>
  <si>
    <t xml:space="preserve">13  </t>
  </si>
  <si>
    <t xml:space="preserve">12  </t>
  </si>
  <si>
    <t xml:space="preserve">5  </t>
  </si>
  <si>
    <t>（注）本表は、令和7年3月31日現在の納税義務者数である。</t>
    <rPh sb="1" eb="2">
      <t>チュウ</t>
    </rPh>
    <rPh sb="3" eb="4">
      <t>ホン</t>
    </rPh>
    <rPh sb="4" eb="5">
      <t>ヒョウ</t>
    </rPh>
    <rPh sb="7" eb="9">
      <t>レイワ</t>
    </rPh>
    <rPh sb="10" eb="11">
      <t>ネン</t>
    </rPh>
    <rPh sb="12" eb="13">
      <t>ツキ</t>
    </rPh>
    <rPh sb="15" eb="16">
      <t>ニチ</t>
    </rPh>
    <rPh sb="16" eb="18">
      <t>ゲンザイ</t>
    </rPh>
    <rPh sb="19" eb="21">
      <t>ノウゼイ</t>
    </rPh>
    <rPh sb="21" eb="24">
      <t>ギムシャ</t>
    </rPh>
    <rPh sb="24" eb="25">
      <t>スウ</t>
    </rPh>
    <phoneticPr fontId="1"/>
  </si>
  <si>
    <t>（注）本表は、令和7年3月3１日現在の納税義務者数である。</t>
    <rPh sb="1" eb="2">
      <t>チュウ</t>
    </rPh>
    <rPh sb="3" eb="4">
      <t>ホン</t>
    </rPh>
    <rPh sb="4" eb="5">
      <t>ヒョウ</t>
    </rPh>
    <rPh sb="12" eb="13">
      <t>ツキ</t>
    </rPh>
    <rPh sb="15" eb="16">
      <t>ヒ</t>
    </rPh>
    <rPh sb="16" eb="18">
      <t>ゲンザイ</t>
    </rPh>
    <rPh sb="19" eb="21">
      <t>ノウゼイ</t>
    </rPh>
    <rPh sb="21" eb="24">
      <t>ギムシャ</t>
    </rPh>
    <rPh sb="24" eb="25">
      <t>スウ</t>
    </rPh>
    <phoneticPr fontId="3"/>
  </si>
  <si>
    <t>(単位：万円・人・％)</t>
    <rPh sb="1" eb="3">
      <t>タンイ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</si>
</sst>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.0_ "/>
    <numFmt numFmtId="178" formatCode="0.0_);[Red]\(0.0\)"/>
    <numFmt numFmtId="179" formatCode="#,##0;&quot;△ &quot;#,##0"/>
    <numFmt numFmtId="180" formatCode="0.0_ "/>
    <numFmt numFmtId="181" formatCode="0_);[Red]\(0\)"/>
    <numFmt numFmtId="182" formatCode="#,##0;[Red]#,##0"/>
    <numFmt numFmtId="183" formatCode="0.0;&quot;△ &quot;0.0"/>
    <numFmt numFmtId="184" formatCode="0.0;[Red]0.0"/>
    <numFmt numFmtId="185" formatCode="#,##0_);[Red]\(#,##0\)"/>
    <numFmt numFmtId="186" formatCode="#,##0.0_);[Red]\(#,##0.0\)"/>
    <numFmt numFmtId="187" formatCode="0.00_ "/>
    <numFmt numFmtId="188" formatCode="0.00;[Red]0.00"/>
    <numFmt numFmtId="189" formatCode="#,##0.0_ ;[Red]\-#,##0.0\ "/>
    <numFmt numFmtId="190" formatCode="#,##0_ ;[Red]\-#,##0\ "/>
    <numFmt numFmtId="191" formatCode="0.0_ ;[Red]\-0.0\ "/>
    <numFmt numFmtId="192" formatCode="0_);\(0\)"/>
    <numFmt numFmtId="193" formatCode="#,##0.0;[Red]#,##0.0"/>
    <numFmt numFmtId="194" formatCode="#,##0_);\(#,##0\)"/>
    <numFmt numFmtId="195" formatCode="#,##0.0;[Red]\-#,##0.0"/>
  </numFmts>
  <fonts count="2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6" fontId="6" fillId="0" borderId="0" applyFont="0" applyFill="0" applyBorder="0" applyAlignment="0" applyProtection="0"/>
  </cellStyleXfs>
  <cellXfs count="651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176" fontId="6" fillId="0" borderId="1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vertical="center"/>
    </xf>
    <xf numFmtId="177" fontId="6" fillId="0" borderId="9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vertical="center"/>
    </xf>
    <xf numFmtId="176" fontId="6" fillId="0" borderId="16" xfId="0" applyNumberFormat="1" applyFont="1" applyBorder="1" applyAlignment="1">
      <alignment vertical="center"/>
    </xf>
    <xf numFmtId="176" fontId="6" fillId="0" borderId="17" xfId="0" applyNumberFormat="1" applyFont="1" applyBorder="1" applyAlignment="1">
      <alignment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77" fontId="6" fillId="0" borderId="22" xfId="0" applyNumberFormat="1" applyFont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177" fontId="7" fillId="0" borderId="22" xfId="0" applyNumberFormat="1" applyFont="1" applyBorder="1" applyAlignment="1">
      <alignment vertical="center"/>
    </xf>
    <xf numFmtId="0" fontId="6" fillId="0" borderId="24" xfId="0" applyFont="1" applyBorder="1" applyAlignment="1">
      <alignment vertical="top"/>
    </xf>
    <xf numFmtId="0" fontId="9" fillId="0" borderId="0" xfId="0" applyFont="1"/>
    <xf numFmtId="0" fontId="6" fillId="0" borderId="1" xfId="0" applyFont="1" applyBorder="1" applyAlignment="1">
      <alignment vertical="top"/>
    </xf>
    <xf numFmtId="0" fontId="7" fillId="0" borderId="0" xfId="0" applyFont="1" applyAlignment="1">
      <alignment horizontal="right" vertical="center"/>
    </xf>
    <xf numFmtId="0" fontId="6" fillId="0" borderId="27" xfId="0" applyFont="1" applyBorder="1" applyAlignment="1">
      <alignment vertical="center"/>
    </xf>
    <xf numFmtId="176" fontId="6" fillId="2" borderId="9" xfId="0" applyNumberFormat="1" applyFont="1" applyFill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 wrapText="1"/>
    </xf>
    <xf numFmtId="176" fontId="6" fillId="0" borderId="31" xfId="0" applyNumberFormat="1" applyFont="1" applyBorder="1" applyAlignment="1">
      <alignment vertical="center"/>
    </xf>
    <xf numFmtId="178" fontId="6" fillId="0" borderId="31" xfId="0" applyNumberFormat="1" applyFont="1" applyBorder="1" applyAlignment="1">
      <alignment vertical="center"/>
    </xf>
    <xf numFmtId="176" fontId="6" fillId="0" borderId="34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176" fontId="6" fillId="0" borderId="32" xfId="0" applyNumberFormat="1" applyFont="1" applyBorder="1" applyAlignment="1">
      <alignment vertical="center"/>
    </xf>
    <xf numFmtId="38" fontId="6" fillId="0" borderId="31" xfId="1" applyFont="1" applyFill="1" applyBorder="1" applyAlignment="1">
      <alignment horizontal="right" vertical="center"/>
    </xf>
    <xf numFmtId="38" fontId="6" fillId="0" borderId="31" xfId="1" applyFont="1" applyFill="1" applyBorder="1" applyAlignment="1">
      <alignment vertical="center"/>
    </xf>
    <xf numFmtId="178" fontId="6" fillId="0" borderId="33" xfId="0" applyNumberFormat="1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8" fontId="6" fillId="0" borderId="16" xfId="0" applyNumberFormat="1" applyFont="1" applyBorder="1" applyAlignment="1">
      <alignment vertical="center"/>
    </xf>
    <xf numFmtId="176" fontId="6" fillId="0" borderId="36" xfId="0" applyNumberFormat="1" applyFont="1" applyBorder="1" applyAlignment="1">
      <alignment vertical="center"/>
    </xf>
    <xf numFmtId="178" fontId="6" fillId="0" borderId="15" xfId="0" applyNumberFormat="1" applyFont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178" fontId="6" fillId="0" borderId="19" xfId="0" applyNumberFormat="1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178" fontId="6" fillId="0" borderId="8" xfId="0" applyNumberFormat="1" applyFont="1" applyBorder="1" applyAlignment="1">
      <alignment vertical="center"/>
    </xf>
    <xf numFmtId="176" fontId="6" fillId="0" borderId="35" xfId="0" applyNumberFormat="1" applyFont="1" applyBorder="1" applyAlignment="1">
      <alignment vertical="center"/>
    </xf>
    <xf numFmtId="178" fontId="6" fillId="0" borderId="35" xfId="0" applyNumberFormat="1" applyFont="1" applyBorder="1" applyAlignment="1">
      <alignment vertical="center"/>
    </xf>
    <xf numFmtId="176" fontId="6" fillId="0" borderId="37" xfId="0" applyNumberFormat="1" applyFont="1" applyBorder="1" applyAlignment="1">
      <alignment vertical="center"/>
    </xf>
    <xf numFmtId="178" fontId="6" fillId="0" borderId="38" xfId="0" applyNumberFormat="1" applyFont="1" applyBorder="1" applyAlignment="1">
      <alignment vertical="center"/>
    </xf>
    <xf numFmtId="176" fontId="6" fillId="0" borderId="38" xfId="0" applyNumberFormat="1" applyFont="1" applyBorder="1" applyAlignment="1">
      <alignment vertical="center"/>
    </xf>
    <xf numFmtId="38" fontId="6" fillId="0" borderId="35" xfId="1" applyFont="1" applyFill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8" fontId="6" fillId="0" borderId="9" xfId="0" applyNumberFormat="1" applyFont="1" applyBorder="1" applyAlignment="1">
      <alignment vertical="center"/>
    </xf>
    <xf numFmtId="38" fontId="6" fillId="0" borderId="8" xfId="1" applyFont="1" applyFill="1" applyBorder="1" applyAlignment="1">
      <alignment vertical="center"/>
    </xf>
    <xf numFmtId="0" fontId="6" fillId="0" borderId="35" xfId="0" applyFont="1" applyBorder="1" applyAlignment="1">
      <alignment horizontal="left" vertical="center"/>
    </xf>
    <xf numFmtId="176" fontId="6" fillId="0" borderId="31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8" fontId="6" fillId="0" borderId="35" xfId="0" applyNumberFormat="1" applyFont="1" applyBorder="1" applyAlignment="1">
      <alignment horizontal="center" vertical="center"/>
    </xf>
    <xf numFmtId="178" fontId="6" fillId="0" borderId="38" xfId="0" applyNumberFormat="1" applyFont="1" applyBorder="1" applyAlignment="1">
      <alignment horizontal="center" vertical="center"/>
    </xf>
    <xf numFmtId="178" fontId="6" fillId="0" borderId="16" xfId="0" applyNumberFormat="1" applyFont="1" applyBorder="1" applyAlignment="1">
      <alignment horizontal="center" vertical="center"/>
    </xf>
    <xf numFmtId="38" fontId="7" fillId="0" borderId="8" xfId="1" applyFont="1" applyFill="1" applyBorder="1" applyAlignment="1">
      <alignment vertical="center"/>
    </xf>
    <xf numFmtId="178" fontId="7" fillId="0" borderId="32" xfId="0" applyNumberFormat="1" applyFont="1" applyBorder="1" applyAlignment="1">
      <alignment vertical="center"/>
    </xf>
    <xf numFmtId="38" fontId="7" fillId="0" borderId="31" xfId="1" applyFont="1" applyBorder="1" applyAlignment="1">
      <alignment vertical="center"/>
    </xf>
    <xf numFmtId="179" fontId="6" fillId="0" borderId="8" xfId="0" applyNumberFormat="1" applyFont="1" applyBorder="1" applyAlignment="1">
      <alignment vertical="center"/>
    </xf>
    <xf numFmtId="41" fontId="6" fillId="0" borderId="8" xfId="0" quotePrefix="1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center" vertical="center"/>
    </xf>
    <xf numFmtId="179" fontId="6" fillId="0" borderId="18" xfId="0" applyNumberFormat="1" applyFont="1" applyBorder="1" applyAlignment="1">
      <alignment vertical="center"/>
    </xf>
    <xf numFmtId="178" fontId="6" fillId="0" borderId="9" xfId="0" applyNumberFormat="1" applyFont="1" applyBorder="1" applyAlignment="1">
      <alignment horizontal="center" vertical="center"/>
    </xf>
    <xf numFmtId="179" fontId="6" fillId="0" borderId="8" xfId="0" applyNumberFormat="1" applyFont="1" applyBorder="1" applyAlignment="1">
      <alignment horizontal="righ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8" fontId="6" fillId="0" borderId="10" xfId="0" applyNumberFormat="1" applyFont="1" applyBorder="1" applyAlignment="1">
      <alignment horizontal="right" vertical="center"/>
    </xf>
    <xf numFmtId="178" fontId="6" fillId="0" borderId="10" xfId="0" applyNumberFormat="1" applyFont="1" applyBorder="1" applyAlignment="1">
      <alignment vertical="center"/>
    </xf>
    <xf numFmtId="176" fontId="6" fillId="0" borderId="22" xfId="0" applyNumberFormat="1" applyFont="1" applyBorder="1" applyAlignment="1">
      <alignment vertical="center"/>
    </xf>
    <xf numFmtId="178" fontId="6" fillId="0" borderId="22" xfId="0" applyNumberFormat="1" applyFont="1" applyBorder="1" applyAlignment="1">
      <alignment horizontal="right" vertical="center"/>
    </xf>
    <xf numFmtId="178" fontId="6" fillId="0" borderId="22" xfId="0" applyNumberFormat="1" applyFont="1" applyBorder="1" applyAlignment="1">
      <alignment vertical="center"/>
    </xf>
    <xf numFmtId="176" fontId="6" fillId="0" borderId="40" xfId="0" applyNumberFormat="1" applyFont="1" applyBorder="1" applyAlignment="1">
      <alignment vertical="center"/>
    </xf>
    <xf numFmtId="178" fontId="6" fillId="0" borderId="40" xfId="0" applyNumberFormat="1" applyFont="1" applyBorder="1" applyAlignment="1">
      <alignment vertical="center"/>
    </xf>
    <xf numFmtId="176" fontId="6" fillId="0" borderId="39" xfId="0" applyNumberFormat="1" applyFont="1" applyBorder="1" applyAlignment="1">
      <alignment vertical="center"/>
    </xf>
    <xf numFmtId="178" fontId="6" fillId="0" borderId="41" xfId="0" applyNumberFormat="1" applyFont="1" applyBorder="1" applyAlignment="1">
      <alignment vertical="center"/>
    </xf>
    <xf numFmtId="176" fontId="6" fillId="0" borderId="41" xfId="0" applyNumberFormat="1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43" xfId="0" applyFont="1" applyBorder="1" applyAlignment="1">
      <alignment horizontal="left" vertical="center"/>
    </xf>
    <xf numFmtId="0" fontId="8" fillId="0" borderId="43" xfId="0" applyFont="1" applyBorder="1" applyAlignment="1">
      <alignment vertical="center"/>
    </xf>
    <xf numFmtId="0" fontId="6" fillId="0" borderId="44" xfId="0" applyFont="1" applyBorder="1" applyAlignment="1">
      <alignment horizontal="center" vertical="center"/>
    </xf>
    <xf numFmtId="176" fontId="6" fillId="0" borderId="44" xfId="0" applyNumberFormat="1" applyFont="1" applyBorder="1" applyAlignment="1">
      <alignment vertical="center"/>
    </xf>
    <xf numFmtId="178" fontId="6" fillId="0" borderId="44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8" fontId="6" fillId="0" borderId="27" xfId="0" applyNumberFormat="1" applyFont="1" applyBorder="1" applyAlignment="1">
      <alignment vertical="center"/>
    </xf>
    <xf numFmtId="176" fontId="6" fillId="0" borderId="45" xfId="0" applyNumberFormat="1" applyFont="1" applyBorder="1" applyAlignment="1">
      <alignment vertical="center"/>
    </xf>
    <xf numFmtId="38" fontId="6" fillId="0" borderId="44" xfId="1" applyFont="1" applyFill="1" applyBorder="1" applyAlignment="1">
      <alignment vertical="center"/>
    </xf>
    <xf numFmtId="178" fontId="6" fillId="0" borderId="46" xfId="0" applyNumberFormat="1" applyFont="1" applyBorder="1" applyAlignment="1">
      <alignment vertical="center"/>
    </xf>
    <xf numFmtId="178" fontId="6" fillId="0" borderId="47" xfId="0" applyNumberFormat="1" applyFont="1" applyBorder="1" applyAlignment="1">
      <alignment vertical="center"/>
    </xf>
    <xf numFmtId="41" fontId="6" fillId="0" borderId="35" xfId="0" quotePrefix="1" applyNumberFormat="1" applyFont="1" applyBorder="1" applyAlignment="1">
      <alignment horizontal="right" vertical="center"/>
    </xf>
    <xf numFmtId="179" fontId="6" fillId="0" borderId="9" xfId="0" applyNumberFormat="1" applyFont="1" applyBorder="1" applyAlignment="1">
      <alignment vertical="center"/>
    </xf>
    <xf numFmtId="38" fontId="6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48" xfId="0" applyFont="1" applyBorder="1" applyAlignment="1">
      <alignment horizontal="center" vertical="center"/>
    </xf>
    <xf numFmtId="0" fontId="7" fillId="0" borderId="45" xfId="0" applyFont="1" applyBorder="1" applyAlignment="1">
      <alignment horizontal="right" vertical="center"/>
    </xf>
    <xf numFmtId="0" fontId="7" fillId="0" borderId="49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80" fontId="6" fillId="0" borderId="8" xfId="0" applyNumberFormat="1" applyFont="1" applyBorder="1" applyAlignment="1">
      <alignment vertical="center"/>
    </xf>
    <xf numFmtId="180" fontId="6" fillId="0" borderId="10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horizontal="right" vertical="center"/>
    </xf>
    <xf numFmtId="49" fontId="6" fillId="0" borderId="22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176" fontId="8" fillId="0" borderId="8" xfId="0" applyNumberFormat="1" applyFont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9" xfId="0" applyNumberFormat="1" applyFont="1" applyBorder="1" applyAlignment="1">
      <alignment vertical="center"/>
    </xf>
    <xf numFmtId="180" fontId="8" fillId="0" borderId="51" xfId="0" applyNumberFormat="1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0" fontId="0" fillId="0" borderId="0" xfId="0" applyAlignment="1">
      <alignment horizontal="center" vertical="center"/>
    </xf>
    <xf numFmtId="6" fontId="1" fillId="0" borderId="0" xfId="2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44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182" fontId="7" fillId="0" borderId="31" xfId="0" applyNumberFormat="1" applyFont="1" applyBorder="1" applyAlignment="1">
      <alignment horizontal="right" vertical="center"/>
    </xf>
    <xf numFmtId="183" fontId="7" fillId="0" borderId="31" xfId="0" applyNumberFormat="1" applyFont="1" applyBorder="1" applyAlignment="1">
      <alignment horizontal="right" vertical="center"/>
    </xf>
    <xf numFmtId="183" fontId="7" fillId="0" borderId="57" xfId="0" applyNumberFormat="1" applyFont="1" applyBorder="1" applyAlignment="1">
      <alignment horizontal="right" vertical="center"/>
    </xf>
    <xf numFmtId="0" fontId="7" fillId="0" borderId="35" xfId="0" applyFont="1" applyBorder="1" applyAlignment="1">
      <alignment horizontal="left" vertical="center"/>
    </xf>
    <xf numFmtId="182" fontId="7" fillId="0" borderId="35" xfId="0" applyNumberFormat="1" applyFont="1" applyBorder="1" applyAlignment="1">
      <alignment horizontal="right" vertical="center"/>
    </xf>
    <xf numFmtId="183" fontId="7" fillId="0" borderId="35" xfId="0" applyNumberFormat="1" applyFont="1" applyBorder="1" applyAlignment="1">
      <alignment horizontal="right" vertical="center"/>
    </xf>
    <xf numFmtId="183" fontId="7" fillId="0" borderId="55" xfId="0" applyNumberFormat="1" applyFont="1" applyBorder="1" applyAlignment="1">
      <alignment horizontal="right" vertical="center"/>
    </xf>
    <xf numFmtId="0" fontId="7" fillId="0" borderId="3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/>
    </xf>
    <xf numFmtId="182" fontId="7" fillId="0" borderId="16" xfId="0" applyNumberFormat="1" applyFont="1" applyBorder="1" applyAlignment="1">
      <alignment horizontal="right" vertical="center"/>
    </xf>
    <xf numFmtId="183" fontId="7" fillId="0" borderId="16" xfId="0" applyNumberFormat="1" applyFont="1" applyBorder="1" applyAlignment="1">
      <alignment horizontal="right" vertical="center"/>
    </xf>
    <xf numFmtId="183" fontId="7" fillId="0" borderId="56" xfId="0" applyNumberFormat="1" applyFont="1" applyBorder="1" applyAlignment="1">
      <alignment horizontal="right" vertical="center"/>
    </xf>
    <xf numFmtId="184" fontId="7" fillId="0" borderId="35" xfId="0" applyNumberFormat="1" applyFont="1" applyBorder="1" applyAlignment="1">
      <alignment horizontal="right" vertical="center"/>
    </xf>
    <xf numFmtId="184" fontId="7" fillId="0" borderId="8" xfId="0" applyNumberFormat="1" applyFont="1" applyBorder="1" applyAlignment="1">
      <alignment horizontal="right" vertical="center"/>
    </xf>
    <xf numFmtId="184" fontId="7" fillId="0" borderId="10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8" xfId="0" quotePrefix="1" applyFont="1" applyBorder="1" applyAlignment="1">
      <alignment horizontal="right" vertical="center"/>
    </xf>
    <xf numFmtId="0" fontId="7" fillId="0" borderId="58" xfId="0" quotePrefix="1" applyFont="1" applyBorder="1" applyAlignment="1">
      <alignment horizontal="right" vertical="center"/>
    </xf>
    <xf numFmtId="185" fontId="7" fillId="0" borderId="35" xfId="0" applyNumberFormat="1" applyFont="1" applyBorder="1" applyAlignment="1">
      <alignment horizontal="right" vertical="center"/>
    </xf>
    <xf numFmtId="186" fontId="7" fillId="0" borderId="35" xfId="0" applyNumberFormat="1" applyFont="1" applyBorder="1" applyAlignment="1">
      <alignment horizontal="right" vertical="center"/>
    </xf>
    <xf numFmtId="186" fontId="7" fillId="0" borderId="55" xfId="0" applyNumberFormat="1" applyFont="1" applyBorder="1" applyAlignment="1">
      <alignment vertical="center"/>
    </xf>
    <xf numFmtId="185" fontId="7" fillId="0" borderId="8" xfId="0" applyNumberFormat="1" applyFont="1" applyBorder="1" applyAlignment="1">
      <alignment horizontal="right" vertical="center"/>
    </xf>
    <xf numFmtId="186" fontId="7" fillId="0" borderId="8" xfId="0" applyNumberFormat="1" applyFont="1" applyBorder="1" applyAlignment="1">
      <alignment horizontal="right" vertical="center"/>
    </xf>
    <xf numFmtId="186" fontId="7" fillId="0" borderId="10" xfId="0" applyNumberFormat="1" applyFont="1" applyBorder="1" applyAlignment="1">
      <alignment vertical="center"/>
    </xf>
    <xf numFmtId="41" fontId="7" fillId="0" borderId="8" xfId="0" quotePrefix="1" applyNumberFormat="1" applyFont="1" applyBorder="1" applyAlignment="1">
      <alignment horizontal="right" vertical="center"/>
    </xf>
    <xf numFmtId="41" fontId="7" fillId="0" borderId="58" xfId="0" quotePrefix="1" applyNumberFormat="1" applyFont="1" applyBorder="1" applyAlignment="1">
      <alignment horizontal="right" vertical="center"/>
    </xf>
    <xf numFmtId="186" fontId="7" fillId="0" borderId="55" xfId="0" applyNumberFormat="1" applyFont="1" applyBorder="1" applyAlignment="1">
      <alignment horizontal="right" vertical="center"/>
    </xf>
    <xf numFmtId="185" fontId="7" fillId="0" borderId="31" xfId="0" applyNumberFormat="1" applyFont="1" applyBorder="1" applyAlignment="1">
      <alignment horizontal="right" vertical="center"/>
    </xf>
    <xf numFmtId="186" fontId="7" fillId="0" borderId="31" xfId="0" applyNumberFormat="1" applyFont="1" applyBorder="1" applyAlignment="1">
      <alignment horizontal="right" vertical="center"/>
    </xf>
    <xf numFmtId="186" fontId="7" fillId="0" borderId="57" xfId="0" applyNumberFormat="1" applyFont="1" applyBorder="1" applyAlignment="1">
      <alignment horizontal="right" vertical="center"/>
    </xf>
    <xf numFmtId="185" fontId="7" fillId="0" borderId="16" xfId="0" applyNumberFormat="1" applyFont="1" applyBorder="1" applyAlignment="1">
      <alignment horizontal="right" vertical="center"/>
    </xf>
    <xf numFmtId="186" fontId="7" fillId="0" borderId="16" xfId="0" applyNumberFormat="1" applyFont="1" applyBorder="1" applyAlignment="1">
      <alignment horizontal="right" vertical="center"/>
    </xf>
    <xf numFmtId="186" fontId="7" fillId="0" borderId="56" xfId="0" applyNumberFormat="1" applyFont="1" applyBorder="1" applyAlignment="1">
      <alignment horizontal="right" vertical="center"/>
    </xf>
    <xf numFmtId="186" fontId="7" fillId="0" borderId="58" xfId="0" applyNumberFormat="1" applyFont="1" applyBorder="1" applyAlignment="1">
      <alignment horizontal="right" vertical="center"/>
    </xf>
    <xf numFmtId="187" fontId="6" fillId="0" borderId="0" xfId="0" applyNumberFormat="1" applyFont="1" applyAlignment="1">
      <alignment vertical="center"/>
    </xf>
    <xf numFmtId="184" fontId="6" fillId="0" borderId="0" xfId="0" applyNumberFormat="1" applyFont="1" applyAlignment="1">
      <alignment vertical="center"/>
    </xf>
    <xf numFmtId="41" fontId="7" fillId="0" borderId="35" xfId="0" quotePrefix="1" applyNumberFormat="1" applyFont="1" applyBorder="1" applyAlignment="1">
      <alignment horizontal="right" vertical="center"/>
    </xf>
    <xf numFmtId="41" fontId="7" fillId="0" borderId="55" xfId="0" quotePrefix="1" applyNumberFormat="1" applyFont="1" applyBorder="1" applyAlignment="1">
      <alignment horizontal="right" vertical="center"/>
    </xf>
    <xf numFmtId="0" fontId="7" fillId="0" borderId="59" xfId="0" applyFont="1" applyBorder="1" applyAlignment="1">
      <alignment horizontal="center" vertical="center"/>
    </xf>
    <xf numFmtId="188" fontId="6" fillId="0" borderId="0" xfId="0" applyNumberFormat="1" applyFont="1" applyAlignment="1">
      <alignment horizontal="right" vertical="center"/>
    </xf>
    <xf numFmtId="0" fontId="7" fillId="0" borderId="51" xfId="0" applyFont="1" applyBorder="1" applyAlignment="1">
      <alignment horizontal="center" vertical="center"/>
    </xf>
    <xf numFmtId="41" fontId="7" fillId="0" borderId="10" xfId="0" quotePrefix="1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176" fontId="7" fillId="0" borderId="31" xfId="0" applyNumberFormat="1" applyFont="1" applyBorder="1" applyAlignment="1">
      <alignment horizontal="right" vertical="center"/>
    </xf>
    <xf numFmtId="176" fontId="7" fillId="0" borderId="35" xfId="0" applyNumberFormat="1" applyFont="1" applyBorder="1" applyAlignment="1">
      <alignment horizontal="right" vertical="center"/>
    </xf>
    <xf numFmtId="184" fontId="7" fillId="0" borderId="31" xfId="0" applyNumberFormat="1" applyFont="1" applyBorder="1" applyAlignment="1">
      <alignment horizontal="right" vertical="center"/>
    </xf>
    <xf numFmtId="184" fontId="7" fillId="0" borderId="55" xfId="0" applyNumberFormat="1" applyFont="1" applyBorder="1" applyAlignment="1">
      <alignment horizontal="right" vertical="center"/>
    </xf>
    <xf numFmtId="0" fontId="7" fillId="0" borderId="51" xfId="0" applyFont="1" applyBorder="1" applyAlignment="1">
      <alignment horizontal="left" vertical="center"/>
    </xf>
    <xf numFmtId="0" fontId="7" fillId="0" borderId="51" xfId="0" applyFont="1" applyBorder="1" applyAlignment="1">
      <alignment vertical="center"/>
    </xf>
    <xf numFmtId="182" fontId="7" fillId="0" borderId="8" xfId="0" applyNumberFormat="1" applyFont="1" applyBorder="1" applyAlignment="1">
      <alignment horizontal="right" vertical="center"/>
    </xf>
    <xf numFmtId="184" fontId="7" fillId="0" borderId="58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6" xfId="0" quotePrefix="1" applyFont="1" applyBorder="1" applyAlignment="1">
      <alignment horizontal="right" vertical="center"/>
    </xf>
    <xf numFmtId="0" fontId="7" fillId="0" borderId="56" xfId="0" quotePrefix="1" applyFont="1" applyBorder="1" applyAlignment="1">
      <alignment horizontal="right" vertical="center"/>
    </xf>
    <xf numFmtId="176" fontId="7" fillId="0" borderId="38" xfId="0" applyNumberFormat="1" applyFont="1" applyBorder="1" applyAlignment="1">
      <alignment horizontal="right" vertical="center"/>
    </xf>
    <xf numFmtId="184" fontId="7" fillId="0" borderId="57" xfId="0" applyNumberFormat="1" applyFont="1" applyBorder="1" applyAlignment="1">
      <alignment horizontal="right" vertical="center"/>
    </xf>
    <xf numFmtId="184" fontId="7" fillId="0" borderId="16" xfId="0" applyNumberFormat="1" applyFont="1" applyBorder="1" applyAlignment="1">
      <alignment horizontal="right" vertical="center"/>
    </xf>
    <xf numFmtId="184" fontId="7" fillId="0" borderId="56" xfId="0" applyNumberFormat="1" applyFont="1" applyBorder="1" applyAlignment="1">
      <alignment horizontal="right" vertical="center"/>
    </xf>
    <xf numFmtId="184" fontId="7" fillId="0" borderId="18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180" fontId="7" fillId="0" borderId="16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vertical="center"/>
    </xf>
    <xf numFmtId="180" fontId="7" fillId="0" borderId="8" xfId="0" applyNumberFormat="1" applyFont="1" applyBorder="1" applyAlignment="1">
      <alignment horizontal="right" vertical="center"/>
    </xf>
    <xf numFmtId="180" fontId="7" fillId="0" borderId="35" xfId="0" applyNumberFormat="1" applyFont="1" applyBorder="1" applyAlignment="1">
      <alignment horizontal="right" vertical="center"/>
    </xf>
    <xf numFmtId="0" fontId="7" fillId="0" borderId="35" xfId="0" quotePrefix="1" applyFont="1" applyBorder="1" applyAlignment="1">
      <alignment horizontal="right" vertical="center"/>
    </xf>
    <xf numFmtId="0" fontId="7" fillId="0" borderId="55" xfId="0" quotePrefix="1" applyFont="1" applyBorder="1" applyAlignment="1">
      <alignment horizontal="right" vertical="center"/>
    </xf>
    <xf numFmtId="184" fontId="7" fillId="0" borderId="47" xfId="0" applyNumberFormat="1" applyFont="1" applyBorder="1" applyAlignment="1">
      <alignment horizontal="right" vertical="center"/>
    </xf>
    <xf numFmtId="184" fontId="7" fillId="0" borderId="19" xfId="0" applyNumberFormat="1" applyFont="1" applyBorder="1" applyAlignment="1">
      <alignment horizontal="right" vertical="center"/>
    </xf>
    <xf numFmtId="184" fontId="6" fillId="0" borderId="0" xfId="0" applyNumberFormat="1" applyFont="1" applyAlignment="1">
      <alignment horizontal="right" vertical="center"/>
    </xf>
    <xf numFmtId="0" fontId="6" fillId="0" borderId="60" xfId="0" applyFont="1" applyBorder="1" applyAlignment="1">
      <alignment vertical="center"/>
    </xf>
    <xf numFmtId="0" fontId="7" fillId="0" borderId="10" xfId="0" quotePrefix="1" applyFont="1" applyBorder="1" applyAlignment="1">
      <alignment horizontal="right" vertical="center"/>
    </xf>
    <xf numFmtId="184" fontId="7" fillId="0" borderId="33" xfId="0" applyNumberFormat="1" applyFont="1" applyBorder="1" applyAlignment="1">
      <alignment horizontal="right" vertical="center"/>
    </xf>
    <xf numFmtId="0" fontId="7" fillId="0" borderId="47" xfId="0" quotePrefix="1" applyFont="1" applyBorder="1" applyAlignment="1">
      <alignment horizontal="right" vertical="center"/>
    </xf>
    <xf numFmtId="189" fontId="7" fillId="0" borderId="31" xfId="0" applyNumberFormat="1" applyFont="1" applyBorder="1" applyAlignment="1">
      <alignment horizontal="right" vertical="center"/>
    </xf>
    <xf numFmtId="189" fontId="7" fillId="0" borderId="33" xfId="0" applyNumberFormat="1" applyFont="1" applyBorder="1" applyAlignment="1">
      <alignment horizontal="right" vertical="center"/>
    </xf>
    <xf numFmtId="189" fontId="7" fillId="0" borderId="35" xfId="0" applyNumberFormat="1" applyFont="1" applyBorder="1" applyAlignment="1">
      <alignment horizontal="right" vertical="center"/>
    </xf>
    <xf numFmtId="189" fontId="7" fillId="0" borderId="47" xfId="0" applyNumberFormat="1" applyFont="1" applyBorder="1" applyAlignment="1">
      <alignment horizontal="right" vertical="center"/>
    </xf>
    <xf numFmtId="190" fontId="7" fillId="0" borderId="8" xfId="1" applyNumberFormat="1" applyFont="1" applyFill="1" applyBorder="1" applyAlignment="1">
      <alignment horizontal="right" vertical="center"/>
    </xf>
    <xf numFmtId="189" fontId="7" fillId="0" borderId="8" xfId="0" applyNumberFormat="1" applyFont="1" applyBorder="1" applyAlignment="1">
      <alignment horizontal="right" vertical="center"/>
    </xf>
    <xf numFmtId="189" fontId="7" fillId="0" borderId="10" xfId="0" applyNumberFormat="1" applyFont="1" applyBorder="1" applyAlignment="1">
      <alignment horizontal="right" vertical="center"/>
    </xf>
    <xf numFmtId="0" fontId="7" fillId="0" borderId="19" xfId="0" quotePrefix="1" applyFont="1" applyBorder="1" applyAlignment="1">
      <alignment horizontal="right" vertical="center"/>
    </xf>
    <xf numFmtId="192" fontId="6" fillId="0" borderId="0" xfId="0" applyNumberFormat="1" applyFont="1" applyAlignment="1">
      <alignment horizontal="center" vertical="center"/>
    </xf>
    <xf numFmtId="192" fontId="6" fillId="0" borderId="61" xfId="0" applyNumberFormat="1" applyFont="1" applyBorder="1" applyAlignment="1">
      <alignment horizontal="center" vertical="center"/>
    </xf>
    <xf numFmtId="0" fontId="6" fillId="0" borderId="62" xfId="0" applyFont="1" applyBorder="1" applyAlignment="1">
      <alignment vertical="center"/>
    </xf>
    <xf numFmtId="192" fontId="6" fillId="0" borderId="52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vertical="center"/>
    </xf>
    <xf numFmtId="192" fontId="6" fillId="0" borderId="63" xfId="0" applyNumberFormat="1" applyFont="1" applyBorder="1" applyAlignment="1">
      <alignment horizontal="center" vertical="center"/>
    </xf>
    <xf numFmtId="0" fontId="6" fillId="0" borderId="52" xfId="0" applyFont="1" applyBorder="1" applyAlignment="1">
      <alignment vertical="center"/>
    </xf>
    <xf numFmtId="0" fontId="6" fillId="0" borderId="64" xfId="0" applyFont="1" applyBorder="1" applyAlignment="1">
      <alignment vertical="center"/>
    </xf>
    <xf numFmtId="0" fontId="7" fillId="0" borderId="65" xfId="0" applyFont="1" applyBorder="1" applyAlignment="1">
      <alignment vertical="center"/>
    </xf>
    <xf numFmtId="0" fontId="7" fillId="0" borderId="4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50" xfId="0" applyFont="1" applyBorder="1" applyAlignment="1">
      <alignment horizontal="left" vertical="center"/>
    </xf>
    <xf numFmtId="0" fontId="7" fillId="0" borderId="18" xfId="0" applyFont="1" applyBorder="1" applyAlignment="1">
      <alignment horizontal="distributed" vertical="center"/>
    </xf>
    <xf numFmtId="182" fontId="7" fillId="0" borderId="8" xfId="0" applyNumberFormat="1" applyFont="1" applyBorder="1" applyAlignment="1">
      <alignment vertical="center"/>
    </xf>
    <xf numFmtId="182" fontId="7" fillId="0" borderId="13" xfId="0" applyNumberFormat="1" applyFont="1" applyBorder="1" applyAlignment="1">
      <alignment horizontal="right" vertical="center"/>
    </xf>
    <xf numFmtId="182" fontId="7" fillId="0" borderId="9" xfId="0" applyNumberFormat="1" applyFont="1" applyBorder="1" applyAlignment="1">
      <alignment horizontal="right" vertical="center"/>
    </xf>
    <xf numFmtId="190" fontId="7" fillId="0" borderId="8" xfId="0" applyNumberFormat="1" applyFont="1" applyBorder="1" applyAlignment="1">
      <alignment horizontal="right" vertical="center"/>
    </xf>
    <xf numFmtId="190" fontId="7" fillId="0" borderId="9" xfId="0" applyNumberFormat="1" applyFont="1" applyBorder="1" applyAlignment="1">
      <alignment horizontal="right" vertical="center"/>
    </xf>
    <xf numFmtId="185" fontId="7" fillId="0" borderId="8" xfId="0" applyNumberFormat="1" applyFont="1" applyBorder="1" applyAlignment="1">
      <alignment vertical="center"/>
    </xf>
    <xf numFmtId="182" fontId="7" fillId="0" borderId="13" xfId="0" applyNumberFormat="1" applyFont="1" applyBorder="1" applyAlignment="1">
      <alignment vertical="center"/>
    </xf>
    <xf numFmtId="182" fontId="7" fillId="0" borderId="9" xfId="0" applyNumberFormat="1" applyFont="1" applyBorder="1" applyAlignment="1">
      <alignment vertical="center"/>
    </xf>
    <xf numFmtId="182" fontId="7" fillId="0" borderId="18" xfId="0" applyNumberFormat="1" applyFont="1" applyBorder="1" applyAlignment="1">
      <alignment vertical="center"/>
    </xf>
    <xf numFmtId="190" fontId="7" fillId="0" borderId="8" xfId="0" applyNumberFormat="1" applyFont="1" applyBorder="1" applyAlignment="1">
      <alignment vertical="center"/>
    </xf>
    <xf numFmtId="190" fontId="7" fillId="0" borderId="9" xfId="0" applyNumberFormat="1" applyFont="1" applyBorder="1" applyAlignment="1">
      <alignment vertical="center"/>
    </xf>
    <xf numFmtId="190" fontId="6" fillId="0" borderId="8" xfId="0" applyNumberFormat="1" applyFont="1" applyBorder="1" applyAlignment="1">
      <alignment vertical="center"/>
    </xf>
    <xf numFmtId="0" fontId="12" fillId="0" borderId="18" xfId="0" applyFont="1" applyBorder="1" applyAlignment="1">
      <alignment horizontal="distributed" vertical="center"/>
    </xf>
    <xf numFmtId="0" fontId="7" fillId="0" borderId="50" xfId="0" applyFont="1" applyBorder="1" applyAlignment="1">
      <alignment vertical="center"/>
    </xf>
    <xf numFmtId="182" fontId="7" fillId="0" borderId="9" xfId="0" applyNumberFormat="1" applyFont="1" applyBorder="1" applyAlignment="1">
      <alignment horizontal="center" vertical="center"/>
    </xf>
    <xf numFmtId="182" fontId="7" fillId="0" borderId="8" xfId="0" applyNumberFormat="1" applyFont="1" applyBorder="1" applyAlignment="1">
      <alignment horizontal="center" vertical="center"/>
    </xf>
    <xf numFmtId="182" fontId="7" fillId="0" borderId="18" xfId="0" applyNumberFormat="1" applyFont="1" applyBorder="1" applyAlignment="1">
      <alignment horizontal="center" vertical="center"/>
    </xf>
    <xf numFmtId="42" fontId="6" fillId="0" borderId="8" xfId="0" applyNumberFormat="1" applyFont="1" applyBorder="1" applyAlignment="1">
      <alignment horizontal="right" vertical="center"/>
    </xf>
    <xf numFmtId="42" fontId="6" fillId="0" borderId="13" xfId="0" applyNumberFormat="1" applyFont="1" applyBorder="1" applyAlignment="1">
      <alignment horizontal="right" vertical="center"/>
    </xf>
    <xf numFmtId="0" fontId="7" fillId="0" borderId="59" xfId="0" applyFont="1" applyBorder="1" applyAlignment="1">
      <alignment horizontal="left" vertical="center"/>
    </xf>
    <xf numFmtId="0" fontId="6" fillId="0" borderId="34" xfId="0" applyFont="1" applyBorder="1" applyAlignment="1">
      <alignment horizontal="distributed" vertical="center"/>
    </xf>
    <xf numFmtId="182" fontId="6" fillId="0" borderId="31" xfId="0" applyNumberFormat="1" applyFont="1" applyBorder="1" applyAlignment="1">
      <alignment vertical="center"/>
    </xf>
    <xf numFmtId="185" fontId="6" fillId="0" borderId="31" xfId="0" applyNumberFormat="1" applyFont="1" applyBorder="1" applyAlignment="1">
      <alignment vertical="center"/>
    </xf>
    <xf numFmtId="185" fontId="6" fillId="0" borderId="32" xfId="0" applyNumberFormat="1" applyFont="1" applyBorder="1" applyAlignment="1">
      <alignment vertical="center"/>
    </xf>
    <xf numFmtId="182" fontId="6" fillId="0" borderId="66" xfId="0" applyNumberFormat="1" applyFont="1" applyBorder="1" applyAlignment="1">
      <alignment vertical="center"/>
    </xf>
    <xf numFmtId="182" fontId="6" fillId="0" borderId="32" xfId="0" applyNumberFormat="1" applyFont="1" applyBorder="1" applyAlignment="1">
      <alignment vertical="center"/>
    </xf>
    <xf numFmtId="190" fontId="6" fillId="0" borderId="31" xfId="0" applyNumberFormat="1" applyFont="1" applyBorder="1" applyAlignment="1">
      <alignment vertical="center"/>
    </xf>
    <xf numFmtId="190" fontId="6" fillId="0" borderId="32" xfId="0" applyNumberFormat="1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182" fontId="6" fillId="0" borderId="35" xfId="0" applyNumberFormat="1" applyFont="1" applyBorder="1" applyAlignment="1">
      <alignment vertical="center"/>
    </xf>
    <xf numFmtId="185" fontId="6" fillId="0" borderId="35" xfId="0" applyNumberFormat="1" applyFont="1" applyBorder="1" applyAlignment="1">
      <alignment vertical="center"/>
    </xf>
    <xf numFmtId="185" fontId="6" fillId="0" borderId="38" xfId="0" applyNumberFormat="1" applyFont="1" applyBorder="1" applyAlignment="1">
      <alignment vertical="center"/>
    </xf>
    <xf numFmtId="182" fontId="6" fillId="0" borderId="0" xfId="0" applyNumberFormat="1" applyFont="1" applyAlignment="1">
      <alignment vertical="center"/>
    </xf>
    <xf numFmtId="182" fontId="6" fillId="0" borderId="38" xfId="0" applyNumberFormat="1" applyFont="1" applyBorder="1" applyAlignment="1">
      <alignment vertical="center"/>
    </xf>
    <xf numFmtId="190" fontId="6" fillId="0" borderId="35" xfId="0" applyNumberFormat="1" applyFont="1" applyBorder="1" applyAlignment="1">
      <alignment vertical="center"/>
    </xf>
    <xf numFmtId="190" fontId="6" fillId="0" borderId="38" xfId="0" applyNumberFormat="1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182" fontId="6" fillId="0" borderId="16" xfId="0" applyNumberFormat="1" applyFont="1" applyBorder="1" applyAlignment="1">
      <alignment vertical="center"/>
    </xf>
    <xf numFmtId="185" fontId="6" fillId="0" borderId="16" xfId="0" applyNumberFormat="1" applyFont="1" applyBorder="1" applyAlignment="1">
      <alignment vertical="center"/>
    </xf>
    <xf numFmtId="185" fontId="6" fillId="0" borderId="15" xfId="0" applyNumberFormat="1" applyFont="1" applyBorder="1" applyAlignment="1">
      <alignment vertical="center"/>
    </xf>
    <xf numFmtId="182" fontId="6" fillId="0" borderId="17" xfId="0" applyNumberFormat="1" applyFont="1" applyBorder="1" applyAlignment="1">
      <alignment vertical="center"/>
    </xf>
    <xf numFmtId="182" fontId="6" fillId="0" borderId="15" xfId="0" applyNumberFormat="1" applyFont="1" applyBorder="1" applyAlignment="1">
      <alignment vertical="center"/>
    </xf>
    <xf numFmtId="182" fontId="6" fillId="0" borderId="36" xfId="0" applyNumberFormat="1" applyFont="1" applyBorder="1" applyAlignment="1">
      <alignment vertical="center"/>
    </xf>
    <xf numFmtId="190" fontId="6" fillId="0" borderId="16" xfId="0" applyNumberFormat="1" applyFont="1" applyBorder="1" applyAlignment="1">
      <alignment vertical="center"/>
    </xf>
    <xf numFmtId="190" fontId="6" fillId="0" borderId="15" xfId="0" applyNumberFormat="1" applyFont="1" applyBorder="1" applyAlignment="1">
      <alignment vertical="center"/>
    </xf>
    <xf numFmtId="0" fontId="6" fillId="0" borderId="18" xfId="0" applyFont="1" applyBorder="1" applyAlignment="1">
      <alignment horizontal="distributed" vertical="center"/>
    </xf>
    <xf numFmtId="182" fontId="6" fillId="0" borderId="8" xfId="0" applyNumberFormat="1" applyFont="1" applyBorder="1" applyAlignment="1">
      <alignment vertical="center"/>
    </xf>
    <xf numFmtId="185" fontId="6" fillId="0" borderId="8" xfId="0" applyNumberFormat="1" applyFont="1" applyBorder="1" applyAlignment="1">
      <alignment vertical="center"/>
    </xf>
    <xf numFmtId="185" fontId="6" fillId="0" borderId="9" xfId="0" applyNumberFormat="1" applyFont="1" applyBorder="1" applyAlignment="1">
      <alignment vertical="center"/>
    </xf>
    <xf numFmtId="182" fontId="6" fillId="0" borderId="13" xfId="0" applyNumberFormat="1" applyFont="1" applyBorder="1" applyAlignment="1">
      <alignment vertical="center"/>
    </xf>
    <xf numFmtId="182" fontId="6" fillId="0" borderId="9" xfId="0" applyNumberFormat="1" applyFont="1" applyBorder="1" applyAlignment="1">
      <alignment vertical="center"/>
    </xf>
    <xf numFmtId="182" fontId="6" fillId="0" borderId="10" xfId="0" applyNumberFormat="1" applyFont="1" applyBorder="1" applyAlignment="1">
      <alignment vertical="center"/>
    </xf>
    <xf numFmtId="190" fontId="6" fillId="0" borderId="9" xfId="0" applyNumberFormat="1" applyFont="1" applyBorder="1" applyAlignment="1">
      <alignment vertical="center"/>
    </xf>
    <xf numFmtId="182" fontId="6" fillId="0" borderId="34" xfId="0" applyNumberFormat="1" applyFont="1" applyBorder="1" applyAlignment="1">
      <alignment vertical="center"/>
    </xf>
    <xf numFmtId="182" fontId="6" fillId="0" borderId="37" xfId="0" applyNumberFormat="1" applyFont="1" applyBorder="1" applyAlignment="1">
      <alignment vertical="center"/>
    </xf>
    <xf numFmtId="42" fontId="6" fillId="0" borderId="35" xfId="0" applyNumberFormat="1" applyFont="1" applyBorder="1" applyAlignment="1">
      <alignment horizontal="right" vertical="center"/>
    </xf>
    <xf numFmtId="42" fontId="6" fillId="0" borderId="0" xfId="0" applyNumberFormat="1" applyFont="1" applyAlignment="1">
      <alignment horizontal="right" vertical="center"/>
    </xf>
    <xf numFmtId="42" fontId="6" fillId="0" borderId="16" xfId="0" applyNumberFormat="1" applyFont="1" applyBorder="1" applyAlignment="1">
      <alignment horizontal="right" vertical="center"/>
    </xf>
    <xf numFmtId="42" fontId="6" fillId="0" borderId="17" xfId="0" applyNumberFormat="1" applyFont="1" applyBorder="1" applyAlignment="1">
      <alignment horizontal="right" vertical="center"/>
    </xf>
    <xf numFmtId="0" fontId="7" fillId="0" borderId="34" xfId="0" applyFont="1" applyBorder="1" applyAlignment="1">
      <alignment horizontal="distributed" vertical="center"/>
    </xf>
    <xf numFmtId="182" fontId="7" fillId="0" borderId="31" xfId="0" applyNumberFormat="1" applyFont="1" applyBorder="1" applyAlignment="1">
      <alignment vertical="center"/>
    </xf>
    <xf numFmtId="185" fontId="7" fillId="0" borderId="31" xfId="0" applyNumberFormat="1" applyFont="1" applyBorder="1" applyAlignment="1">
      <alignment vertical="center"/>
    </xf>
    <xf numFmtId="185" fontId="7" fillId="0" borderId="32" xfId="0" applyNumberFormat="1" applyFont="1" applyBorder="1" applyAlignment="1">
      <alignment vertical="center"/>
    </xf>
    <xf numFmtId="182" fontId="7" fillId="0" borderId="66" xfId="0" applyNumberFormat="1" applyFont="1" applyBorder="1" applyAlignment="1">
      <alignment vertical="center"/>
    </xf>
    <xf numFmtId="182" fontId="7" fillId="0" borderId="32" xfId="0" applyNumberFormat="1" applyFont="1" applyBorder="1" applyAlignment="1">
      <alignment vertical="center"/>
    </xf>
    <xf numFmtId="190" fontId="7" fillId="0" borderId="31" xfId="0" applyNumberFormat="1" applyFont="1" applyBorder="1" applyAlignment="1">
      <alignment vertical="center"/>
    </xf>
    <xf numFmtId="190" fontId="7" fillId="0" borderId="32" xfId="0" applyNumberFormat="1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182" fontId="7" fillId="0" borderId="35" xfId="0" applyNumberFormat="1" applyFont="1" applyBorder="1" applyAlignment="1">
      <alignment vertical="center"/>
    </xf>
    <xf numFmtId="185" fontId="7" fillId="0" borderId="35" xfId="0" applyNumberFormat="1" applyFont="1" applyBorder="1" applyAlignment="1">
      <alignment vertical="center"/>
    </xf>
    <xf numFmtId="185" fontId="7" fillId="0" borderId="38" xfId="0" applyNumberFormat="1" applyFont="1" applyBorder="1" applyAlignment="1">
      <alignment vertical="center"/>
    </xf>
    <xf numFmtId="182" fontId="7" fillId="0" borderId="0" xfId="0" applyNumberFormat="1" applyFont="1" applyAlignment="1">
      <alignment vertical="center"/>
    </xf>
    <xf numFmtId="182" fontId="7" fillId="0" borderId="38" xfId="0" applyNumberFormat="1" applyFont="1" applyBorder="1" applyAlignment="1">
      <alignment vertical="center"/>
    </xf>
    <xf numFmtId="190" fontId="7" fillId="0" borderId="35" xfId="0" applyNumberFormat="1" applyFont="1" applyBorder="1" applyAlignment="1">
      <alignment vertical="center"/>
    </xf>
    <xf numFmtId="190" fontId="7" fillId="0" borderId="38" xfId="0" applyNumberFormat="1" applyFont="1" applyBorder="1" applyAlignment="1">
      <alignment vertical="center"/>
    </xf>
    <xf numFmtId="182" fontId="7" fillId="0" borderId="16" xfId="0" applyNumberFormat="1" applyFont="1" applyBorder="1" applyAlignment="1">
      <alignment vertical="center"/>
    </xf>
    <xf numFmtId="185" fontId="7" fillId="0" borderId="16" xfId="0" applyNumberFormat="1" applyFont="1" applyBorder="1" applyAlignment="1">
      <alignment vertical="center"/>
    </xf>
    <xf numFmtId="185" fontId="7" fillId="0" borderId="15" xfId="0" applyNumberFormat="1" applyFont="1" applyBorder="1" applyAlignment="1">
      <alignment vertical="center"/>
    </xf>
    <xf numFmtId="182" fontId="7" fillId="0" borderId="17" xfId="0" applyNumberFormat="1" applyFont="1" applyBorder="1" applyAlignment="1">
      <alignment vertical="center"/>
    </xf>
    <xf numFmtId="182" fontId="7" fillId="0" borderId="15" xfId="0" applyNumberFormat="1" applyFont="1" applyBorder="1" applyAlignment="1">
      <alignment vertical="center"/>
    </xf>
    <xf numFmtId="190" fontId="7" fillId="0" borderId="16" xfId="0" applyNumberFormat="1" applyFont="1" applyBorder="1" applyAlignment="1">
      <alignment vertical="center"/>
    </xf>
    <xf numFmtId="190" fontId="7" fillId="0" borderId="15" xfId="0" applyNumberFormat="1" applyFont="1" applyBorder="1" applyAlignment="1">
      <alignment vertical="center"/>
    </xf>
    <xf numFmtId="182" fontId="7" fillId="0" borderId="35" xfId="0" applyNumberFormat="1" applyFont="1" applyBorder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182" fontId="7" fillId="0" borderId="38" xfId="0" applyNumberFormat="1" applyFont="1" applyBorder="1" applyAlignment="1">
      <alignment horizontal="center" vertical="center"/>
    </xf>
    <xf numFmtId="182" fontId="7" fillId="0" borderId="47" xfId="0" applyNumberFormat="1" applyFont="1" applyBorder="1" applyAlignment="1">
      <alignment horizontal="center" vertical="center"/>
    </xf>
    <xf numFmtId="190" fontId="7" fillId="0" borderId="35" xfId="0" applyNumberFormat="1" applyFont="1" applyBorder="1" applyAlignment="1">
      <alignment horizontal="center" vertical="center"/>
    </xf>
    <xf numFmtId="190" fontId="7" fillId="0" borderId="38" xfId="0" applyNumberFormat="1" applyFont="1" applyBorder="1" applyAlignment="1">
      <alignment horizontal="center" vertical="center"/>
    </xf>
    <xf numFmtId="182" fontId="7" fillId="0" borderId="19" xfId="0" applyNumberFormat="1" applyFont="1" applyBorder="1" applyAlignment="1">
      <alignment vertical="center"/>
    </xf>
    <xf numFmtId="182" fontId="7" fillId="0" borderId="34" xfId="0" applyNumberFormat="1" applyFont="1" applyBorder="1" applyAlignment="1">
      <alignment vertical="center"/>
    </xf>
    <xf numFmtId="0" fontId="7" fillId="0" borderId="37" xfId="0" applyFont="1" applyBorder="1" applyAlignment="1">
      <alignment horizontal="left" vertical="center"/>
    </xf>
    <xf numFmtId="182" fontId="7" fillId="0" borderId="37" xfId="0" applyNumberFormat="1" applyFont="1" applyBorder="1" applyAlignment="1">
      <alignment vertical="center"/>
    </xf>
    <xf numFmtId="0" fontId="7" fillId="0" borderId="49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182" fontId="7" fillId="0" borderId="36" xfId="0" applyNumberFormat="1" applyFont="1" applyBorder="1" applyAlignment="1">
      <alignment vertical="center"/>
    </xf>
    <xf numFmtId="193" fontId="7" fillId="0" borderId="22" xfId="0" applyNumberFormat="1" applyFont="1" applyBorder="1" applyAlignment="1">
      <alignment vertical="center"/>
    </xf>
    <xf numFmtId="186" fontId="7" fillId="0" borderId="22" xfId="0" applyNumberFormat="1" applyFont="1" applyBorder="1" applyAlignment="1">
      <alignment vertical="center"/>
    </xf>
    <xf numFmtId="186" fontId="7" fillId="0" borderId="23" xfId="0" applyNumberFormat="1" applyFont="1" applyBorder="1" applyAlignment="1">
      <alignment vertical="center"/>
    </xf>
    <xf numFmtId="193" fontId="7" fillId="0" borderId="21" xfId="0" applyNumberFormat="1" applyFont="1" applyBorder="1" applyAlignment="1">
      <alignment vertical="center"/>
    </xf>
    <xf numFmtId="193" fontId="7" fillId="0" borderId="23" xfId="0" applyNumberFormat="1" applyFont="1" applyBorder="1" applyAlignment="1">
      <alignment vertical="center"/>
    </xf>
    <xf numFmtId="189" fontId="7" fillId="0" borderId="2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7" fillId="0" borderId="4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6" fillId="0" borderId="51" xfId="0" applyFont="1" applyBorder="1" applyAlignment="1">
      <alignment vertical="center"/>
    </xf>
    <xf numFmtId="3" fontId="1" fillId="0" borderId="12" xfId="0" applyNumberFormat="1" applyFont="1" applyBorder="1" applyAlignment="1">
      <alignment horizontal="right" vertical="center"/>
    </xf>
    <xf numFmtId="185" fontId="1" fillId="0" borderId="0" xfId="0" applyNumberFormat="1" applyFont="1" applyAlignment="1">
      <alignment vertical="center"/>
    </xf>
    <xf numFmtId="185" fontId="1" fillId="0" borderId="0" xfId="0" applyNumberFormat="1" applyFont="1" applyAlignment="1">
      <alignment horizontal="right" vertical="center"/>
    </xf>
    <xf numFmtId="14" fontId="6" fillId="0" borderId="0" xfId="0" applyNumberFormat="1" applyFont="1" applyAlignment="1">
      <alignment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30" xfId="0" applyNumberFormat="1" applyFont="1" applyBorder="1" applyAlignment="1">
      <alignment horizontal="left" vertical="center"/>
    </xf>
    <xf numFmtId="176" fontId="7" fillId="0" borderId="8" xfId="0" applyNumberFormat="1" applyFont="1" applyBorder="1" applyAlignment="1">
      <alignment horizontal="right" vertical="center"/>
    </xf>
    <xf numFmtId="180" fontId="7" fillId="0" borderId="10" xfId="0" applyNumberFormat="1" applyFont="1" applyBorder="1" applyAlignment="1">
      <alignment vertical="center"/>
    </xf>
    <xf numFmtId="180" fontId="7" fillId="0" borderId="33" xfId="0" applyNumberFormat="1" applyFont="1" applyBorder="1" applyAlignment="1">
      <alignment vertical="center"/>
    </xf>
    <xf numFmtId="176" fontId="7" fillId="0" borderId="7" xfId="0" applyNumberFormat="1" applyFont="1" applyBorder="1" applyAlignment="1">
      <alignment horizontal="left" vertical="center"/>
    </xf>
    <xf numFmtId="176" fontId="7" fillId="0" borderId="11" xfId="0" applyNumberFormat="1" applyFont="1" applyBorder="1" applyAlignment="1">
      <alignment horizontal="left" vertical="center"/>
    </xf>
    <xf numFmtId="180" fontId="7" fillId="0" borderId="47" xfId="0" applyNumberFormat="1" applyFont="1" applyBorder="1" applyAlignment="1">
      <alignment vertical="center"/>
    </xf>
    <xf numFmtId="176" fontId="7" fillId="0" borderId="31" xfId="0" applyNumberFormat="1" applyFont="1" applyBorder="1" applyAlignment="1">
      <alignment vertical="center"/>
    </xf>
    <xf numFmtId="176" fontId="7" fillId="0" borderId="69" xfId="0" applyNumberFormat="1" applyFont="1" applyBorder="1" applyAlignment="1">
      <alignment horizontal="left" vertical="center"/>
    </xf>
    <xf numFmtId="176" fontId="7" fillId="0" borderId="22" xfId="0" applyNumberFormat="1" applyFont="1" applyBorder="1" applyAlignment="1">
      <alignment horizontal="right" vertical="center"/>
    </xf>
    <xf numFmtId="180" fontId="7" fillId="0" borderId="28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80" fontId="7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7" fillId="0" borderId="13" xfId="0" applyFont="1" applyBorder="1" applyAlignment="1">
      <alignment vertical="center"/>
    </xf>
    <xf numFmtId="49" fontId="7" fillId="0" borderId="8" xfId="0" applyNumberFormat="1" applyFont="1" applyBorder="1" applyAlignment="1">
      <alignment horizontal="right" vertical="center"/>
    </xf>
    <xf numFmtId="176" fontId="7" fillId="0" borderId="8" xfId="0" applyNumberFormat="1" applyFont="1" applyBorder="1" applyAlignment="1">
      <alignment vertical="center"/>
    </xf>
    <xf numFmtId="180" fontId="7" fillId="0" borderId="8" xfId="0" applyNumberFormat="1" applyFont="1" applyBorder="1" applyAlignment="1">
      <alignment vertical="center"/>
    </xf>
    <xf numFmtId="49" fontId="7" fillId="0" borderId="22" xfId="0" applyNumberFormat="1" applyFont="1" applyBorder="1" applyAlignment="1">
      <alignment horizontal="right" vertical="center"/>
    </xf>
    <xf numFmtId="176" fontId="7" fillId="0" borderId="22" xfId="0" applyNumberFormat="1" applyFont="1" applyBorder="1" applyAlignment="1">
      <alignment vertical="center"/>
    </xf>
    <xf numFmtId="176" fontId="7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49" fontId="7" fillId="0" borderId="24" xfId="0" applyNumberFormat="1" applyFont="1" applyBorder="1" applyAlignment="1">
      <alignment horizontal="left" vertical="center"/>
    </xf>
    <xf numFmtId="176" fontId="18" fillId="0" borderId="0" xfId="0" applyNumberFormat="1" applyFont="1" applyAlignment="1">
      <alignment vertical="center"/>
    </xf>
    <xf numFmtId="38" fontId="6" fillId="0" borderId="0" xfId="1" applyFont="1" applyFill="1" applyAlignment="1">
      <alignment vertical="center"/>
    </xf>
    <xf numFmtId="0" fontId="7" fillId="0" borderId="29" xfId="0" applyFont="1" applyBorder="1" applyAlignment="1">
      <alignment vertical="center"/>
    </xf>
    <xf numFmtId="49" fontId="7" fillId="0" borderId="3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67" xfId="0" applyFont="1" applyBorder="1" applyAlignment="1">
      <alignment vertical="center"/>
    </xf>
    <xf numFmtId="0" fontId="7" fillId="0" borderId="39" xfId="0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85" fontId="7" fillId="0" borderId="9" xfId="0" applyNumberFormat="1" applyFont="1" applyBorder="1" applyAlignment="1">
      <alignment vertical="center"/>
    </xf>
    <xf numFmtId="185" fontId="7" fillId="0" borderId="9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77" fontId="7" fillId="0" borderId="21" xfId="0" applyNumberFormat="1" applyFont="1" applyBorder="1" applyAlignment="1">
      <alignment vertical="center"/>
    </xf>
    <xf numFmtId="38" fontId="7" fillId="0" borderId="22" xfId="1" applyFont="1" applyFill="1" applyBorder="1" applyAlignment="1">
      <alignment vertical="center"/>
    </xf>
    <xf numFmtId="0" fontId="6" fillId="0" borderId="40" xfId="0" applyFont="1" applyBorder="1" applyAlignment="1">
      <alignment vertical="center"/>
    </xf>
    <xf numFmtId="180" fontId="6" fillId="0" borderId="22" xfId="0" applyNumberFormat="1" applyFont="1" applyBorder="1" applyAlignment="1">
      <alignment horizontal="right" vertical="center"/>
    </xf>
    <xf numFmtId="180" fontId="6" fillId="0" borderId="28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vertical="center"/>
    </xf>
    <xf numFmtId="180" fontId="7" fillId="0" borderId="51" xfId="0" applyNumberFormat="1" applyFont="1" applyBorder="1" applyAlignment="1">
      <alignment vertical="center"/>
    </xf>
    <xf numFmtId="191" fontId="7" fillId="0" borderId="31" xfId="0" applyNumberFormat="1" applyFont="1" applyBorder="1" applyAlignment="1">
      <alignment horizontal="right" vertical="center"/>
    </xf>
    <xf numFmtId="191" fontId="7" fillId="0" borderId="33" xfId="0" applyNumberFormat="1" applyFont="1" applyBorder="1" applyAlignment="1">
      <alignment horizontal="right" vertical="center"/>
    </xf>
    <xf numFmtId="191" fontId="7" fillId="0" borderId="35" xfId="0" applyNumberFormat="1" applyFont="1" applyBorder="1" applyAlignment="1">
      <alignment horizontal="right" vertical="center"/>
    </xf>
    <xf numFmtId="191" fontId="7" fillId="0" borderId="47" xfId="0" applyNumberFormat="1" applyFont="1" applyBorder="1" applyAlignment="1">
      <alignment horizontal="right" vertical="center"/>
    </xf>
    <xf numFmtId="191" fontId="7" fillId="0" borderId="8" xfId="0" applyNumberFormat="1" applyFont="1" applyBorder="1" applyAlignment="1">
      <alignment horizontal="right" vertical="center"/>
    </xf>
    <xf numFmtId="191" fontId="7" fillId="0" borderId="10" xfId="0" applyNumberFormat="1" applyFont="1" applyBorder="1" applyAlignment="1">
      <alignment horizontal="right" vertical="center"/>
    </xf>
    <xf numFmtId="180" fontId="7" fillId="0" borderId="40" xfId="0" applyNumberFormat="1" applyFont="1" applyBorder="1" applyAlignment="1">
      <alignment horizontal="right" vertical="center"/>
    </xf>
    <xf numFmtId="0" fontId="7" fillId="0" borderId="40" xfId="0" quotePrefix="1" applyFont="1" applyBorder="1" applyAlignment="1">
      <alignment horizontal="right" vertical="center"/>
    </xf>
    <xf numFmtId="0" fontId="7" fillId="0" borderId="42" xfId="0" quotePrefix="1" applyFont="1" applyBorder="1" applyAlignment="1">
      <alignment horizontal="right" vertical="center"/>
    </xf>
    <xf numFmtId="194" fontId="6" fillId="0" borderId="8" xfId="0" applyNumberFormat="1" applyFont="1" applyBorder="1" applyAlignment="1">
      <alignment horizontal="right" vertical="center"/>
    </xf>
    <xf numFmtId="194" fontId="6" fillId="0" borderId="13" xfId="0" applyNumberFormat="1" applyFont="1" applyBorder="1" applyAlignment="1">
      <alignment horizontal="right" vertical="center"/>
    </xf>
    <xf numFmtId="194" fontId="6" fillId="0" borderId="8" xfId="0" applyNumberFormat="1" applyFont="1" applyBorder="1" applyAlignment="1">
      <alignment vertical="center"/>
    </xf>
    <xf numFmtId="194" fontId="6" fillId="0" borderId="13" xfId="0" applyNumberFormat="1" applyFont="1" applyBorder="1" applyAlignment="1">
      <alignment vertical="center"/>
    </xf>
    <xf numFmtId="194" fontId="6" fillId="0" borderId="31" xfId="0" applyNumberFormat="1" applyFont="1" applyBorder="1" applyAlignment="1">
      <alignment vertical="center"/>
    </xf>
    <xf numFmtId="194" fontId="6" fillId="0" borderId="66" xfId="0" applyNumberFormat="1" applyFont="1" applyBorder="1" applyAlignment="1">
      <alignment vertical="center"/>
    </xf>
    <xf numFmtId="194" fontId="6" fillId="0" borderId="35" xfId="0" applyNumberFormat="1" applyFont="1" applyBorder="1" applyAlignment="1">
      <alignment vertical="center"/>
    </xf>
    <xf numFmtId="194" fontId="6" fillId="0" borderId="0" xfId="0" applyNumberFormat="1" applyFont="1" applyAlignment="1">
      <alignment vertical="center"/>
    </xf>
    <xf numFmtId="194" fontId="6" fillId="0" borderId="16" xfId="0" applyNumberFormat="1" applyFont="1" applyBorder="1" applyAlignment="1">
      <alignment vertical="center"/>
    </xf>
    <xf numFmtId="194" fontId="6" fillId="0" borderId="17" xfId="0" applyNumberFormat="1" applyFont="1" applyBorder="1" applyAlignment="1">
      <alignment vertical="center"/>
    </xf>
    <xf numFmtId="194" fontId="6" fillId="0" borderId="32" xfId="0" applyNumberFormat="1" applyFont="1" applyBorder="1" applyAlignment="1">
      <alignment vertical="center"/>
    </xf>
    <xf numFmtId="194" fontId="6" fillId="0" borderId="35" xfId="0" applyNumberFormat="1" applyFont="1" applyBorder="1" applyAlignment="1">
      <alignment horizontal="center" vertical="center"/>
    </xf>
    <xf numFmtId="194" fontId="6" fillId="0" borderId="0" xfId="0" applyNumberFormat="1" applyFont="1" applyAlignment="1">
      <alignment horizontal="center" vertical="center"/>
    </xf>
    <xf numFmtId="178" fontId="6" fillId="0" borderId="21" xfId="0" applyNumberFormat="1" applyFont="1" applyBorder="1" applyAlignment="1">
      <alignment vertical="center"/>
    </xf>
    <xf numFmtId="192" fontId="7" fillId="0" borderId="0" xfId="0" applyNumberFormat="1" applyFont="1" applyAlignment="1">
      <alignment horizontal="center" vertical="center"/>
    </xf>
    <xf numFmtId="38" fontId="7" fillId="0" borderId="9" xfId="1" applyFont="1" applyFill="1" applyBorder="1" applyAlignment="1">
      <alignment vertical="center"/>
    </xf>
    <xf numFmtId="38" fontId="7" fillId="0" borderId="10" xfId="1" applyFont="1" applyFill="1" applyBorder="1" applyAlignment="1">
      <alignment vertical="center"/>
    </xf>
    <xf numFmtId="38" fontId="7" fillId="0" borderId="0" xfId="0" applyNumberFormat="1" applyFont="1" applyAlignment="1">
      <alignment vertical="center"/>
    </xf>
    <xf numFmtId="195" fontId="7" fillId="0" borderId="8" xfId="1" applyNumberFormat="1" applyFont="1" applyFill="1" applyBorder="1" applyAlignment="1">
      <alignment vertical="center"/>
    </xf>
    <xf numFmtId="195" fontId="7" fillId="0" borderId="10" xfId="1" applyNumberFormat="1" applyFont="1" applyFill="1" applyBorder="1" applyAlignment="1">
      <alignment vertical="center"/>
    </xf>
    <xf numFmtId="182" fontId="7" fillId="0" borderId="10" xfId="0" applyNumberFormat="1" applyFont="1" applyBorder="1" applyAlignment="1">
      <alignment vertical="center"/>
    </xf>
    <xf numFmtId="193" fontId="7" fillId="0" borderId="8" xfId="0" applyNumberFormat="1" applyFont="1" applyBorder="1" applyAlignment="1">
      <alignment horizontal="center" vertical="center"/>
    </xf>
    <xf numFmtId="190" fontId="7" fillId="0" borderId="37" xfId="0" applyNumberFormat="1" applyFont="1" applyBorder="1" applyAlignment="1">
      <alignment vertical="center"/>
    </xf>
    <xf numFmtId="190" fontId="7" fillId="0" borderId="10" xfId="0" applyNumberFormat="1" applyFont="1" applyBorder="1" applyAlignment="1">
      <alignment vertical="center"/>
    </xf>
    <xf numFmtId="38" fontId="7" fillId="0" borderId="18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6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42" xfId="1" applyFont="1" applyFill="1" applyBorder="1" applyAlignment="1">
      <alignment vertical="center"/>
    </xf>
    <xf numFmtId="190" fontId="7" fillId="0" borderId="10" xfId="0" applyNumberFormat="1" applyFont="1" applyBorder="1" applyAlignment="1">
      <alignment horizontal="right" vertical="center"/>
    </xf>
    <xf numFmtId="189" fontId="7" fillId="0" borderId="8" xfId="0" applyNumberFormat="1" applyFont="1" applyBorder="1" applyAlignment="1">
      <alignment vertical="center"/>
    </xf>
    <xf numFmtId="189" fontId="7" fillId="0" borderId="10" xfId="0" applyNumberFormat="1" applyFont="1" applyBorder="1" applyAlignment="1">
      <alignment vertical="center"/>
    </xf>
    <xf numFmtId="193" fontId="7" fillId="0" borderId="10" xfId="0" applyNumberFormat="1" applyFont="1" applyBorder="1" applyAlignment="1">
      <alignment horizontal="right" vertical="center"/>
    </xf>
    <xf numFmtId="182" fontId="7" fillId="0" borderId="10" xfId="0" applyNumberFormat="1" applyFont="1" applyBorder="1" applyAlignment="1">
      <alignment horizontal="right" vertical="center"/>
    </xf>
    <xf numFmtId="182" fontId="7" fillId="0" borderId="13" xfId="0" applyNumberFormat="1" applyFont="1" applyBorder="1" applyAlignment="1">
      <alignment horizontal="center" vertical="center"/>
    </xf>
    <xf numFmtId="182" fontId="7" fillId="0" borderId="58" xfId="0" applyNumberFormat="1" applyFont="1" applyBorder="1" applyAlignment="1">
      <alignment horizontal="right" vertical="center"/>
    </xf>
    <xf numFmtId="193" fontId="7" fillId="0" borderId="9" xfId="0" applyNumberFormat="1" applyFont="1" applyBorder="1" applyAlignment="1">
      <alignment horizontal="center" vertical="center"/>
    </xf>
    <xf numFmtId="182" fontId="7" fillId="0" borderId="33" xfId="0" applyNumberFormat="1" applyFont="1" applyBorder="1" applyAlignment="1">
      <alignment horizontal="right" vertical="center"/>
    </xf>
    <xf numFmtId="190" fontId="7" fillId="0" borderId="40" xfId="0" applyNumberFormat="1" applyFont="1" applyBorder="1" applyAlignment="1">
      <alignment vertical="center"/>
    </xf>
    <xf numFmtId="190" fontId="7" fillId="0" borderId="40" xfId="0" applyNumberFormat="1" applyFont="1" applyBorder="1" applyAlignment="1">
      <alignment horizontal="right" vertical="center"/>
    </xf>
    <xf numFmtId="190" fontId="7" fillId="0" borderId="42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38" fontId="7" fillId="0" borderId="70" xfId="1" applyFont="1" applyFill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7" fontId="6" fillId="0" borderId="10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7" fontId="6" fillId="0" borderId="28" xfId="0" applyNumberFormat="1" applyFont="1" applyBorder="1" applyAlignment="1">
      <alignment vertical="center"/>
    </xf>
    <xf numFmtId="177" fontId="7" fillId="0" borderId="9" xfId="0" applyNumberFormat="1" applyFont="1" applyBorder="1" applyAlignment="1">
      <alignment vertical="center"/>
    </xf>
    <xf numFmtId="176" fontId="7" fillId="0" borderId="15" xfId="0" applyNumberFormat="1" applyFont="1" applyBorder="1" applyAlignment="1">
      <alignment vertical="center"/>
    </xf>
    <xf numFmtId="177" fontId="7" fillId="0" borderId="23" xfId="0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38" fontId="6" fillId="0" borderId="0" xfId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38" fontId="20" fillId="0" borderId="0" xfId="0" applyNumberFormat="1" applyFont="1" applyBorder="1" applyAlignment="1">
      <alignment vertical="center"/>
    </xf>
    <xf numFmtId="178" fontId="6" fillId="0" borderId="42" xfId="0" applyNumberFormat="1" applyFont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178" fontId="6" fillId="0" borderId="28" xfId="0" applyNumberFormat="1" applyFont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right" vertical="center"/>
    </xf>
    <xf numFmtId="178" fontId="6" fillId="0" borderId="41" xfId="0" applyNumberFormat="1" applyFont="1" applyBorder="1" applyAlignment="1">
      <alignment horizontal="right" vertical="center"/>
    </xf>
    <xf numFmtId="0" fontId="8" fillId="0" borderId="5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180" fontId="8" fillId="0" borderId="50" xfId="0" applyNumberFormat="1" applyFont="1" applyBorder="1" applyAlignment="1">
      <alignment vertical="center"/>
    </xf>
    <xf numFmtId="180" fontId="8" fillId="0" borderId="13" xfId="0" applyNumberFormat="1" applyFont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1" fillId="0" borderId="0" xfId="0" applyFont="1" applyBorder="1" applyAlignment="1">
      <alignment vertical="center"/>
    </xf>
    <xf numFmtId="49" fontId="0" fillId="0" borderId="0" xfId="0" applyNumberFormat="1" applyBorder="1" applyAlignment="1">
      <alignment vertical="top"/>
    </xf>
    <xf numFmtId="181" fontId="1" fillId="0" borderId="0" xfId="0" applyNumberFormat="1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180" fontId="8" fillId="0" borderId="59" xfId="0" applyNumberFormat="1" applyFont="1" applyBorder="1" applyAlignment="1">
      <alignment vertical="center"/>
    </xf>
    <xf numFmtId="180" fontId="8" fillId="0" borderId="66" xfId="0" applyNumberFormat="1" applyFont="1" applyBorder="1" applyAlignment="1">
      <alignment vertical="center"/>
    </xf>
    <xf numFmtId="180" fontId="8" fillId="0" borderId="0" xfId="0" applyNumberFormat="1" applyFont="1" applyBorder="1" applyAlignment="1">
      <alignment vertical="center"/>
    </xf>
    <xf numFmtId="180" fontId="7" fillId="0" borderId="0" xfId="0" applyNumberFormat="1" applyFont="1" applyBorder="1" applyAlignment="1">
      <alignment vertical="center"/>
    </xf>
    <xf numFmtId="191" fontId="7" fillId="0" borderId="16" xfId="0" applyNumberFormat="1" applyFont="1" applyBorder="1" applyAlignment="1">
      <alignment horizontal="right" vertical="center"/>
    </xf>
    <xf numFmtId="191" fontId="7" fillId="0" borderId="19" xfId="0" applyNumberFormat="1" applyFont="1" applyBorder="1" applyAlignment="1">
      <alignment horizontal="right" vertical="center"/>
    </xf>
    <xf numFmtId="194" fontId="7" fillId="0" borderId="10" xfId="0" applyNumberFormat="1" applyFont="1" applyBorder="1" applyAlignment="1">
      <alignment horizontal="right" vertical="center"/>
    </xf>
    <xf numFmtId="194" fontId="7" fillId="0" borderId="10" xfId="0" applyNumberFormat="1" applyFont="1" applyBorder="1" applyAlignment="1">
      <alignment vertical="center"/>
    </xf>
    <xf numFmtId="42" fontId="7" fillId="0" borderId="10" xfId="0" applyNumberFormat="1" applyFont="1" applyBorder="1" applyAlignment="1">
      <alignment horizontal="right" vertical="center"/>
    </xf>
    <xf numFmtId="194" fontId="7" fillId="0" borderId="33" xfId="0" applyNumberFormat="1" applyFont="1" applyBorder="1" applyAlignment="1">
      <alignment vertical="center"/>
    </xf>
    <xf numFmtId="194" fontId="7" fillId="0" borderId="47" xfId="0" applyNumberFormat="1" applyFont="1" applyBorder="1" applyAlignment="1">
      <alignment vertical="center"/>
    </xf>
    <xf numFmtId="194" fontId="7" fillId="0" borderId="19" xfId="0" applyNumberFormat="1" applyFont="1" applyBorder="1" applyAlignment="1">
      <alignment vertical="center"/>
    </xf>
    <xf numFmtId="42" fontId="7" fillId="0" borderId="47" xfId="0" applyNumberFormat="1" applyFont="1" applyBorder="1" applyAlignment="1">
      <alignment horizontal="right" vertical="center"/>
    </xf>
    <xf numFmtId="42" fontId="7" fillId="0" borderId="19" xfId="0" applyNumberFormat="1" applyFont="1" applyBorder="1" applyAlignment="1">
      <alignment horizontal="right" vertical="center"/>
    </xf>
    <xf numFmtId="194" fontId="7" fillId="0" borderId="47" xfId="0" applyNumberFormat="1" applyFont="1" applyBorder="1" applyAlignment="1">
      <alignment horizontal="center" vertical="center"/>
    </xf>
    <xf numFmtId="178" fontId="7" fillId="0" borderId="28" xfId="0" applyNumberFormat="1" applyFont="1" applyBorder="1" applyAlignment="1">
      <alignment vertical="center"/>
    </xf>
    <xf numFmtId="194" fontId="7" fillId="0" borderId="13" xfId="0" applyNumberFormat="1" applyFont="1" applyBorder="1" applyAlignment="1">
      <alignment horizontal="right" vertical="center"/>
    </xf>
    <xf numFmtId="194" fontId="7" fillId="0" borderId="13" xfId="0" applyNumberFormat="1" applyFont="1" applyBorder="1" applyAlignment="1">
      <alignment vertical="center"/>
    </xf>
    <xf numFmtId="42" fontId="7" fillId="0" borderId="13" xfId="0" applyNumberFormat="1" applyFont="1" applyBorder="1" applyAlignment="1">
      <alignment horizontal="right" vertical="center"/>
    </xf>
    <xf numFmtId="194" fontId="7" fillId="0" borderId="66" xfId="0" applyNumberFormat="1" applyFont="1" applyBorder="1" applyAlignment="1">
      <alignment vertical="center"/>
    </xf>
    <xf numFmtId="194" fontId="7" fillId="0" borderId="0" xfId="0" applyNumberFormat="1" applyFont="1" applyBorder="1" applyAlignment="1">
      <alignment vertical="center"/>
    </xf>
    <xf numFmtId="194" fontId="7" fillId="0" borderId="17" xfId="0" applyNumberFormat="1" applyFont="1" applyBorder="1" applyAlignment="1">
      <alignment vertical="center"/>
    </xf>
    <xf numFmtId="42" fontId="7" fillId="0" borderId="0" xfId="0" applyNumberFormat="1" applyFont="1" applyBorder="1" applyAlignment="1">
      <alignment horizontal="right" vertical="center"/>
    </xf>
    <xf numFmtId="42" fontId="7" fillId="0" borderId="17" xfId="0" applyNumberFormat="1" applyFont="1" applyBorder="1" applyAlignment="1">
      <alignment horizontal="right" vertical="center"/>
    </xf>
    <xf numFmtId="194" fontId="7" fillId="0" borderId="0" xfId="0" applyNumberFormat="1" applyFont="1" applyBorder="1" applyAlignment="1">
      <alignment horizontal="center" vertical="center"/>
    </xf>
    <xf numFmtId="178" fontId="7" fillId="0" borderId="21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 textRotation="255"/>
    </xf>
    <xf numFmtId="0" fontId="7" fillId="0" borderId="50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4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59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7" fillId="0" borderId="5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textRotation="255"/>
      <protection locked="0"/>
    </xf>
    <xf numFmtId="0" fontId="7" fillId="0" borderId="11" xfId="0" applyFont="1" applyBorder="1" applyAlignment="1" applyProtection="1">
      <alignment horizontal="center" vertical="center" textRotation="255"/>
      <protection locked="0"/>
    </xf>
    <xf numFmtId="0" fontId="7" fillId="0" borderId="20" xfId="0" applyFont="1" applyBorder="1" applyAlignment="1" applyProtection="1">
      <alignment horizontal="center" vertical="center" textRotation="255"/>
      <protection locked="0"/>
    </xf>
    <xf numFmtId="0" fontId="0" fillId="0" borderId="0" xfId="0" applyAlignment="1">
      <alignment horizontal="right" vertical="center" wrapText="1"/>
    </xf>
    <xf numFmtId="0" fontId="7" fillId="0" borderId="46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/>
    </xf>
    <xf numFmtId="0" fontId="7" fillId="0" borderId="6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85" fontId="7" fillId="0" borderId="9" xfId="0" applyNumberFormat="1" applyFont="1" applyBorder="1" applyAlignment="1">
      <alignment horizontal="right" vertical="center"/>
    </xf>
    <xf numFmtId="185" fontId="7" fillId="0" borderId="18" xfId="0" applyNumberFormat="1" applyFont="1" applyBorder="1" applyAlignment="1">
      <alignment horizontal="right" vertical="center"/>
    </xf>
    <xf numFmtId="185" fontId="7" fillId="0" borderId="38" xfId="0" applyNumberFormat="1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185" fontId="7" fillId="0" borderId="23" xfId="0" applyNumberFormat="1" applyFont="1" applyBorder="1" applyAlignment="1">
      <alignment horizontal="right" vertical="center"/>
    </xf>
    <xf numFmtId="0" fontId="9" fillId="0" borderId="39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85" fontId="7" fillId="0" borderId="9" xfId="0" applyNumberFormat="1" applyFont="1" applyBorder="1" applyAlignment="1">
      <alignment vertical="center"/>
    </xf>
    <xf numFmtId="185" fontId="7" fillId="0" borderId="18" xfId="0" applyNumberFormat="1" applyFont="1" applyBorder="1" applyAlignment="1">
      <alignment vertical="center"/>
    </xf>
    <xf numFmtId="185" fontId="7" fillId="0" borderId="32" xfId="0" applyNumberFormat="1" applyFont="1" applyBorder="1" applyAlignment="1">
      <alignment horizontal="right" vertical="center"/>
    </xf>
    <xf numFmtId="185" fontId="7" fillId="0" borderId="34" xfId="0" applyNumberFormat="1" applyFont="1" applyBorder="1" applyAlignment="1">
      <alignment horizontal="right" vertical="center"/>
    </xf>
    <xf numFmtId="185" fontId="7" fillId="0" borderId="37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180" fontId="7" fillId="0" borderId="9" xfId="0" applyNumberFormat="1" applyFont="1" applyBorder="1" applyAlignment="1">
      <alignment horizontal="center" vertical="center"/>
    </xf>
    <xf numFmtId="180" fontId="7" fillId="0" borderId="1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9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3">
    <cellStyle name="桁区切り 2" xfId="1" xr:uid="{CE7E95AB-9D38-48FC-870F-EFC8F2F12B42}"/>
    <cellStyle name="通貨 2" xfId="2" xr:uid="{4FE4984C-E7C2-4C78-B7BE-0903C7A560C9}"/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2</xdr:col>
      <xdr:colOff>9525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B00F4D8-7A29-4CF4-8E8C-098E35AE030F}"/>
            </a:ext>
          </a:extLst>
        </xdr:cNvPr>
        <xdr:cNvSpPr>
          <a:spLocks noChangeShapeType="1"/>
        </xdr:cNvSpPr>
      </xdr:nvSpPr>
      <xdr:spPr bwMode="auto">
        <a:xfrm>
          <a:off x="9525" y="714375"/>
          <a:ext cx="2257425" cy="64770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9525</xdr:colOff>
      <xdr:row>5</xdr:row>
      <xdr:rowOff>0</xdr:rowOff>
    </xdr:to>
    <xdr:sp macro="" textlink="">
      <xdr:nvSpPr>
        <xdr:cNvPr id="3" name="Line 23">
          <a:extLst>
            <a:ext uri="{FF2B5EF4-FFF2-40B4-BE49-F238E27FC236}">
              <a16:creationId xmlns:a16="http://schemas.microsoft.com/office/drawing/2014/main" id="{0FAB42F5-83D6-4D69-90AC-37E7AE981E47}"/>
            </a:ext>
          </a:extLst>
        </xdr:cNvPr>
        <xdr:cNvSpPr>
          <a:spLocks noChangeShapeType="1"/>
        </xdr:cNvSpPr>
      </xdr:nvSpPr>
      <xdr:spPr bwMode="auto">
        <a:xfrm>
          <a:off x="9525" y="714375"/>
          <a:ext cx="2257425" cy="64770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</xdr:row>
      <xdr:rowOff>0</xdr:rowOff>
    </xdr:from>
    <xdr:to>
      <xdr:col>2</xdr:col>
      <xdr:colOff>7620</xdr:colOff>
      <xdr:row>5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969780A7-E8A7-4747-A978-EF5E0612427F}"/>
            </a:ext>
          </a:extLst>
        </xdr:cNvPr>
        <xdr:cNvSpPr>
          <a:spLocks noChangeShapeType="1"/>
        </xdr:cNvSpPr>
      </xdr:nvSpPr>
      <xdr:spPr bwMode="auto">
        <a:xfrm>
          <a:off x="7620" y="708660"/>
          <a:ext cx="2034540" cy="65532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</xdr:row>
      <xdr:rowOff>0</xdr:rowOff>
    </xdr:from>
    <xdr:to>
      <xdr:col>2</xdr:col>
      <xdr:colOff>7620</xdr:colOff>
      <xdr:row>5</xdr:row>
      <xdr:rowOff>0</xdr:rowOff>
    </xdr:to>
    <xdr:sp macro="" textlink="">
      <xdr:nvSpPr>
        <xdr:cNvPr id="5" name="Line 23">
          <a:extLst>
            <a:ext uri="{FF2B5EF4-FFF2-40B4-BE49-F238E27FC236}">
              <a16:creationId xmlns:a16="http://schemas.microsoft.com/office/drawing/2014/main" id="{522CD44E-E8CF-487F-9C92-1CA8CAE731C5}"/>
            </a:ext>
          </a:extLst>
        </xdr:cNvPr>
        <xdr:cNvSpPr>
          <a:spLocks noChangeShapeType="1"/>
        </xdr:cNvSpPr>
      </xdr:nvSpPr>
      <xdr:spPr bwMode="auto">
        <a:xfrm>
          <a:off x="7620" y="708660"/>
          <a:ext cx="2034540" cy="65532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</xdr:row>
      <xdr:rowOff>0</xdr:rowOff>
    </xdr:from>
    <xdr:to>
      <xdr:col>2</xdr:col>
      <xdr:colOff>7620</xdr:colOff>
      <xdr:row>5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E5518F63-8079-448F-B673-B5DA74C9B1CA}"/>
            </a:ext>
          </a:extLst>
        </xdr:cNvPr>
        <xdr:cNvSpPr>
          <a:spLocks noChangeShapeType="1"/>
        </xdr:cNvSpPr>
      </xdr:nvSpPr>
      <xdr:spPr bwMode="auto">
        <a:xfrm>
          <a:off x="7620" y="708660"/>
          <a:ext cx="2034540" cy="65532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</xdr:row>
      <xdr:rowOff>0</xdr:rowOff>
    </xdr:from>
    <xdr:to>
      <xdr:col>2</xdr:col>
      <xdr:colOff>7620</xdr:colOff>
      <xdr:row>5</xdr:row>
      <xdr:rowOff>0</xdr:rowOff>
    </xdr:to>
    <xdr:sp macro="" textlink="">
      <xdr:nvSpPr>
        <xdr:cNvPr id="7" name="Line 23">
          <a:extLst>
            <a:ext uri="{FF2B5EF4-FFF2-40B4-BE49-F238E27FC236}">
              <a16:creationId xmlns:a16="http://schemas.microsoft.com/office/drawing/2014/main" id="{2CEE9099-370C-43A3-A6CB-14BC9E26B3DB}"/>
            </a:ext>
          </a:extLst>
        </xdr:cNvPr>
        <xdr:cNvSpPr>
          <a:spLocks noChangeShapeType="1"/>
        </xdr:cNvSpPr>
      </xdr:nvSpPr>
      <xdr:spPr bwMode="auto">
        <a:xfrm>
          <a:off x="7620" y="708660"/>
          <a:ext cx="2034540" cy="65532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2</xdr:col>
      <xdr:colOff>9525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9853ECC-59EE-4703-B111-B5106419459D}"/>
            </a:ext>
          </a:extLst>
        </xdr:cNvPr>
        <xdr:cNvSpPr>
          <a:spLocks noChangeShapeType="1"/>
        </xdr:cNvSpPr>
      </xdr:nvSpPr>
      <xdr:spPr bwMode="auto">
        <a:xfrm>
          <a:off x="9525" y="1019175"/>
          <a:ext cx="2200275" cy="66675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</xdr:row>
      <xdr:rowOff>0</xdr:rowOff>
    </xdr:from>
    <xdr:to>
      <xdr:col>2</xdr:col>
      <xdr:colOff>7620</xdr:colOff>
      <xdr:row>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F30E0C7D-7048-4EED-BB17-DE7BBC42ADE2}"/>
            </a:ext>
          </a:extLst>
        </xdr:cNvPr>
        <xdr:cNvSpPr>
          <a:spLocks noChangeShapeType="1"/>
        </xdr:cNvSpPr>
      </xdr:nvSpPr>
      <xdr:spPr bwMode="auto">
        <a:xfrm>
          <a:off x="7620" y="1013460"/>
          <a:ext cx="1981200" cy="65532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</xdr:row>
      <xdr:rowOff>0</xdr:rowOff>
    </xdr:from>
    <xdr:to>
      <xdr:col>2</xdr:col>
      <xdr:colOff>7620</xdr:colOff>
      <xdr:row>5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1ACDF4F1-E947-4F93-A0DD-FBEB43B576D0}"/>
            </a:ext>
          </a:extLst>
        </xdr:cNvPr>
        <xdr:cNvSpPr>
          <a:spLocks noChangeShapeType="1"/>
        </xdr:cNvSpPr>
      </xdr:nvSpPr>
      <xdr:spPr bwMode="auto">
        <a:xfrm>
          <a:off x="7620" y="1013460"/>
          <a:ext cx="1981200" cy="65532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</xdr:row>
      <xdr:rowOff>0</xdr:rowOff>
    </xdr:from>
    <xdr:to>
      <xdr:col>2</xdr:col>
      <xdr:colOff>7620</xdr:colOff>
      <xdr:row>5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D0001EDE-E28A-4331-99C4-4A9CC0430054}"/>
            </a:ext>
          </a:extLst>
        </xdr:cNvPr>
        <xdr:cNvSpPr>
          <a:spLocks noChangeShapeType="1"/>
        </xdr:cNvSpPr>
      </xdr:nvSpPr>
      <xdr:spPr bwMode="auto">
        <a:xfrm>
          <a:off x="7620" y="1013460"/>
          <a:ext cx="1981200" cy="65532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559199B-3F16-46F6-88CF-BE94572C498E}"/>
            </a:ext>
          </a:extLst>
        </xdr:cNvPr>
        <xdr:cNvSpPr>
          <a:spLocks noChangeShapeType="1"/>
        </xdr:cNvSpPr>
      </xdr:nvSpPr>
      <xdr:spPr bwMode="auto">
        <a:xfrm>
          <a:off x="19050" y="1000125"/>
          <a:ext cx="2181225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9525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F468A25-4A2E-445F-89C0-C4C4124BAA7E}"/>
            </a:ext>
          </a:extLst>
        </xdr:cNvPr>
        <xdr:cNvSpPr>
          <a:spLocks noChangeShapeType="1"/>
        </xdr:cNvSpPr>
      </xdr:nvSpPr>
      <xdr:spPr bwMode="auto">
        <a:xfrm>
          <a:off x="9525" y="1000125"/>
          <a:ext cx="2200275" cy="72390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A86A5B92-A17E-452F-AAA2-E8680CADAA3C}"/>
            </a:ext>
          </a:extLst>
        </xdr:cNvPr>
        <xdr:cNvSpPr>
          <a:spLocks noChangeShapeType="1"/>
        </xdr:cNvSpPr>
      </xdr:nvSpPr>
      <xdr:spPr bwMode="auto">
        <a:xfrm>
          <a:off x="15240" y="998220"/>
          <a:ext cx="1965960" cy="7162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</xdr:row>
      <xdr:rowOff>0</xdr:rowOff>
    </xdr:from>
    <xdr:to>
      <xdr:col>2</xdr:col>
      <xdr:colOff>7620</xdr:colOff>
      <xdr:row>5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2F7F97A0-6CE4-48FD-9852-27DEE038155E}"/>
            </a:ext>
          </a:extLst>
        </xdr:cNvPr>
        <xdr:cNvSpPr>
          <a:spLocks noChangeShapeType="1"/>
        </xdr:cNvSpPr>
      </xdr:nvSpPr>
      <xdr:spPr bwMode="auto">
        <a:xfrm>
          <a:off x="7620" y="998220"/>
          <a:ext cx="1981200" cy="71628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B50EE06C-5E5E-43DC-824E-79BD89B08872}"/>
            </a:ext>
          </a:extLst>
        </xdr:cNvPr>
        <xdr:cNvSpPr>
          <a:spLocks noChangeShapeType="1"/>
        </xdr:cNvSpPr>
      </xdr:nvSpPr>
      <xdr:spPr bwMode="auto">
        <a:xfrm>
          <a:off x="15240" y="998220"/>
          <a:ext cx="1965960" cy="7162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</xdr:row>
      <xdr:rowOff>0</xdr:rowOff>
    </xdr:from>
    <xdr:to>
      <xdr:col>2</xdr:col>
      <xdr:colOff>7620</xdr:colOff>
      <xdr:row>5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EB8BB71A-F4D4-4CC2-94F4-523AF6AD89FA}"/>
            </a:ext>
          </a:extLst>
        </xdr:cNvPr>
        <xdr:cNvSpPr>
          <a:spLocks noChangeShapeType="1"/>
        </xdr:cNvSpPr>
      </xdr:nvSpPr>
      <xdr:spPr bwMode="auto">
        <a:xfrm>
          <a:off x="7620" y="998220"/>
          <a:ext cx="1981200" cy="71628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6E537-03E0-4860-AFB6-DDE298D716C0}">
  <sheetPr>
    <tabColor rgb="FFFFFF00"/>
    <pageSetUpPr autoPageBreaks="0"/>
  </sheetPr>
  <dimension ref="A1:AD35"/>
  <sheetViews>
    <sheetView showGridLines="0" view="pageBreakPreview" topLeftCell="A11" zoomScale="80" zoomScaleNormal="100" zoomScaleSheetLayoutView="80" workbookViewId="0">
      <selection activeCell="AF5" sqref="AF5"/>
    </sheetView>
  </sheetViews>
  <sheetFormatPr defaultColWidth="10.88671875" defaultRowHeight="27.75" customHeight="1"/>
  <cols>
    <col min="1" max="1" width="10.88671875" style="42" customWidth="1"/>
    <col min="2" max="2" width="16.109375" style="42" customWidth="1"/>
    <col min="3" max="12" width="10.88671875" style="4" hidden="1" customWidth="1"/>
    <col min="13" max="25" width="0" style="4" hidden="1" customWidth="1"/>
    <col min="26" max="28" width="10.88671875" style="4"/>
    <col min="29" max="30" width="10.88671875" style="36"/>
    <col min="31" max="252" width="10.88671875" style="4"/>
    <col min="253" max="253" width="16.109375" style="4" customWidth="1"/>
    <col min="254" max="275" width="0" style="4" hidden="1" customWidth="1"/>
    <col min="276" max="280" width="10.88671875" style="4"/>
    <col min="281" max="281" width="5.6640625" style="4" customWidth="1"/>
    <col min="282" max="508" width="10.88671875" style="4"/>
    <col min="509" max="509" width="16.109375" style="4" customWidth="1"/>
    <col min="510" max="531" width="0" style="4" hidden="1" customWidth="1"/>
    <col min="532" max="536" width="10.88671875" style="4"/>
    <col min="537" max="537" width="5.6640625" style="4" customWidth="1"/>
    <col min="538" max="764" width="10.88671875" style="4"/>
    <col min="765" max="765" width="16.109375" style="4" customWidth="1"/>
    <col min="766" max="787" width="0" style="4" hidden="1" customWidth="1"/>
    <col min="788" max="792" width="10.88671875" style="4"/>
    <col min="793" max="793" width="5.6640625" style="4" customWidth="1"/>
    <col min="794" max="1020" width="10.88671875" style="4"/>
    <col min="1021" max="1021" width="16.109375" style="4" customWidth="1"/>
    <col min="1022" max="1043" width="0" style="4" hidden="1" customWidth="1"/>
    <col min="1044" max="1048" width="10.88671875" style="4"/>
    <col min="1049" max="1049" width="5.6640625" style="4" customWidth="1"/>
    <col min="1050" max="1276" width="10.88671875" style="4"/>
    <col min="1277" max="1277" width="16.109375" style="4" customWidth="1"/>
    <col min="1278" max="1299" width="0" style="4" hidden="1" customWidth="1"/>
    <col min="1300" max="1304" width="10.88671875" style="4"/>
    <col min="1305" max="1305" width="5.6640625" style="4" customWidth="1"/>
    <col min="1306" max="1532" width="10.88671875" style="4"/>
    <col min="1533" max="1533" width="16.109375" style="4" customWidth="1"/>
    <col min="1534" max="1555" width="0" style="4" hidden="1" customWidth="1"/>
    <col min="1556" max="1560" width="10.88671875" style="4"/>
    <col min="1561" max="1561" width="5.6640625" style="4" customWidth="1"/>
    <col min="1562" max="1788" width="10.88671875" style="4"/>
    <col min="1789" max="1789" width="16.109375" style="4" customWidth="1"/>
    <col min="1790" max="1811" width="0" style="4" hidden="1" customWidth="1"/>
    <col min="1812" max="1816" width="10.88671875" style="4"/>
    <col min="1817" max="1817" width="5.6640625" style="4" customWidth="1"/>
    <col min="1818" max="2044" width="10.88671875" style="4"/>
    <col min="2045" max="2045" width="16.109375" style="4" customWidth="1"/>
    <col min="2046" max="2067" width="0" style="4" hidden="1" customWidth="1"/>
    <col min="2068" max="2072" width="10.88671875" style="4"/>
    <col min="2073" max="2073" width="5.6640625" style="4" customWidth="1"/>
    <col min="2074" max="2300" width="10.88671875" style="4"/>
    <col min="2301" max="2301" width="16.109375" style="4" customWidth="1"/>
    <col min="2302" max="2323" width="0" style="4" hidden="1" customWidth="1"/>
    <col min="2324" max="2328" width="10.88671875" style="4"/>
    <col min="2329" max="2329" width="5.6640625" style="4" customWidth="1"/>
    <col min="2330" max="2556" width="10.88671875" style="4"/>
    <col min="2557" max="2557" width="16.109375" style="4" customWidth="1"/>
    <col min="2558" max="2579" width="0" style="4" hidden="1" customWidth="1"/>
    <col min="2580" max="2584" width="10.88671875" style="4"/>
    <col min="2585" max="2585" width="5.6640625" style="4" customWidth="1"/>
    <col min="2586" max="2812" width="10.88671875" style="4"/>
    <col min="2813" max="2813" width="16.109375" style="4" customWidth="1"/>
    <col min="2814" max="2835" width="0" style="4" hidden="1" customWidth="1"/>
    <col min="2836" max="2840" width="10.88671875" style="4"/>
    <col min="2841" max="2841" width="5.6640625" style="4" customWidth="1"/>
    <col min="2842" max="3068" width="10.88671875" style="4"/>
    <col min="3069" max="3069" width="16.109375" style="4" customWidth="1"/>
    <col min="3070" max="3091" width="0" style="4" hidden="1" customWidth="1"/>
    <col min="3092" max="3096" width="10.88671875" style="4"/>
    <col min="3097" max="3097" width="5.6640625" style="4" customWidth="1"/>
    <col min="3098" max="3324" width="10.88671875" style="4"/>
    <col min="3325" max="3325" width="16.109375" style="4" customWidth="1"/>
    <col min="3326" max="3347" width="0" style="4" hidden="1" customWidth="1"/>
    <col min="3348" max="3352" width="10.88671875" style="4"/>
    <col min="3353" max="3353" width="5.6640625" style="4" customWidth="1"/>
    <col min="3354" max="3580" width="10.88671875" style="4"/>
    <col min="3581" max="3581" width="16.109375" style="4" customWidth="1"/>
    <col min="3582" max="3603" width="0" style="4" hidden="1" customWidth="1"/>
    <col min="3604" max="3608" width="10.88671875" style="4"/>
    <col min="3609" max="3609" width="5.6640625" style="4" customWidth="1"/>
    <col min="3610" max="3836" width="10.88671875" style="4"/>
    <col min="3837" max="3837" width="16.109375" style="4" customWidth="1"/>
    <col min="3838" max="3859" width="0" style="4" hidden="1" customWidth="1"/>
    <col min="3860" max="3864" width="10.88671875" style="4"/>
    <col min="3865" max="3865" width="5.6640625" style="4" customWidth="1"/>
    <col min="3866" max="4092" width="10.88671875" style="4"/>
    <col min="4093" max="4093" width="16.109375" style="4" customWidth="1"/>
    <col min="4094" max="4115" width="0" style="4" hidden="1" customWidth="1"/>
    <col min="4116" max="4120" width="10.88671875" style="4"/>
    <col min="4121" max="4121" width="5.6640625" style="4" customWidth="1"/>
    <col min="4122" max="4348" width="10.88671875" style="4"/>
    <col min="4349" max="4349" width="16.109375" style="4" customWidth="1"/>
    <col min="4350" max="4371" width="0" style="4" hidden="1" customWidth="1"/>
    <col min="4372" max="4376" width="10.88671875" style="4"/>
    <col min="4377" max="4377" width="5.6640625" style="4" customWidth="1"/>
    <col min="4378" max="4604" width="10.88671875" style="4"/>
    <col min="4605" max="4605" width="16.109375" style="4" customWidth="1"/>
    <col min="4606" max="4627" width="0" style="4" hidden="1" customWidth="1"/>
    <col min="4628" max="4632" width="10.88671875" style="4"/>
    <col min="4633" max="4633" width="5.6640625" style="4" customWidth="1"/>
    <col min="4634" max="4860" width="10.88671875" style="4"/>
    <col min="4861" max="4861" width="16.109375" style="4" customWidth="1"/>
    <col min="4862" max="4883" width="0" style="4" hidden="1" customWidth="1"/>
    <col min="4884" max="4888" width="10.88671875" style="4"/>
    <col min="4889" max="4889" width="5.6640625" style="4" customWidth="1"/>
    <col min="4890" max="5116" width="10.88671875" style="4"/>
    <col min="5117" max="5117" width="16.109375" style="4" customWidth="1"/>
    <col min="5118" max="5139" width="0" style="4" hidden="1" customWidth="1"/>
    <col min="5140" max="5144" width="10.88671875" style="4"/>
    <col min="5145" max="5145" width="5.6640625" style="4" customWidth="1"/>
    <col min="5146" max="5372" width="10.88671875" style="4"/>
    <col min="5373" max="5373" width="16.109375" style="4" customWidth="1"/>
    <col min="5374" max="5395" width="0" style="4" hidden="1" customWidth="1"/>
    <col min="5396" max="5400" width="10.88671875" style="4"/>
    <col min="5401" max="5401" width="5.6640625" style="4" customWidth="1"/>
    <col min="5402" max="5628" width="10.88671875" style="4"/>
    <col min="5629" max="5629" width="16.109375" style="4" customWidth="1"/>
    <col min="5630" max="5651" width="0" style="4" hidden="1" customWidth="1"/>
    <col min="5652" max="5656" width="10.88671875" style="4"/>
    <col min="5657" max="5657" width="5.6640625" style="4" customWidth="1"/>
    <col min="5658" max="5884" width="10.88671875" style="4"/>
    <col min="5885" max="5885" width="16.109375" style="4" customWidth="1"/>
    <col min="5886" max="5907" width="0" style="4" hidden="1" customWidth="1"/>
    <col min="5908" max="5912" width="10.88671875" style="4"/>
    <col min="5913" max="5913" width="5.6640625" style="4" customWidth="1"/>
    <col min="5914" max="6140" width="10.88671875" style="4"/>
    <col min="6141" max="6141" width="16.109375" style="4" customWidth="1"/>
    <col min="6142" max="6163" width="0" style="4" hidden="1" customWidth="1"/>
    <col min="6164" max="6168" width="10.88671875" style="4"/>
    <col min="6169" max="6169" width="5.6640625" style="4" customWidth="1"/>
    <col min="6170" max="6396" width="10.88671875" style="4"/>
    <col min="6397" max="6397" width="16.109375" style="4" customWidth="1"/>
    <col min="6398" max="6419" width="0" style="4" hidden="1" customWidth="1"/>
    <col min="6420" max="6424" width="10.88671875" style="4"/>
    <col min="6425" max="6425" width="5.6640625" style="4" customWidth="1"/>
    <col min="6426" max="6652" width="10.88671875" style="4"/>
    <col min="6653" max="6653" width="16.109375" style="4" customWidth="1"/>
    <col min="6654" max="6675" width="0" style="4" hidden="1" customWidth="1"/>
    <col min="6676" max="6680" width="10.88671875" style="4"/>
    <col min="6681" max="6681" width="5.6640625" style="4" customWidth="1"/>
    <col min="6682" max="6908" width="10.88671875" style="4"/>
    <col min="6909" max="6909" width="16.109375" style="4" customWidth="1"/>
    <col min="6910" max="6931" width="0" style="4" hidden="1" customWidth="1"/>
    <col min="6932" max="6936" width="10.88671875" style="4"/>
    <col min="6937" max="6937" width="5.6640625" style="4" customWidth="1"/>
    <col min="6938" max="7164" width="10.88671875" style="4"/>
    <col min="7165" max="7165" width="16.109375" style="4" customWidth="1"/>
    <col min="7166" max="7187" width="0" style="4" hidden="1" customWidth="1"/>
    <col min="7188" max="7192" width="10.88671875" style="4"/>
    <col min="7193" max="7193" width="5.6640625" style="4" customWidth="1"/>
    <col min="7194" max="7420" width="10.88671875" style="4"/>
    <col min="7421" max="7421" width="16.109375" style="4" customWidth="1"/>
    <col min="7422" max="7443" width="0" style="4" hidden="1" customWidth="1"/>
    <col min="7444" max="7448" width="10.88671875" style="4"/>
    <col min="7449" max="7449" width="5.6640625" style="4" customWidth="1"/>
    <col min="7450" max="7676" width="10.88671875" style="4"/>
    <col min="7677" max="7677" width="16.109375" style="4" customWidth="1"/>
    <col min="7678" max="7699" width="0" style="4" hidden="1" customWidth="1"/>
    <col min="7700" max="7704" width="10.88671875" style="4"/>
    <col min="7705" max="7705" width="5.6640625" style="4" customWidth="1"/>
    <col min="7706" max="7932" width="10.88671875" style="4"/>
    <col min="7933" max="7933" width="16.109375" style="4" customWidth="1"/>
    <col min="7934" max="7955" width="0" style="4" hidden="1" customWidth="1"/>
    <col min="7956" max="7960" width="10.88671875" style="4"/>
    <col min="7961" max="7961" width="5.6640625" style="4" customWidth="1"/>
    <col min="7962" max="8188" width="10.88671875" style="4"/>
    <col min="8189" max="8189" width="16.109375" style="4" customWidth="1"/>
    <col min="8190" max="8211" width="0" style="4" hidden="1" customWidth="1"/>
    <col min="8212" max="8216" width="10.88671875" style="4"/>
    <col min="8217" max="8217" width="5.6640625" style="4" customWidth="1"/>
    <col min="8218" max="8444" width="10.88671875" style="4"/>
    <col min="8445" max="8445" width="16.109375" style="4" customWidth="1"/>
    <col min="8446" max="8467" width="0" style="4" hidden="1" customWidth="1"/>
    <col min="8468" max="8472" width="10.88671875" style="4"/>
    <col min="8473" max="8473" width="5.6640625" style="4" customWidth="1"/>
    <col min="8474" max="8700" width="10.88671875" style="4"/>
    <col min="8701" max="8701" width="16.109375" style="4" customWidth="1"/>
    <col min="8702" max="8723" width="0" style="4" hidden="1" customWidth="1"/>
    <col min="8724" max="8728" width="10.88671875" style="4"/>
    <col min="8729" max="8729" width="5.6640625" style="4" customWidth="1"/>
    <col min="8730" max="8956" width="10.88671875" style="4"/>
    <col min="8957" max="8957" width="16.109375" style="4" customWidth="1"/>
    <col min="8958" max="8979" width="0" style="4" hidden="1" customWidth="1"/>
    <col min="8980" max="8984" width="10.88671875" style="4"/>
    <col min="8985" max="8985" width="5.6640625" style="4" customWidth="1"/>
    <col min="8986" max="9212" width="10.88671875" style="4"/>
    <col min="9213" max="9213" width="16.109375" style="4" customWidth="1"/>
    <col min="9214" max="9235" width="0" style="4" hidden="1" customWidth="1"/>
    <col min="9236" max="9240" width="10.88671875" style="4"/>
    <col min="9241" max="9241" width="5.6640625" style="4" customWidth="1"/>
    <col min="9242" max="9468" width="10.88671875" style="4"/>
    <col min="9469" max="9469" width="16.109375" style="4" customWidth="1"/>
    <col min="9470" max="9491" width="0" style="4" hidden="1" customWidth="1"/>
    <col min="9492" max="9496" width="10.88671875" style="4"/>
    <col min="9497" max="9497" width="5.6640625" style="4" customWidth="1"/>
    <col min="9498" max="9724" width="10.88671875" style="4"/>
    <col min="9725" max="9725" width="16.109375" style="4" customWidth="1"/>
    <col min="9726" max="9747" width="0" style="4" hidden="1" customWidth="1"/>
    <col min="9748" max="9752" width="10.88671875" style="4"/>
    <col min="9753" max="9753" width="5.6640625" style="4" customWidth="1"/>
    <col min="9754" max="9980" width="10.88671875" style="4"/>
    <col min="9981" max="9981" width="16.109375" style="4" customWidth="1"/>
    <col min="9982" max="10003" width="0" style="4" hidden="1" customWidth="1"/>
    <col min="10004" max="10008" width="10.88671875" style="4"/>
    <col min="10009" max="10009" width="5.6640625" style="4" customWidth="1"/>
    <col min="10010" max="10236" width="10.88671875" style="4"/>
    <col min="10237" max="10237" width="16.109375" style="4" customWidth="1"/>
    <col min="10238" max="10259" width="0" style="4" hidden="1" customWidth="1"/>
    <col min="10260" max="10264" width="10.88671875" style="4"/>
    <col min="10265" max="10265" width="5.6640625" style="4" customWidth="1"/>
    <col min="10266" max="10492" width="10.88671875" style="4"/>
    <col min="10493" max="10493" width="16.109375" style="4" customWidth="1"/>
    <col min="10494" max="10515" width="0" style="4" hidden="1" customWidth="1"/>
    <col min="10516" max="10520" width="10.88671875" style="4"/>
    <col min="10521" max="10521" width="5.6640625" style="4" customWidth="1"/>
    <col min="10522" max="10748" width="10.88671875" style="4"/>
    <col min="10749" max="10749" width="16.109375" style="4" customWidth="1"/>
    <col min="10750" max="10771" width="0" style="4" hidden="1" customWidth="1"/>
    <col min="10772" max="10776" width="10.88671875" style="4"/>
    <col min="10777" max="10777" width="5.6640625" style="4" customWidth="1"/>
    <col min="10778" max="11004" width="10.88671875" style="4"/>
    <col min="11005" max="11005" width="16.109375" style="4" customWidth="1"/>
    <col min="11006" max="11027" width="0" style="4" hidden="1" customWidth="1"/>
    <col min="11028" max="11032" width="10.88671875" style="4"/>
    <col min="11033" max="11033" width="5.6640625" style="4" customWidth="1"/>
    <col min="11034" max="11260" width="10.88671875" style="4"/>
    <col min="11261" max="11261" width="16.109375" style="4" customWidth="1"/>
    <col min="11262" max="11283" width="0" style="4" hidden="1" customWidth="1"/>
    <col min="11284" max="11288" width="10.88671875" style="4"/>
    <col min="11289" max="11289" width="5.6640625" style="4" customWidth="1"/>
    <col min="11290" max="11516" width="10.88671875" style="4"/>
    <col min="11517" max="11517" width="16.109375" style="4" customWidth="1"/>
    <col min="11518" max="11539" width="0" style="4" hidden="1" customWidth="1"/>
    <col min="11540" max="11544" width="10.88671875" style="4"/>
    <col min="11545" max="11545" width="5.6640625" style="4" customWidth="1"/>
    <col min="11546" max="11772" width="10.88671875" style="4"/>
    <col min="11773" max="11773" width="16.109375" style="4" customWidth="1"/>
    <col min="11774" max="11795" width="0" style="4" hidden="1" customWidth="1"/>
    <col min="11796" max="11800" width="10.88671875" style="4"/>
    <col min="11801" max="11801" width="5.6640625" style="4" customWidth="1"/>
    <col min="11802" max="12028" width="10.88671875" style="4"/>
    <col min="12029" max="12029" width="16.109375" style="4" customWidth="1"/>
    <col min="12030" max="12051" width="0" style="4" hidden="1" customWidth="1"/>
    <col min="12052" max="12056" width="10.88671875" style="4"/>
    <col min="12057" max="12057" width="5.6640625" style="4" customWidth="1"/>
    <col min="12058" max="12284" width="10.88671875" style="4"/>
    <col min="12285" max="12285" width="16.109375" style="4" customWidth="1"/>
    <col min="12286" max="12307" width="0" style="4" hidden="1" customWidth="1"/>
    <col min="12308" max="12312" width="10.88671875" style="4"/>
    <col min="12313" max="12313" width="5.6640625" style="4" customWidth="1"/>
    <col min="12314" max="12540" width="10.88671875" style="4"/>
    <col min="12541" max="12541" width="16.109375" style="4" customWidth="1"/>
    <col min="12542" max="12563" width="0" style="4" hidden="1" customWidth="1"/>
    <col min="12564" max="12568" width="10.88671875" style="4"/>
    <col min="12569" max="12569" width="5.6640625" style="4" customWidth="1"/>
    <col min="12570" max="12796" width="10.88671875" style="4"/>
    <col min="12797" max="12797" width="16.109375" style="4" customWidth="1"/>
    <col min="12798" max="12819" width="0" style="4" hidden="1" customWidth="1"/>
    <col min="12820" max="12824" width="10.88671875" style="4"/>
    <col min="12825" max="12825" width="5.6640625" style="4" customWidth="1"/>
    <col min="12826" max="13052" width="10.88671875" style="4"/>
    <col min="13053" max="13053" width="16.109375" style="4" customWidth="1"/>
    <col min="13054" max="13075" width="0" style="4" hidden="1" customWidth="1"/>
    <col min="13076" max="13080" width="10.88671875" style="4"/>
    <col min="13081" max="13081" width="5.6640625" style="4" customWidth="1"/>
    <col min="13082" max="13308" width="10.88671875" style="4"/>
    <col min="13309" max="13309" width="16.109375" style="4" customWidth="1"/>
    <col min="13310" max="13331" width="0" style="4" hidden="1" customWidth="1"/>
    <col min="13332" max="13336" width="10.88671875" style="4"/>
    <col min="13337" max="13337" width="5.6640625" style="4" customWidth="1"/>
    <col min="13338" max="13564" width="10.88671875" style="4"/>
    <col min="13565" max="13565" width="16.109375" style="4" customWidth="1"/>
    <col min="13566" max="13587" width="0" style="4" hidden="1" customWidth="1"/>
    <col min="13588" max="13592" width="10.88671875" style="4"/>
    <col min="13593" max="13593" width="5.6640625" style="4" customWidth="1"/>
    <col min="13594" max="13820" width="10.88671875" style="4"/>
    <col min="13821" max="13821" width="16.109375" style="4" customWidth="1"/>
    <col min="13822" max="13843" width="0" style="4" hidden="1" customWidth="1"/>
    <col min="13844" max="13848" width="10.88671875" style="4"/>
    <col min="13849" max="13849" width="5.6640625" style="4" customWidth="1"/>
    <col min="13850" max="14076" width="10.88671875" style="4"/>
    <col min="14077" max="14077" width="16.109375" style="4" customWidth="1"/>
    <col min="14078" max="14099" width="0" style="4" hidden="1" customWidth="1"/>
    <col min="14100" max="14104" width="10.88671875" style="4"/>
    <col min="14105" max="14105" width="5.6640625" style="4" customWidth="1"/>
    <col min="14106" max="14332" width="10.88671875" style="4"/>
    <col min="14333" max="14333" width="16.109375" style="4" customWidth="1"/>
    <col min="14334" max="14355" width="0" style="4" hidden="1" customWidth="1"/>
    <col min="14356" max="14360" width="10.88671875" style="4"/>
    <col min="14361" max="14361" width="5.6640625" style="4" customWidth="1"/>
    <col min="14362" max="14588" width="10.88671875" style="4"/>
    <col min="14589" max="14589" width="16.109375" style="4" customWidth="1"/>
    <col min="14590" max="14611" width="0" style="4" hidden="1" customWidth="1"/>
    <col min="14612" max="14616" width="10.88671875" style="4"/>
    <col min="14617" max="14617" width="5.6640625" style="4" customWidth="1"/>
    <col min="14618" max="14844" width="10.88671875" style="4"/>
    <col min="14845" max="14845" width="16.109375" style="4" customWidth="1"/>
    <col min="14846" max="14867" width="0" style="4" hidden="1" customWidth="1"/>
    <col min="14868" max="14872" width="10.88671875" style="4"/>
    <col min="14873" max="14873" width="5.6640625" style="4" customWidth="1"/>
    <col min="14874" max="15100" width="10.88671875" style="4"/>
    <col min="15101" max="15101" width="16.109375" style="4" customWidth="1"/>
    <col min="15102" max="15123" width="0" style="4" hidden="1" customWidth="1"/>
    <col min="15124" max="15128" width="10.88671875" style="4"/>
    <col min="15129" max="15129" width="5.6640625" style="4" customWidth="1"/>
    <col min="15130" max="15356" width="10.88671875" style="4"/>
    <col min="15357" max="15357" width="16.109375" style="4" customWidth="1"/>
    <col min="15358" max="15379" width="0" style="4" hidden="1" customWidth="1"/>
    <col min="15380" max="15384" width="10.88671875" style="4"/>
    <col min="15385" max="15385" width="5.6640625" style="4" customWidth="1"/>
    <col min="15386" max="15612" width="10.88671875" style="4"/>
    <col min="15613" max="15613" width="16.109375" style="4" customWidth="1"/>
    <col min="15614" max="15635" width="0" style="4" hidden="1" customWidth="1"/>
    <col min="15636" max="15640" width="10.88671875" style="4"/>
    <col min="15641" max="15641" width="5.6640625" style="4" customWidth="1"/>
    <col min="15642" max="15868" width="10.88671875" style="4"/>
    <col min="15869" max="15869" width="16.109375" style="4" customWidth="1"/>
    <col min="15870" max="15891" width="0" style="4" hidden="1" customWidth="1"/>
    <col min="15892" max="15896" width="10.88671875" style="4"/>
    <col min="15897" max="15897" width="5.6640625" style="4" customWidth="1"/>
    <col min="15898" max="16124" width="10.88671875" style="4"/>
    <col min="16125" max="16125" width="16.109375" style="4" customWidth="1"/>
    <col min="16126" max="16147" width="0" style="4" hidden="1" customWidth="1"/>
    <col min="16148" max="16152" width="10.88671875" style="4"/>
    <col min="16153" max="16153" width="5.6640625" style="4" customWidth="1"/>
    <col min="16154" max="16384" width="10.88671875" style="4"/>
  </cols>
  <sheetData>
    <row r="1" spans="1:30" ht="27.75" customHeight="1">
      <c r="A1" s="1" t="s">
        <v>0</v>
      </c>
      <c r="B1" s="2"/>
      <c r="C1" s="3"/>
      <c r="D1" s="3"/>
      <c r="E1" s="3"/>
      <c r="F1" s="3"/>
      <c r="G1" s="3"/>
    </row>
    <row r="2" spans="1:30" ht="27.75" customHeight="1">
      <c r="A2" s="5" t="s">
        <v>1</v>
      </c>
      <c r="B2" s="2"/>
      <c r="C2" s="3"/>
      <c r="D2" s="3"/>
      <c r="E2" s="3"/>
      <c r="F2" s="3"/>
      <c r="G2" s="3"/>
    </row>
    <row r="3" spans="1:30" ht="27.75" customHeight="1">
      <c r="A3" s="5" t="s">
        <v>2</v>
      </c>
      <c r="B3" s="2"/>
      <c r="C3" s="3"/>
      <c r="D3" s="3"/>
      <c r="E3" s="3"/>
      <c r="F3" s="3"/>
      <c r="G3" s="3"/>
    </row>
    <row r="4" spans="1:30" ht="24.75" customHeight="1" thickBot="1">
      <c r="A4" s="6"/>
      <c r="B4" s="6"/>
      <c r="C4" s="6"/>
      <c r="D4" s="6"/>
      <c r="E4" s="6"/>
      <c r="F4" s="7"/>
      <c r="G4" s="7"/>
      <c r="H4" s="8"/>
      <c r="I4" s="8"/>
      <c r="J4" s="8"/>
      <c r="K4" s="8"/>
      <c r="L4" s="8"/>
      <c r="M4" s="8"/>
      <c r="N4" s="8"/>
      <c r="Q4" s="8"/>
      <c r="R4" s="8"/>
      <c r="T4" s="8"/>
      <c r="U4" s="8"/>
      <c r="W4" s="8"/>
      <c r="X4" s="8"/>
      <c r="Y4" s="8"/>
      <c r="Z4" s="8"/>
      <c r="AA4" s="8"/>
      <c r="AB4" s="8"/>
      <c r="AC4" s="38"/>
      <c r="AD4" s="38" t="s">
        <v>3</v>
      </c>
    </row>
    <row r="5" spans="1:30" ht="27.75" customHeight="1">
      <c r="A5" s="559" t="s">
        <v>4</v>
      </c>
      <c r="B5" s="560"/>
      <c r="C5" s="9" t="s">
        <v>5</v>
      </c>
      <c r="D5" s="9" t="s">
        <v>6</v>
      </c>
      <c r="E5" s="9" t="s">
        <v>7</v>
      </c>
      <c r="F5" s="9" t="s">
        <v>8</v>
      </c>
      <c r="G5" s="10" t="s">
        <v>9</v>
      </c>
      <c r="H5" s="10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10" t="s">
        <v>15</v>
      </c>
      <c r="N5" s="10" t="s">
        <v>16</v>
      </c>
      <c r="O5" s="10" t="s">
        <v>17</v>
      </c>
      <c r="P5" s="10" t="s">
        <v>18</v>
      </c>
      <c r="Q5" s="10" t="s">
        <v>19</v>
      </c>
      <c r="R5" s="10" t="s">
        <v>20</v>
      </c>
      <c r="S5" s="10" t="s">
        <v>21</v>
      </c>
      <c r="T5" s="412" t="s">
        <v>22</v>
      </c>
      <c r="U5" s="412" t="s">
        <v>23</v>
      </c>
      <c r="V5" s="409" t="s">
        <v>24</v>
      </c>
      <c r="W5" s="409" t="s">
        <v>25</v>
      </c>
      <c r="X5" s="412" t="s">
        <v>26</v>
      </c>
      <c r="Y5" s="409" t="s">
        <v>27</v>
      </c>
      <c r="Z5" s="409" t="s">
        <v>28</v>
      </c>
      <c r="AA5" s="412" t="s">
        <v>29</v>
      </c>
      <c r="AB5" s="412" t="s">
        <v>30</v>
      </c>
      <c r="AC5" s="491" t="s">
        <v>327</v>
      </c>
      <c r="AD5" s="496" t="s">
        <v>343</v>
      </c>
    </row>
    <row r="6" spans="1:30" ht="27.75" customHeight="1">
      <c r="A6" s="11"/>
      <c r="B6" s="416" t="s">
        <v>31</v>
      </c>
      <c r="C6" s="12">
        <v>19783</v>
      </c>
      <c r="D6" s="12">
        <v>7156</v>
      </c>
      <c r="E6" s="12">
        <v>8222</v>
      </c>
      <c r="F6" s="12">
        <v>8372</v>
      </c>
      <c r="G6" s="12">
        <f>G24-G12</f>
        <v>8780</v>
      </c>
      <c r="H6" s="13">
        <v>9303</v>
      </c>
      <c r="I6" s="13">
        <v>9692</v>
      </c>
      <c r="J6" s="13">
        <v>8686</v>
      </c>
      <c r="K6" s="12">
        <v>9543</v>
      </c>
      <c r="L6" s="12">
        <v>9469</v>
      </c>
      <c r="M6" s="13">
        <v>9529</v>
      </c>
      <c r="N6" s="13">
        <v>8981</v>
      </c>
      <c r="O6" s="13">
        <v>9586</v>
      </c>
      <c r="P6" s="13">
        <v>9479</v>
      </c>
      <c r="Q6" s="13">
        <v>8784</v>
      </c>
      <c r="R6" s="13">
        <v>8635</v>
      </c>
      <c r="S6" s="13">
        <v>7561</v>
      </c>
      <c r="T6" s="13">
        <v>7220</v>
      </c>
      <c r="U6" s="13">
        <v>6743</v>
      </c>
      <c r="V6" s="12">
        <v>6435</v>
      </c>
      <c r="W6" s="12">
        <v>6490</v>
      </c>
      <c r="X6" s="13">
        <v>6317</v>
      </c>
      <c r="Y6" s="12">
        <v>6346</v>
      </c>
      <c r="Z6" s="12">
        <v>5997</v>
      </c>
      <c r="AA6" s="12">
        <v>5832</v>
      </c>
      <c r="AB6" s="13">
        <v>5802</v>
      </c>
      <c r="AC6" s="433">
        <v>10282</v>
      </c>
      <c r="AD6" s="14">
        <v>5949</v>
      </c>
    </row>
    <row r="7" spans="1:30" ht="27.75" hidden="1" customHeight="1">
      <c r="A7" s="413"/>
      <c r="B7" s="416" t="s">
        <v>32</v>
      </c>
      <c r="C7" s="12">
        <v>13169</v>
      </c>
      <c r="D7" s="12">
        <v>16352</v>
      </c>
      <c r="E7" s="12">
        <v>13390</v>
      </c>
      <c r="F7" s="12">
        <v>13895</v>
      </c>
      <c r="G7" s="12">
        <f>G25-G13</f>
        <v>13497</v>
      </c>
      <c r="H7" s="13">
        <v>13331</v>
      </c>
      <c r="I7" s="13">
        <v>13477</v>
      </c>
      <c r="J7" s="13">
        <v>0</v>
      </c>
      <c r="K7" s="12">
        <v>0</v>
      </c>
      <c r="L7" s="12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/>
      <c r="S7" s="14"/>
      <c r="T7" s="14"/>
      <c r="U7" s="14"/>
      <c r="V7" s="12"/>
      <c r="W7" s="12"/>
      <c r="X7" s="13"/>
      <c r="Y7" s="12"/>
      <c r="Z7" s="12"/>
      <c r="AA7" s="12"/>
      <c r="AB7" s="13"/>
      <c r="AC7" s="433"/>
      <c r="AD7" s="14"/>
    </row>
    <row r="8" spans="1:30" ht="27.75" customHeight="1">
      <c r="A8" s="413"/>
      <c r="B8" s="17" t="s">
        <v>33</v>
      </c>
      <c r="C8" s="12">
        <v>44459</v>
      </c>
      <c r="D8" s="12">
        <v>56115</v>
      </c>
      <c r="E8" s="12">
        <v>42577</v>
      </c>
      <c r="F8" s="12">
        <v>56720</v>
      </c>
      <c r="G8" s="12">
        <f>G26-G14</f>
        <v>55651</v>
      </c>
      <c r="H8" s="13">
        <v>54716</v>
      </c>
      <c r="I8" s="13">
        <v>54824</v>
      </c>
      <c r="J8" s="13">
        <v>71567</v>
      </c>
      <c r="K8" s="12">
        <v>83618</v>
      </c>
      <c r="L8" s="12">
        <v>82608</v>
      </c>
      <c r="M8" s="13">
        <v>83169</v>
      </c>
      <c r="N8" s="13">
        <v>63537</v>
      </c>
      <c r="O8" s="13">
        <v>57864</v>
      </c>
      <c r="P8" s="13">
        <v>56842</v>
      </c>
      <c r="Q8" s="13">
        <v>56217</v>
      </c>
      <c r="R8" s="13">
        <v>55464</v>
      </c>
      <c r="S8" s="13">
        <v>55029</v>
      </c>
      <c r="T8" s="13">
        <v>52727</v>
      </c>
      <c r="U8" s="13">
        <v>49086</v>
      </c>
      <c r="V8" s="12">
        <v>45334</v>
      </c>
      <c r="W8" s="12">
        <v>43600</v>
      </c>
      <c r="X8" s="13">
        <v>42484</v>
      </c>
      <c r="Y8" s="12">
        <v>41935</v>
      </c>
      <c r="Z8" s="12">
        <v>40030</v>
      </c>
      <c r="AA8" s="12">
        <v>39572</v>
      </c>
      <c r="AB8" s="13">
        <v>38537</v>
      </c>
      <c r="AC8" s="433">
        <v>34042</v>
      </c>
      <c r="AD8" s="14">
        <v>38363</v>
      </c>
    </row>
    <row r="9" spans="1:30" ht="27.75" customHeight="1">
      <c r="A9" s="413" t="s">
        <v>34</v>
      </c>
      <c r="B9" s="18" t="s">
        <v>35</v>
      </c>
      <c r="C9" s="12">
        <f t="shared" ref="C9:I9" si="0">SUM(C6:C8)</f>
        <v>77411</v>
      </c>
      <c r="D9" s="12">
        <f t="shared" si="0"/>
        <v>79623</v>
      </c>
      <c r="E9" s="12">
        <f t="shared" si="0"/>
        <v>64189</v>
      </c>
      <c r="F9" s="12">
        <f t="shared" si="0"/>
        <v>78987</v>
      </c>
      <c r="G9" s="12">
        <f t="shared" si="0"/>
        <v>77928</v>
      </c>
      <c r="H9" s="13">
        <f t="shared" si="0"/>
        <v>77350</v>
      </c>
      <c r="I9" s="13">
        <f t="shared" si="0"/>
        <v>77993</v>
      </c>
      <c r="J9" s="13">
        <f>J8+J7+J6</f>
        <v>80253</v>
      </c>
      <c r="K9" s="12">
        <f t="shared" ref="K9:Y9" si="1">SUM(K6:K8)</f>
        <v>93161</v>
      </c>
      <c r="L9" s="12">
        <f t="shared" si="1"/>
        <v>92077</v>
      </c>
      <c r="M9" s="13">
        <f t="shared" si="1"/>
        <v>92698</v>
      </c>
      <c r="N9" s="13">
        <f t="shared" si="1"/>
        <v>72518</v>
      </c>
      <c r="O9" s="13">
        <f t="shared" si="1"/>
        <v>67450</v>
      </c>
      <c r="P9" s="13">
        <f>SUM(P6:P8)</f>
        <v>66321</v>
      </c>
      <c r="Q9" s="13">
        <f t="shared" si="1"/>
        <v>65001</v>
      </c>
      <c r="R9" s="13">
        <f t="shared" si="1"/>
        <v>64099</v>
      </c>
      <c r="S9" s="12">
        <f t="shared" si="1"/>
        <v>62590</v>
      </c>
      <c r="T9" s="12">
        <f t="shared" si="1"/>
        <v>59947</v>
      </c>
      <c r="U9" s="12">
        <f t="shared" si="1"/>
        <v>55829</v>
      </c>
      <c r="V9" s="12">
        <f t="shared" si="1"/>
        <v>51769</v>
      </c>
      <c r="W9" s="12">
        <f t="shared" si="1"/>
        <v>50090</v>
      </c>
      <c r="X9" s="12">
        <f t="shared" si="1"/>
        <v>48801</v>
      </c>
      <c r="Y9" s="12">
        <f t="shared" si="1"/>
        <v>48281</v>
      </c>
      <c r="Z9" s="12">
        <f>SUM(Z6:Z8)</f>
        <v>46027</v>
      </c>
      <c r="AA9" s="12">
        <f>SUM(AA6:AA8)</f>
        <v>45404</v>
      </c>
      <c r="AB9" s="13">
        <v>44339</v>
      </c>
      <c r="AC9" s="433">
        <v>44324</v>
      </c>
      <c r="AD9" s="14">
        <v>44312</v>
      </c>
    </row>
    <row r="10" spans="1:30" ht="27.75" customHeight="1">
      <c r="A10" s="413"/>
      <c r="B10" s="18" t="s">
        <v>36</v>
      </c>
      <c r="C10" s="19">
        <v>97.2</v>
      </c>
      <c r="D10" s="19">
        <f t="shared" ref="D10:Z10" si="2">+D9/C9*100</f>
        <v>102.85747503584761</v>
      </c>
      <c r="E10" s="19">
        <f t="shared" si="2"/>
        <v>80.616153623952883</v>
      </c>
      <c r="F10" s="19">
        <f t="shared" si="2"/>
        <v>123.05379426381467</v>
      </c>
      <c r="G10" s="20">
        <f t="shared" si="2"/>
        <v>98.659273044931439</v>
      </c>
      <c r="H10" s="20">
        <f t="shared" si="2"/>
        <v>99.258289703315882</v>
      </c>
      <c r="I10" s="19">
        <f t="shared" si="2"/>
        <v>100.83128636069813</v>
      </c>
      <c r="J10" s="19">
        <f t="shared" si="2"/>
        <v>102.89769594707217</v>
      </c>
      <c r="K10" s="19">
        <f t="shared" si="2"/>
        <v>116.08413392645758</v>
      </c>
      <c r="L10" s="19">
        <f t="shared" si="2"/>
        <v>98.836422966692069</v>
      </c>
      <c r="M10" s="20">
        <f t="shared" si="2"/>
        <v>100.67443552678736</v>
      </c>
      <c r="N10" s="20">
        <f t="shared" si="2"/>
        <v>78.230382532524985</v>
      </c>
      <c r="O10" s="20">
        <f t="shared" si="2"/>
        <v>93.011390275517797</v>
      </c>
      <c r="P10" s="20">
        <f t="shared" si="2"/>
        <v>98.326167531504822</v>
      </c>
      <c r="Q10" s="20">
        <f t="shared" si="2"/>
        <v>98.009680191794459</v>
      </c>
      <c r="R10" s="20">
        <f t="shared" si="2"/>
        <v>98.61232904109167</v>
      </c>
      <c r="S10" s="20">
        <f t="shared" si="2"/>
        <v>97.645829108098411</v>
      </c>
      <c r="T10" s="20">
        <f t="shared" si="2"/>
        <v>95.777280715769294</v>
      </c>
      <c r="U10" s="20">
        <f t="shared" si="2"/>
        <v>93.130598695514365</v>
      </c>
      <c r="V10" s="20">
        <f t="shared" si="2"/>
        <v>92.727793798921709</v>
      </c>
      <c r="W10" s="20">
        <f t="shared" si="2"/>
        <v>96.756746315362477</v>
      </c>
      <c r="X10" s="20">
        <f t="shared" si="2"/>
        <v>97.426632062287879</v>
      </c>
      <c r="Y10" s="20">
        <f t="shared" si="2"/>
        <v>98.93444806458885</v>
      </c>
      <c r="Z10" s="20">
        <f t="shared" si="2"/>
        <v>95.331496862119664</v>
      </c>
      <c r="AA10" s="20">
        <f>+AA9/Z9*100</f>
        <v>98.646446650878829</v>
      </c>
      <c r="AB10" s="20">
        <f>+AB9/AA9*100</f>
        <v>97.654391683552106</v>
      </c>
      <c r="AC10" s="500">
        <v>99.9661697377027</v>
      </c>
      <c r="AD10" s="497">
        <v>99.972926631170466</v>
      </c>
    </row>
    <row r="11" spans="1:30" ht="27.75" customHeight="1">
      <c r="A11" s="21"/>
      <c r="B11" s="18" t="s">
        <v>37</v>
      </c>
      <c r="C11" s="19">
        <f t="shared" ref="C11:Y11" si="3">ROUND(C9/C$27*100,1)</f>
        <v>42.6</v>
      </c>
      <c r="D11" s="19">
        <f t="shared" si="3"/>
        <v>42.9</v>
      </c>
      <c r="E11" s="19">
        <f t="shared" si="3"/>
        <v>35.700000000000003</v>
      </c>
      <c r="F11" s="19">
        <f t="shared" si="3"/>
        <v>44.1</v>
      </c>
      <c r="G11" s="20">
        <f t="shared" si="3"/>
        <v>43.9</v>
      </c>
      <c r="H11" s="20">
        <f t="shared" si="3"/>
        <v>44.4</v>
      </c>
      <c r="I11" s="19">
        <f t="shared" si="3"/>
        <v>44.8</v>
      </c>
      <c r="J11" s="19">
        <f t="shared" si="3"/>
        <v>45.4</v>
      </c>
      <c r="K11" s="19">
        <f t="shared" si="3"/>
        <v>47.9</v>
      </c>
      <c r="L11" s="19">
        <f t="shared" si="3"/>
        <v>47</v>
      </c>
      <c r="M11" s="20">
        <f t="shared" si="3"/>
        <v>47</v>
      </c>
      <c r="N11" s="20">
        <f t="shared" si="3"/>
        <v>36.799999999999997</v>
      </c>
      <c r="O11" s="20">
        <f t="shared" si="3"/>
        <v>35.1</v>
      </c>
      <c r="P11" s="20">
        <f t="shared" si="3"/>
        <v>34.700000000000003</v>
      </c>
      <c r="Q11" s="20">
        <f t="shared" si="3"/>
        <v>34</v>
      </c>
      <c r="R11" s="20">
        <f t="shared" si="3"/>
        <v>33.4</v>
      </c>
      <c r="S11" s="19">
        <f t="shared" si="3"/>
        <v>32.5</v>
      </c>
      <c r="T11" s="19">
        <f t="shared" si="3"/>
        <v>31</v>
      </c>
      <c r="U11" s="19">
        <f t="shared" si="3"/>
        <v>28.5</v>
      </c>
      <c r="V11" s="19">
        <f t="shared" si="3"/>
        <v>26.2</v>
      </c>
      <c r="W11" s="19">
        <f t="shared" si="3"/>
        <v>25.1</v>
      </c>
      <c r="X11" s="19">
        <f t="shared" si="3"/>
        <v>24.3</v>
      </c>
      <c r="Y11" s="19">
        <f t="shared" si="3"/>
        <v>23.8</v>
      </c>
      <c r="Z11" s="19">
        <f>ROUND(Z9/Z$27*100,1)</f>
        <v>22.7</v>
      </c>
      <c r="AA11" s="19">
        <f>ROUND(AA9/AA$27*100,1)</f>
        <v>22.3</v>
      </c>
      <c r="AB11" s="20">
        <f>ROUND(AB9/AB$27*100,1)</f>
        <v>21.7</v>
      </c>
      <c r="AC11" s="500">
        <v>21.4</v>
      </c>
      <c r="AD11" s="497">
        <v>21</v>
      </c>
    </row>
    <row r="12" spans="1:30" ht="27.75" customHeight="1">
      <c r="A12" s="413"/>
      <c r="B12" s="416" t="s">
        <v>31</v>
      </c>
      <c r="C12" s="12">
        <v>6720</v>
      </c>
      <c r="D12" s="12">
        <v>1604</v>
      </c>
      <c r="E12" s="12">
        <v>1648</v>
      </c>
      <c r="F12" s="12">
        <v>1746</v>
      </c>
      <c r="G12" s="12">
        <v>1850</v>
      </c>
      <c r="H12" s="22">
        <v>2111</v>
      </c>
      <c r="I12" s="12">
        <v>2162</v>
      </c>
      <c r="J12" s="12">
        <v>2268</v>
      </c>
      <c r="K12" s="23">
        <v>2440</v>
      </c>
      <c r="L12" s="23">
        <v>2430</v>
      </c>
      <c r="M12" s="22">
        <v>2456</v>
      </c>
      <c r="N12" s="22">
        <v>2787</v>
      </c>
      <c r="O12" s="22">
        <v>2879</v>
      </c>
      <c r="P12" s="22">
        <v>3154</v>
      </c>
      <c r="Q12" s="22">
        <v>2855</v>
      </c>
      <c r="R12" s="22">
        <v>2922</v>
      </c>
      <c r="S12" s="12">
        <v>2657</v>
      </c>
      <c r="T12" s="12">
        <v>2895</v>
      </c>
      <c r="U12" s="24">
        <v>3201</v>
      </c>
      <c r="V12" s="23">
        <v>3444</v>
      </c>
      <c r="W12" s="23">
        <v>3744</v>
      </c>
      <c r="X12" s="22">
        <v>3752</v>
      </c>
      <c r="Y12" s="23">
        <v>3647</v>
      </c>
      <c r="Z12" s="23">
        <v>3847</v>
      </c>
      <c r="AA12" s="23">
        <v>3788</v>
      </c>
      <c r="AB12" s="22">
        <v>3868</v>
      </c>
      <c r="AC12" s="433">
        <v>8933</v>
      </c>
      <c r="AD12" s="14">
        <v>3968</v>
      </c>
    </row>
    <row r="13" spans="1:30" ht="27.75" hidden="1" customHeight="1">
      <c r="A13" s="413"/>
      <c r="B13" s="416" t="s">
        <v>32</v>
      </c>
      <c r="C13" s="12">
        <v>12336</v>
      </c>
      <c r="D13" s="12">
        <v>14298</v>
      </c>
      <c r="E13" s="12">
        <v>13816</v>
      </c>
      <c r="F13" s="12">
        <v>13363</v>
      </c>
      <c r="G13" s="12">
        <v>13331</v>
      </c>
      <c r="H13" s="13">
        <v>12966</v>
      </c>
      <c r="I13" s="12">
        <v>12999</v>
      </c>
      <c r="J13" s="12">
        <v>0</v>
      </c>
      <c r="K13" s="12">
        <v>0</v>
      </c>
      <c r="L13" s="12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/>
      <c r="S13" s="14"/>
      <c r="T13" s="14"/>
      <c r="U13" s="13"/>
      <c r="V13" s="12"/>
      <c r="W13" s="12"/>
      <c r="X13" s="13"/>
      <c r="Y13" s="12"/>
      <c r="Z13" s="12"/>
      <c r="AA13" s="12"/>
      <c r="AB13" s="13"/>
      <c r="AC13" s="433"/>
      <c r="AD13" s="14"/>
    </row>
    <row r="14" spans="1:30" ht="27.75" customHeight="1">
      <c r="A14" s="413"/>
      <c r="B14" s="17" t="s">
        <v>33</v>
      </c>
      <c r="C14" s="12">
        <v>85203</v>
      </c>
      <c r="D14" s="12">
        <v>89936</v>
      </c>
      <c r="E14" s="12">
        <v>99980</v>
      </c>
      <c r="F14" s="12">
        <v>84948</v>
      </c>
      <c r="G14" s="12">
        <v>84226</v>
      </c>
      <c r="H14" s="13">
        <v>81896</v>
      </c>
      <c r="I14" s="12">
        <v>81062</v>
      </c>
      <c r="J14" s="12">
        <v>94280</v>
      </c>
      <c r="K14" s="12">
        <v>98717</v>
      </c>
      <c r="L14" s="12">
        <v>101456</v>
      </c>
      <c r="M14" s="13">
        <v>102206</v>
      </c>
      <c r="N14" s="13">
        <v>102122</v>
      </c>
      <c r="O14" s="13">
        <v>101131</v>
      </c>
      <c r="P14" s="13">
        <v>100802</v>
      </c>
      <c r="Q14" s="13">
        <v>102023</v>
      </c>
      <c r="R14" s="13">
        <v>103396</v>
      </c>
      <c r="S14" s="13">
        <v>104320</v>
      </c>
      <c r="T14" s="13">
        <v>108247</v>
      </c>
      <c r="U14" s="13">
        <v>113856</v>
      </c>
      <c r="V14" s="12">
        <v>118692</v>
      </c>
      <c r="W14" s="12">
        <v>122036</v>
      </c>
      <c r="X14" s="13">
        <v>124890</v>
      </c>
      <c r="Y14" s="12">
        <v>127275</v>
      </c>
      <c r="Z14" s="12">
        <v>128997</v>
      </c>
      <c r="AA14" s="12">
        <v>130038</v>
      </c>
      <c r="AB14" s="13">
        <v>132571</v>
      </c>
      <c r="AC14" s="433">
        <v>129213</v>
      </c>
      <c r="AD14" s="14">
        <v>136636</v>
      </c>
    </row>
    <row r="15" spans="1:30" ht="27.75" customHeight="1">
      <c r="A15" s="413" t="s">
        <v>38</v>
      </c>
      <c r="B15" s="18" t="s">
        <v>35</v>
      </c>
      <c r="C15" s="12">
        <f t="shared" ref="C15:Z15" si="4">SUM(C12:C14)</f>
        <v>104259</v>
      </c>
      <c r="D15" s="12">
        <f t="shared" si="4"/>
        <v>105838</v>
      </c>
      <c r="E15" s="12">
        <f t="shared" si="4"/>
        <v>115444</v>
      </c>
      <c r="F15" s="12">
        <f t="shared" si="4"/>
        <v>100057</v>
      </c>
      <c r="G15" s="13">
        <f t="shared" si="4"/>
        <v>99407</v>
      </c>
      <c r="H15" s="13">
        <f t="shared" si="4"/>
        <v>96973</v>
      </c>
      <c r="I15" s="12">
        <f t="shared" si="4"/>
        <v>96223</v>
      </c>
      <c r="J15" s="12">
        <f t="shared" si="4"/>
        <v>96548</v>
      </c>
      <c r="K15" s="12">
        <f t="shared" si="4"/>
        <v>101157</v>
      </c>
      <c r="L15" s="12">
        <f t="shared" si="4"/>
        <v>103886</v>
      </c>
      <c r="M15" s="13">
        <f t="shared" si="4"/>
        <v>104662</v>
      </c>
      <c r="N15" s="13">
        <f t="shared" si="4"/>
        <v>104909</v>
      </c>
      <c r="O15" s="13">
        <f t="shared" si="4"/>
        <v>104010</v>
      </c>
      <c r="P15" s="13">
        <f>SUM(P12:P14)</f>
        <v>103956</v>
      </c>
      <c r="Q15" s="13">
        <f t="shared" si="4"/>
        <v>104878</v>
      </c>
      <c r="R15" s="13">
        <f t="shared" si="4"/>
        <v>106318</v>
      </c>
      <c r="S15" s="12">
        <f t="shared" si="4"/>
        <v>106977</v>
      </c>
      <c r="T15" s="12">
        <f t="shared" si="4"/>
        <v>111142</v>
      </c>
      <c r="U15" s="12">
        <f t="shared" si="4"/>
        <v>117057</v>
      </c>
      <c r="V15" s="12">
        <f t="shared" si="4"/>
        <v>122136</v>
      </c>
      <c r="W15" s="12">
        <f t="shared" si="4"/>
        <v>125780</v>
      </c>
      <c r="X15" s="12">
        <f t="shared" si="4"/>
        <v>128642</v>
      </c>
      <c r="Y15" s="12">
        <f t="shared" si="4"/>
        <v>130922</v>
      </c>
      <c r="Z15" s="12">
        <f t="shared" si="4"/>
        <v>132844</v>
      </c>
      <c r="AA15" s="12">
        <f>SUM(AA12:AA14)</f>
        <v>133826</v>
      </c>
      <c r="AB15" s="12">
        <f>SUM(AB12:AB14)</f>
        <v>136439</v>
      </c>
      <c r="AC15" s="433">
        <v>138146</v>
      </c>
      <c r="AD15" s="14">
        <v>140604</v>
      </c>
    </row>
    <row r="16" spans="1:30" ht="27.75" customHeight="1">
      <c r="A16" s="413" t="s">
        <v>39</v>
      </c>
      <c r="B16" s="18" t="s">
        <v>36</v>
      </c>
      <c r="C16" s="19">
        <v>97</v>
      </c>
      <c r="D16" s="19">
        <f t="shared" ref="D16:Z16" si="5">+D15/C15*100</f>
        <v>101.51449754937222</v>
      </c>
      <c r="E16" s="19">
        <f t="shared" si="5"/>
        <v>109.07613522553336</v>
      </c>
      <c r="F16" s="19">
        <f t="shared" si="5"/>
        <v>86.671459755379232</v>
      </c>
      <c r="G16" s="20">
        <f t="shared" si="5"/>
        <v>99.350370288935309</v>
      </c>
      <c r="H16" s="20">
        <f t="shared" si="5"/>
        <v>97.551480278048828</v>
      </c>
      <c r="I16" s="19">
        <f t="shared" si="5"/>
        <v>99.22658884431749</v>
      </c>
      <c r="J16" s="19">
        <f t="shared" si="5"/>
        <v>100.3377570851044</v>
      </c>
      <c r="K16" s="19">
        <f t="shared" si="5"/>
        <v>104.7737912748063</v>
      </c>
      <c r="L16" s="19">
        <f t="shared" si="5"/>
        <v>102.69778660893462</v>
      </c>
      <c r="M16" s="20">
        <f t="shared" si="5"/>
        <v>100.74697264308953</v>
      </c>
      <c r="N16" s="20">
        <f t="shared" si="5"/>
        <v>100.23599778334066</v>
      </c>
      <c r="O16" s="20">
        <f t="shared" si="5"/>
        <v>99.143066848411479</v>
      </c>
      <c r="P16" s="20">
        <f t="shared" si="5"/>
        <v>99.948081915200461</v>
      </c>
      <c r="Q16" s="20">
        <f t="shared" si="5"/>
        <v>100.88691369425527</v>
      </c>
      <c r="R16" s="20">
        <f t="shared" si="5"/>
        <v>101.37302389442972</v>
      </c>
      <c r="S16" s="19">
        <f t="shared" si="5"/>
        <v>100.6198385974153</v>
      </c>
      <c r="T16" s="19">
        <f t="shared" si="5"/>
        <v>103.89336025500808</v>
      </c>
      <c r="U16" s="19">
        <f t="shared" si="5"/>
        <v>105.32202047830704</v>
      </c>
      <c r="V16" s="19">
        <f t="shared" si="5"/>
        <v>104.33891181219406</v>
      </c>
      <c r="W16" s="19">
        <f t="shared" si="5"/>
        <v>102.98355931093208</v>
      </c>
      <c r="X16" s="19">
        <f t="shared" si="5"/>
        <v>102.27540149467325</v>
      </c>
      <c r="Y16" s="19">
        <f t="shared" si="5"/>
        <v>101.7723605043454</v>
      </c>
      <c r="Z16" s="19">
        <f t="shared" si="5"/>
        <v>101.46804967843448</v>
      </c>
      <c r="AA16" s="19">
        <f>+AA15/Z15*100</f>
        <v>100.73921291138478</v>
      </c>
      <c r="AB16" s="19">
        <f>+AB15/AA15*100</f>
        <v>101.95253538176439</v>
      </c>
      <c r="AC16" s="500">
        <v>101.25110855400581</v>
      </c>
      <c r="AD16" s="497">
        <v>101.77927699680049</v>
      </c>
    </row>
    <row r="17" spans="1:30" ht="27.75" customHeight="1">
      <c r="A17" s="21"/>
      <c r="B17" s="411" t="s">
        <v>37</v>
      </c>
      <c r="C17" s="19">
        <f t="shared" ref="C17:M17" si="6">C29-C11</f>
        <v>57.4</v>
      </c>
      <c r="D17" s="19">
        <f t="shared" si="6"/>
        <v>57.1</v>
      </c>
      <c r="E17" s="19">
        <f t="shared" si="6"/>
        <v>64.3</v>
      </c>
      <c r="F17" s="19">
        <f t="shared" si="6"/>
        <v>55.9</v>
      </c>
      <c r="G17" s="20">
        <f t="shared" si="6"/>
        <v>56.1</v>
      </c>
      <c r="H17" s="20">
        <f t="shared" si="6"/>
        <v>55.6</v>
      </c>
      <c r="I17" s="19">
        <f t="shared" si="6"/>
        <v>55.2</v>
      </c>
      <c r="J17" s="19">
        <f t="shared" si="6"/>
        <v>54.6</v>
      </c>
      <c r="K17" s="19">
        <f t="shared" si="6"/>
        <v>52.1</v>
      </c>
      <c r="L17" s="19">
        <f t="shared" si="6"/>
        <v>53</v>
      </c>
      <c r="M17" s="20">
        <f t="shared" si="6"/>
        <v>53</v>
      </c>
      <c r="N17" s="20">
        <f t="shared" ref="N17:Y17" si="7">N29-N11-N23</f>
        <v>53.300000000000004</v>
      </c>
      <c r="O17" s="20">
        <f t="shared" si="7"/>
        <v>54.2</v>
      </c>
      <c r="P17" s="20">
        <f t="shared" si="7"/>
        <v>54.4</v>
      </c>
      <c r="Q17" s="20">
        <f t="shared" si="7"/>
        <v>54.9</v>
      </c>
      <c r="R17" s="20">
        <f t="shared" si="7"/>
        <v>55.3</v>
      </c>
      <c r="S17" s="20">
        <f t="shared" si="7"/>
        <v>55.6</v>
      </c>
      <c r="T17" s="20">
        <f t="shared" si="7"/>
        <v>57.5</v>
      </c>
      <c r="U17" s="20">
        <f t="shared" si="7"/>
        <v>59.7</v>
      </c>
      <c r="V17" s="20">
        <f t="shared" si="7"/>
        <v>61.9</v>
      </c>
      <c r="W17" s="20">
        <f t="shared" si="7"/>
        <v>63.100000000000009</v>
      </c>
      <c r="X17" s="20">
        <f t="shared" si="7"/>
        <v>63.900000000000006</v>
      </c>
      <c r="Y17" s="20">
        <f t="shared" si="7"/>
        <v>64.5</v>
      </c>
      <c r="Z17" s="20">
        <f>Z29-Z11-Z23</f>
        <v>65.399999999999991</v>
      </c>
      <c r="AA17" s="20">
        <f>AA29-AA11-AA23</f>
        <v>65.900000000000006</v>
      </c>
      <c r="AB17" s="20">
        <f>AB29-AB11-AB23</f>
        <v>66.599999999999994</v>
      </c>
      <c r="AC17" s="500">
        <v>66.599999999999994</v>
      </c>
      <c r="AD17" s="497">
        <v>66.8</v>
      </c>
    </row>
    <row r="18" spans="1:30" ht="27.75" customHeight="1">
      <c r="A18" s="413"/>
      <c r="B18" s="416" t="s">
        <v>31</v>
      </c>
      <c r="C18" s="12">
        <v>6720</v>
      </c>
      <c r="D18" s="12">
        <v>1604</v>
      </c>
      <c r="E18" s="12">
        <v>1648</v>
      </c>
      <c r="F18" s="12">
        <v>1746</v>
      </c>
      <c r="G18" s="12">
        <v>1850</v>
      </c>
      <c r="H18" s="22">
        <v>2111</v>
      </c>
      <c r="I18" s="12">
        <v>2162</v>
      </c>
      <c r="J18" s="12"/>
      <c r="K18" s="25" t="s">
        <v>40</v>
      </c>
      <c r="L18" s="25" t="s">
        <v>40</v>
      </c>
      <c r="M18" s="26" t="s">
        <v>40</v>
      </c>
      <c r="N18" s="22">
        <v>600</v>
      </c>
      <c r="O18" s="22">
        <v>747</v>
      </c>
      <c r="P18" s="22">
        <v>987</v>
      </c>
      <c r="Q18" s="22">
        <v>1200</v>
      </c>
      <c r="R18" s="22">
        <v>1379</v>
      </c>
      <c r="S18" s="22">
        <v>3299</v>
      </c>
      <c r="T18" s="22">
        <v>3440</v>
      </c>
      <c r="U18" s="22">
        <v>3658</v>
      </c>
      <c r="V18" s="12">
        <v>3835</v>
      </c>
      <c r="W18" s="12">
        <v>4003</v>
      </c>
      <c r="X18" s="13">
        <v>4327</v>
      </c>
      <c r="Y18" s="12">
        <v>4373</v>
      </c>
      <c r="Z18" s="12">
        <v>4371</v>
      </c>
      <c r="AA18" s="12">
        <v>4466</v>
      </c>
      <c r="AB18" s="13">
        <v>4409</v>
      </c>
      <c r="AC18" s="433">
        <v>7712</v>
      </c>
      <c r="AD18" s="14">
        <v>4501</v>
      </c>
    </row>
    <row r="19" spans="1:30" ht="27.75" hidden="1" customHeight="1">
      <c r="A19" s="413"/>
      <c r="B19" s="416" t="s">
        <v>32</v>
      </c>
      <c r="C19" s="12">
        <v>12336</v>
      </c>
      <c r="D19" s="12">
        <v>14298</v>
      </c>
      <c r="E19" s="12">
        <v>13816</v>
      </c>
      <c r="F19" s="12">
        <v>13363</v>
      </c>
      <c r="G19" s="12">
        <v>13331</v>
      </c>
      <c r="H19" s="13">
        <v>12966</v>
      </c>
      <c r="I19" s="12">
        <v>12999</v>
      </c>
      <c r="J19" s="12"/>
      <c r="K19" s="27" t="s">
        <v>40</v>
      </c>
      <c r="L19" s="27" t="s">
        <v>40</v>
      </c>
      <c r="M19" s="28" t="s">
        <v>40</v>
      </c>
      <c r="N19" s="13">
        <v>0</v>
      </c>
      <c r="O19" s="13">
        <v>0</v>
      </c>
      <c r="P19" s="13">
        <v>0</v>
      </c>
      <c r="Q19" s="13">
        <v>0</v>
      </c>
      <c r="R19" s="13"/>
      <c r="S19" s="14"/>
      <c r="T19" s="14"/>
      <c r="U19" s="13"/>
      <c r="V19" s="12"/>
      <c r="W19" s="12"/>
      <c r="X19" s="13"/>
      <c r="Y19" s="12"/>
      <c r="Z19" s="12"/>
      <c r="AA19" s="12"/>
      <c r="AB19" s="13"/>
      <c r="AC19" s="433"/>
      <c r="AD19" s="14"/>
    </row>
    <row r="20" spans="1:30" ht="27.75" customHeight="1">
      <c r="A20" s="408"/>
      <c r="B20" s="17" t="s">
        <v>33</v>
      </c>
      <c r="C20" s="12">
        <v>85203</v>
      </c>
      <c r="D20" s="12">
        <v>89936</v>
      </c>
      <c r="E20" s="12">
        <v>99980</v>
      </c>
      <c r="F20" s="12">
        <v>84948</v>
      </c>
      <c r="G20" s="12">
        <v>84226</v>
      </c>
      <c r="H20" s="13">
        <v>81896</v>
      </c>
      <c r="I20" s="12">
        <v>81062</v>
      </c>
      <c r="J20" s="12"/>
      <c r="K20" s="27" t="s">
        <v>40</v>
      </c>
      <c r="L20" s="27" t="s">
        <v>40</v>
      </c>
      <c r="M20" s="28" t="s">
        <v>40</v>
      </c>
      <c r="N20" s="13">
        <v>18968</v>
      </c>
      <c r="O20" s="13">
        <v>19860</v>
      </c>
      <c r="P20" s="13">
        <v>19879</v>
      </c>
      <c r="Q20" s="13">
        <v>20022</v>
      </c>
      <c r="R20" s="13">
        <v>20380</v>
      </c>
      <c r="S20" s="13">
        <v>19513</v>
      </c>
      <c r="T20" s="13">
        <v>18844</v>
      </c>
      <c r="U20" s="13">
        <v>19506</v>
      </c>
      <c r="V20" s="12">
        <v>19595</v>
      </c>
      <c r="W20" s="12">
        <v>19630</v>
      </c>
      <c r="X20" s="13">
        <v>19407</v>
      </c>
      <c r="Y20" s="12">
        <v>19418</v>
      </c>
      <c r="Z20" s="12">
        <v>19760</v>
      </c>
      <c r="AA20" s="12">
        <v>19624</v>
      </c>
      <c r="AB20" s="13">
        <v>19486</v>
      </c>
      <c r="AC20" s="433">
        <v>17258</v>
      </c>
      <c r="AD20" s="14">
        <v>21164</v>
      </c>
    </row>
    <row r="21" spans="1:30" ht="27.75" customHeight="1">
      <c r="A21" s="408" t="s">
        <v>41</v>
      </c>
      <c r="B21" s="18" t="s">
        <v>35</v>
      </c>
      <c r="C21" s="12">
        <f t="shared" ref="C21:I21" si="8">SUM(C18:C20)</f>
        <v>104259</v>
      </c>
      <c r="D21" s="12">
        <f t="shared" si="8"/>
        <v>105838</v>
      </c>
      <c r="E21" s="12">
        <f t="shared" si="8"/>
        <v>115444</v>
      </c>
      <c r="F21" s="12">
        <f t="shared" si="8"/>
        <v>100057</v>
      </c>
      <c r="G21" s="13">
        <f t="shared" si="8"/>
        <v>99407</v>
      </c>
      <c r="H21" s="13">
        <f t="shared" si="8"/>
        <v>96973</v>
      </c>
      <c r="I21" s="12">
        <f t="shared" si="8"/>
        <v>96223</v>
      </c>
      <c r="J21" s="12"/>
      <c r="K21" s="27" t="s">
        <v>40</v>
      </c>
      <c r="L21" s="27" t="s">
        <v>40</v>
      </c>
      <c r="M21" s="28" t="s">
        <v>40</v>
      </c>
      <c r="N21" s="13">
        <f t="shared" ref="N21:S21" si="9">SUM(N18:N20)</f>
        <v>19568</v>
      </c>
      <c r="O21" s="13">
        <f t="shared" si="9"/>
        <v>20607</v>
      </c>
      <c r="P21" s="13">
        <f t="shared" si="9"/>
        <v>20866</v>
      </c>
      <c r="Q21" s="13">
        <f t="shared" si="9"/>
        <v>21222</v>
      </c>
      <c r="R21" s="13">
        <f t="shared" si="9"/>
        <v>21759</v>
      </c>
      <c r="S21" s="12">
        <f t="shared" si="9"/>
        <v>22812</v>
      </c>
      <c r="T21" s="12">
        <f t="shared" ref="T21:Y21" si="10">SUM(T18:T20)</f>
        <v>22284</v>
      </c>
      <c r="U21" s="12">
        <f t="shared" si="10"/>
        <v>23164</v>
      </c>
      <c r="V21" s="12">
        <f t="shared" si="10"/>
        <v>23430</v>
      </c>
      <c r="W21" s="12">
        <f t="shared" si="10"/>
        <v>23633</v>
      </c>
      <c r="X21" s="12">
        <f t="shared" si="10"/>
        <v>23734</v>
      </c>
      <c r="Y21" s="12">
        <f t="shared" si="10"/>
        <v>23791</v>
      </c>
      <c r="Z21" s="12">
        <f>SUM(Z18:Z20)</f>
        <v>24131</v>
      </c>
      <c r="AA21" s="12">
        <f>SUM(AA18:AA20)</f>
        <v>24090</v>
      </c>
      <c r="AB21" s="13">
        <v>23895</v>
      </c>
      <c r="AC21" s="433">
        <v>24970</v>
      </c>
      <c r="AD21" s="14">
        <v>25665</v>
      </c>
    </row>
    <row r="22" spans="1:30" ht="27.75" customHeight="1">
      <c r="A22" s="413" t="s">
        <v>42</v>
      </c>
      <c r="B22" s="18" t="s">
        <v>36</v>
      </c>
      <c r="C22" s="19">
        <v>97</v>
      </c>
      <c r="D22" s="19">
        <f t="shared" ref="D22:I22" si="11">+D21/C21*100</f>
        <v>101.51449754937222</v>
      </c>
      <c r="E22" s="19">
        <f t="shared" si="11"/>
        <v>109.07613522553336</v>
      </c>
      <c r="F22" s="19">
        <f t="shared" si="11"/>
        <v>86.671459755379232</v>
      </c>
      <c r="G22" s="20">
        <f t="shared" si="11"/>
        <v>99.350370288935309</v>
      </c>
      <c r="H22" s="20">
        <f t="shared" si="11"/>
        <v>97.551480278048828</v>
      </c>
      <c r="I22" s="19">
        <f t="shared" si="11"/>
        <v>99.22658884431749</v>
      </c>
      <c r="J22" s="19"/>
      <c r="K22" s="29" t="s">
        <v>40</v>
      </c>
      <c r="L22" s="29" t="s">
        <v>40</v>
      </c>
      <c r="M22" s="30" t="s">
        <v>40</v>
      </c>
      <c r="N22" s="30" t="s">
        <v>40</v>
      </c>
      <c r="O22" s="20">
        <f t="shared" ref="O22:AB22" si="12">+O21/N21*100</f>
        <v>105.30968928863452</v>
      </c>
      <c r="P22" s="20">
        <f t="shared" si="12"/>
        <v>101.25685446692871</v>
      </c>
      <c r="Q22" s="20">
        <f t="shared" si="12"/>
        <v>101.70612479631937</v>
      </c>
      <c r="R22" s="20">
        <f t="shared" si="12"/>
        <v>102.53039298840825</v>
      </c>
      <c r="S22" s="20">
        <f>+S21/R21*100</f>
        <v>104.83937680959603</v>
      </c>
      <c r="T22" s="20">
        <f t="shared" si="12"/>
        <v>97.685428721725415</v>
      </c>
      <c r="U22" s="20">
        <f t="shared" si="12"/>
        <v>103.94902171961947</v>
      </c>
      <c r="V22" s="20">
        <f t="shared" si="12"/>
        <v>101.14833362113625</v>
      </c>
      <c r="W22" s="20">
        <f t="shared" si="12"/>
        <v>100.86641058472043</v>
      </c>
      <c r="X22" s="20">
        <f t="shared" si="12"/>
        <v>100.42736851013414</v>
      </c>
      <c r="Y22" s="20">
        <f t="shared" si="12"/>
        <v>100.24016179320805</v>
      </c>
      <c r="Z22" s="20">
        <f t="shared" si="12"/>
        <v>101.42911184901853</v>
      </c>
      <c r="AA22" s="20">
        <f t="shared" si="12"/>
        <v>99.830094069868636</v>
      </c>
      <c r="AB22" s="20">
        <f t="shared" si="12"/>
        <v>99.190535491905351</v>
      </c>
      <c r="AC22" s="500">
        <v>104.49884913161749</v>
      </c>
      <c r="AD22" s="497">
        <v>102.78334000800962</v>
      </c>
    </row>
    <row r="23" spans="1:30" ht="27.75" customHeight="1">
      <c r="A23" s="21"/>
      <c r="B23" s="411" t="s">
        <v>37</v>
      </c>
      <c r="C23" s="19">
        <f t="shared" ref="C23:I23" si="13">C35-C17</f>
        <v>-57.4</v>
      </c>
      <c r="D23" s="19">
        <f t="shared" si="13"/>
        <v>-57.1</v>
      </c>
      <c r="E23" s="19">
        <f t="shared" si="13"/>
        <v>-64.3</v>
      </c>
      <c r="F23" s="19">
        <f t="shared" si="13"/>
        <v>-55.9</v>
      </c>
      <c r="G23" s="20">
        <f t="shared" si="13"/>
        <v>-56.1</v>
      </c>
      <c r="H23" s="20">
        <f t="shared" si="13"/>
        <v>-55.6</v>
      </c>
      <c r="I23" s="19">
        <f t="shared" si="13"/>
        <v>-55.2</v>
      </c>
      <c r="J23" s="19"/>
      <c r="K23" s="29" t="s">
        <v>40</v>
      </c>
      <c r="L23" s="29" t="s">
        <v>40</v>
      </c>
      <c r="M23" s="30" t="s">
        <v>40</v>
      </c>
      <c r="N23" s="20">
        <f t="shared" ref="N23:AB23" si="14">ROUND(N21/N$27*100,1)</f>
        <v>9.9</v>
      </c>
      <c r="O23" s="20">
        <f t="shared" si="14"/>
        <v>10.7</v>
      </c>
      <c r="P23" s="20">
        <f t="shared" si="14"/>
        <v>10.9</v>
      </c>
      <c r="Q23" s="20">
        <f t="shared" si="14"/>
        <v>11.1</v>
      </c>
      <c r="R23" s="20">
        <f t="shared" si="14"/>
        <v>11.3</v>
      </c>
      <c r="S23" s="19">
        <f t="shared" si="14"/>
        <v>11.9</v>
      </c>
      <c r="T23" s="19">
        <f t="shared" si="14"/>
        <v>11.5</v>
      </c>
      <c r="U23" s="19">
        <f t="shared" si="14"/>
        <v>11.8</v>
      </c>
      <c r="V23" s="19">
        <f t="shared" si="14"/>
        <v>11.9</v>
      </c>
      <c r="W23" s="19">
        <f t="shared" si="14"/>
        <v>11.8</v>
      </c>
      <c r="X23" s="19">
        <f t="shared" si="14"/>
        <v>11.8</v>
      </c>
      <c r="Y23" s="19">
        <f t="shared" si="14"/>
        <v>11.7</v>
      </c>
      <c r="Z23" s="19">
        <f t="shared" si="14"/>
        <v>11.9</v>
      </c>
      <c r="AA23" s="19">
        <f t="shared" si="14"/>
        <v>11.8</v>
      </c>
      <c r="AB23" s="19">
        <f t="shared" si="14"/>
        <v>11.7</v>
      </c>
      <c r="AC23" s="500">
        <v>12</v>
      </c>
      <c r="AD23" s="497">
        <v>12.2</v>
      </c>
    </row>
    <row r="24" spans="1:30" ht="27.75" customHeight="1">
      <c r="A24" s="413"/>
      <c r="B24" s="416" t="s">
        <v>31</v>
      </c>
      <c r="C24" s="12">
        <f t="shared" ref="C24:F27" si="15">C6+C12</f>
        <v>26503</v>
      </c>
      <c r="D24" s="12">
        <f t="shared" si="15"/>
        <v>8760</v>
      </c>
      <c r="E24" s="12">
        <f t="shared" si="15"/>
        <v>9870</v>
      </c>
      <c r="F24" s="12">
        <f t="shared" si="15"/>
        <v>10118</v>
      </c>
      <c r="G24" s="12">
        <v>10630</v>
      </c>
      <c r="H24" s="22">
        <f t="shared" ref="H24:M27" si="16">H6+H12</f>
        <v>11414</v>
      </c>
      <c r="I24" s="23">
        <f t="shared" si="16"/>
        <v>11854</v>
      </c>
      <c r="J24" s="23">
        <f t="shared" si="16"/>
        <v>10954</v>
      </c>
      <c r="K24" s="23">
        <f t="shared" si="16"/>
        <v>11983</v>
      </c>
      <c r="L24" s="23">
        <f t="shared" si="16"/>
        <v>11899</v>
      </c>
      <c r="M24" s="22">
        <f t="shared" si="16"/>
        <v>11985</v>
      </c>
      <c r="N24" s="22">
        <f t="shared" ref="N24:Y27" si="17">N6+N12+N18</f>
        <v>12368</v>
      </c>
      <c r="O24" s="22">
        <f t="shared" si="17"/>
        <v>13212</v>
      </c>
      <c r="P24" s="22">
        <f>P6+P12+P18</f>
        <v>13620</v>
      </c>
      <c r="Q24" s="22">
        <f t="shared" si="17"/>
        <v>12839</v>
      </c>
      <c r="R24" s="22">
        <f t="shared" si="17"/>
        <v>12936</v>
      </c>
      <c r="S24" s="12">
        <f t="shared" si="17"/>
        <v>13517</v>
      </c>
      <c r="T24" s="12">
        <f t="shared" si="17"/>
        <v>13555</v>
      </c>
      <c r="U24" s="12">
        <f t="shared" si="17"/>
        <v>13602</v>
      </c>
      <c r="V24" s="23">
        <f t="shared" si="17"/>
        <v>13714</v>
      </c>
      <c r="W24" s="23">
        <f t="shared" si="17"/>
        <v>14237</v>
      </c>
      <c r="X24" s="22">
        <v>14396</v>
      </c>
      <c r="Y24" s="23">
        <f t="shared" si="17"/>
        <v>14366</v>
      </c>
      <c r="Z24" s="23">
        <f>Z6+Z12+Z18</f>
        <v>14215</v>
      </c>
      <c r="AA24" s="23">
        <f>AA6+AA12+AA18</f>
        <v>14086</v>
      </c>
      <c r="AB24" s="23">
        <f>AB6+AB12+AB18</f>
        <v>14079</v>
      </c>
      <c r="AC24" s="501">
        <v>26927</v>
      </c>
      <c r="AD24" s="498">
        <v>14418</v>
      </c>
    </row>
    <row r="25" spans="1:30" ht="27.75" hidden="1" customHeight="1">
      <c r="A25" s="413"/>
      <c r="B25" s="416" t="s">
        <v>32</v>
      </c>
      <c r="C25" s="12">
        <f t="shared" si="15"/>
        <v>25505</v>
      </c>
      <c r="D25" s="12">
        <f t="shared" si="15"/>
        <v>30650</v>
      </c>
      <c r="E25" s="12">
        <f t="shared" si="15"/>
        <v>27206</v>
      </c>
      <c r="F25" s="12">
        <f t="shared" si="15"/>
        <v>27258</v>
      </c>
      <c r="G25" s="12">
        <v>26828</v>
      </c>
      <c r="H25" s="13">
        <f t="shared" si="16"/>
        <v>26297</v>
      </c>
      <c r="I25" s="13">
        <f t="shared" si="16"/>
        <v>26476</v>
      </c>
      <c r="J25" s="13">
        <f t="shared" si="16"/>
        <v>0</v>
      </c>
      <c r="K25" s="12">
        <f t="shared" si="16"/>
        <v>0</v>
      </c>
      <c r="L25" s="12">
        <f t="shared" si="16"/>
        <v>0</v>
      </c>
      <c r="M25" s="13">
        <f t="shared" si="16"/>
        <v>0</v>
      </c>
      <c r="N25" s="13">
        <f t="shared" si="17"/>
        <v>0</v>
      </c>
      <c r="O25" s="13">
        <f t="shared" si="17"/>
        <v>0</v>
      </c>
      <c r="P25" s="13">
        <f>P7+P13+P19</f>
        <v>0</v>
      </c>
      <c r="Q25" s="13">
        <f t="shared" si="17"/>
        <v>0</v>
      </c>
      <c r="R25" s="13">
        <f t="shared" si="17"/>
        <v>0</v>
      </c>
      <c r="S25" s="14">
        <f t="shared" si="17"/>
        <v>0</v>
      </c>
      <c r="T25" s="14">
        <f t="shared" si="17"/>
        <v>0</v>
      </c>
      <c r="U25" s="13">
        <v>0</v>
      </c>
      <c r="V25" s="12">
        <f t="shared" si="17"/>
        <v>0</v>
      </c>
      <c r="W25" s="12">
        <f>W7+W13+W19</f>
        <v>0</v>
      </c>
      <c r="X25" s="13">
        <v>0</v>
      </c>
      <c r="Y25" s="12">
        <f>Y7+Y13+Y19</f>
        <v>0</v>
      </c>
      <c r="Z25" s="12">
        <f t="shared" ref="Z25:AB27" si="18">Z7+Z13+Z19</f>
        <v>0</v>
      </c>
      <c r="AA25" s="12">
        <f t="shared" si="18"/>
        <v>0</v>
      </c>
      <c r="AB25" s="13"/>
      <c r="AC25" s="433">
        <v>0</v>
      </c>
      <c r="AD25" s="14">
        <v>0</v>
      </c>
    </row>
    <row r="26" spans="1:30" ht="27.75" customHeight="1">
      <c r="A26" s="413"/>
      <c r="B26" s="17" t="s">
        <v>33</v>
      </c>
      <c r="C26" s="12">
        <f t="shared" si="15"/>
        <v>129662</v>
      </c>
      <c r="D26" s="12">
        <f t="shared" si="15"/>
        <v>146051</v>
      </c>
      <c r="E26" s="12">
        <f t="shared" si="15"/>
        <v>142557</v>
      </c>
      <c r="F26" s="12">
        <f t="shared" si="15"/>
        <v>141668</v>
      </c>
      <c r="G26" s="12">
        <v>139877</v>
      </c>
      <c r="H26" s="13">
        <f t="shared" si="16"/>
        <v>136612</v>
      </c>
      <c r="I26" s="13">
        <f t="shared" si="16"/>
        <v>135886</v>
      </c>
      <c r="J26" s="13">
        <f t="shared" si="16"/>
        <v>165847</v>
      </c>
      <c r="K26" s="12">
        <f t="shared" si="16"/>
        <v>182335</v>
      </c>
      <c r="L26" s="12">
        <f t="shared" si="16"/>
        <v>184064</v>
      </c>
      <c r="M26" s="13">
        <f t="shared" si="16"/>
        <v>185375</v>
      </c>
      <c r="N26" s="13">
        <f>+N14+N8+N20</f>
        <v>184627</v>
      </c>
      <c r="O26" s="13">
        <f>O8+O14+O20</f>
        <v>178855</v>
      </c>
      <c r="P26" s="13">
        <f>P8+P14+P20</f>
        <v>177523</v>
      </c>
      <c r="Q26" s="13">
        <f>Q8+Q14+Q20</f>
        <v>178262</v>
      </c>
      <c r="R26" s="13">
        <f t="shared" si="17"/>
        <v>179240</v>
      </c>
      <c r="S26" s="13">
        <f t="shared" si="17"/>
        <v>178862</v>
      </c>
      <c r="T26" s="13">
        <f t="shared" si="17"/>
        <v>179818</v>
      </c>
      <c r="U26" s="13">
        <f t="shared" si="17"/>
        <v>182448</v>
      </c>
      <c r="V26" s="12">
        <f t="shared" si="17"/>
        <v>183621</v>
      </c>
      <c r="W26" s="12">
        <f>W8+W14+W20</f>
        <v>185266</v>
      </c>
      <c r="X26" s="13">
        <v>186781</v>
      </c>
      <c r="Y26" s="12">
        <f>Y8+Y14+Y20</f>
        <v>188628</v>
      </c>
      <c r="Z26" s="12">
        <f t="shared" si="18"/>
        <v>188787</v>
      </c>
      <c r="AA26" s="12">
        <f t="shared" si="18"/>
        <v>189234</v>
      </c>
      <c r="AB26" s="12">
        <f t="shared" si="18"/>
        <v>190594</v>
      </c>
      <c r="AC26" s="433">
        <v>180513</v>
      </c>
      <c r="AD26" s="14">
        <v>196163</v>
      </c>
    </row>
    <row r="27" spans="1:30" ht="27.75" customHeight="1">
      <c r="A27" s="413" t="s">
        <v>43</v>
      </c>
      <c r="B27" s="18" t="s">
        <v>35</v>
      </c>
      <c r="C27" s="12">
        <f t="shared" si="15"/>
        <v>181670</v>
      </c>
      <c r="D27" s="12">
        <f t="shared" si="15"/>
        <v>185461</v>
      </c>
      <c r="E27" s="12">
        <f t="shared" si="15"/>
        <v>179633</v>
      </c>
      <c r="F27" s="12">
        <f t="shared" si="15"/>
        <v>179044</v>
      </c>
      <c r="G27" s="12">
        <f>G9+G15</f>
        <v>177335</v>
      </c>
      <c r="H27" s="13">
        <f t="shared" si="16"/>
        <v>174323</v>
      </c>
      <c r="I27" s="13">
        <f t="shared" si="16"/>
        <v>174216</v>
      </c>
      <c r="J27" s="13">
        <f t="shared" si="16"/>
        <v>176801</v>
      </c>
      <c r="K27" s="12">
        <f t="shared" si="16"/>
        <v>194318</v>
      </c>
      <c r="L27" s="12">
        <f t="shared" si="16"/>
        <v>195963</v>
      </c>
      <c r="M27" s="13">
        <f t="shared" si="16"/>
        <v>197360</v>
      </c>
      <c r="N27" s="13">
        <f>N9+N15+N21</f>
        <v>196995</v>
      </c>
      <c r="O27" s="13">
        <f>O9+O15+O21</f>
        <v>192067</v>
      </c>
      <c r="P27" s="13">
        <f>P9+P15+P21</f>
        <v>191143</v>
      </c>
      <c r="Q27" s="13">
        <f>Q9+Q15+Q21</f>
        <v>191101</v>
      </c>
      <c r="R27" s="13">
        <f t="shared" si="17"/>
        <v>192176</v>
      </c>
      <c r="S27" s="13">
        <f t="shared" si="17"/>
        <v>192379</v>
      </c>
      <c r="T27" s="13">
        <f t="shared" si="17"/>
        <v>193373</v>
      </c>
      <c r="U27" s="13">
        <f>U9+U15+U21</f>
        <v>196050</v>
      </c>
      <c r="V27" s="13">
        <f>V9+V15+V21</f>
        <v>197335</v>
      </c>
      <c r="W27" s="13">
        <f>W9+W15+W21</f>
        <v>199503</v>
      </c>
      <c r="X27" s="13">
        <f>X9+X15+X21</f>
        <v>201177</v>
      </c>
      <c r="Y27" s="13">
        <f>Y9+Y15+Y21</f>
        <v>202994</v>
      </c>
      <c r="Z27" s="13">
        <f t="shared" si="18"/>
        <v>203002</v>
      </c>
      <c r="AA27" s="13">
        <f t="shared" si="18"/>
        <v>203320</v>
      </c>
      <c r="AB27" s="13">
        <f t="shared" si="18"/>
        <v>204673</v>
      </c>
      <c r="AC27" s="433">
        <v>207440</v>
      </c>
      <c r="AD27" s="14">
        <v>210581</v>
      </c>
    </row>
    <row r="28" spans="1:30" ht="27.75" customHeight="1">
      <c r="A28" s="413"/>
      <c r="B28" s="18" t="s">
        <v>36</v>
      </c>
      <c r="C28" s="19">
        <v>97</v>
      </c>
      <c r="D28" s="19">
        <f t="shared" ref="D28:X28" si="19">+D27/C27*100</f>
        <v>102.08675070182198</v>
      </c>
      <c r="E28" s="19">
        <f t="shared" si="19"/>
        <v>96.857560349615284</v>
      </c>
      <c r="F28" s="19">
        <f t="shared" si="19"/>
        <v>99.672109244960566</v>
      </c>
      <c r="G28" s="20">
        <f t="shared" si="19"/>
        <v>99.045486025781372</v>
      </c>
      <c r="H28" s="20">
        <f t="shared" si="19"/>
        <v>98.301519722558993</v>
      </c>
      <c r="I28" s="20">
        <f t="shared" si="19"/>
        <v>99.938619688738711</v>
      </c>
      <c r="J28" s="20">
        <f t="shared" si="19"/>
        <v>101.48379023740644</v>
      </c>
      <c r="K28" s="19">
        <f t="shared" si="19"/>
        <v>109.90774939055774</v>
      </c>
      <c r="L28" s="19">
        <f t="shared" si="19"/>
        <v>100.84655049969638</v>
      </c>
      <c r="M28" s="20">
        <f t="shared" si="19"/>
        <v>100.71288967815353</v>
      </c>
      <c r="N28" s="20">
        <f t="shared" si="19"/>
        <v>99.815058775841109</v>
      </c>
      <c r="O28" s="20">
        <f t="shared" si="19"/>
        <v>97.498413665321465</v>
      </c>
      <c r="P28" s="20">
        <f t="shared" si="19"/>
        <v>99.518917877615621</v>
      </c>
      <c r="Q28" s="20">
        <f t="shared" si="19"/>
        <v>99.978026922251928</v>
      </c>
      <c r="R28" s="20">
        <f t="shared" si="19"/>
        <v>100.56252976174902</v>
      </c>
      <c r="S28" s="20">
        <f t="shared" si="19"/>
        <v>100.10563233702439</v>
      </c>
      <c r="T28" s="20">
        <f t="shared" si="19"/>
        <v>100.51668841193685</v>
      </c>
      <c r="U28" s="20">
        <f t="shared" si="19"/>
        <v>101.38437113764589</v>
      </c>
      <c r="V28" s="20">
        <f t="shared" si="19"/>
        <v>100.65544503953072</v>
      </c>
      <c r="W28" s="20">
        <f t="shared" si="19"/>
        <v>101.09863936959994</v>
      </c>
      <c r="X28" s="20">
        <f t="shared" si="19"/>
        <v>100.83908512653946</v>
      </c>
      <c r="Y28" s="20">
        <f>+Y27/X27*100</f>
        <v>100.90318475770093</v>
      </c>
      <c r="Z28" s="20">
        <f>+Z27/Y27*100</f>
        <v>100.00394100318235</v>
      </c>
      <c r="AA28" s="20">
        <f>+AA27/Z27*100</f>
        <v>100.15664870296845</v>
      </c>
      <c r="AB28" s="20">
        <f>+AB27/AA27*100</f>
        <v>100.66545347235885</v>
      </c>
      <c r="AC28" s="500">
        <v>101.35191256296629</v>
      </c>
      <c r="AD28" s="497">
        <v>101.51417277284997</v>
      </c>
    </row>
    <row r="29" spans="1:30" ht="27.75" customHeight="1" thickBot="1">
      <c r="A29" s="414"/>
      <c r="B29" s="31" t="s">
        <v>37</v>
      </c>
      <c r="C29" s="32">
        <v>100</v>
      </c>
      <c r="D29" s="32">
        <v>100</v>
      </c>
      <c r="E29" s="32">
        <v>100</v>
      </c>
      <c r="F29" s="32">
        <v>100</v>
      </c>
      <c r="G29" s="33">
        <v>100</v>
      </c>
      <c r="H29" s="33">
        <v>100</v>
      </c>
      <c r="I29" s="32">
        <v>100</v>
      </c>
      <c r="J29" s="32">
        <v>100</v>
      </c>
      <c r="K29" s="32">
        <v>100</v>
      </c>
      <c r="L29" s="32">
        <v>100</v>
      </c>
      <c r="M29" s="33">
        <v>100</v>
      </c>
      <c r="N29" s="33">
        <v>100</v>
      </c>
      <c r="O29" s="33">
        <v>100</v>
      </c>
      <c r="P29" s="33">
        <v>100</v>
      </c>
      <c r="Q29" s="33">
        <v>100</v>
      </c>
      <c r="R29" s="33">
        <v>100</v>
      </c>
      <c r="S29" s="33">
        <v>100</v>
      </c>
      <c r="T29" s="33">
        <v>100</v>
      </c>
      <c r="U29" s="33">
        <v>100</v>
      </c>
      <c r="V29" s="33">
        <v>100</v>
      </c>
      <c r="W29" s="33">
        <v>100</v>
      </c>
      <c r="X29" s="33">
        <v>100</v>
      </c>
      <c r="Y29" s="33">
        <v>100</v>
      </c>
      <c r="Z29" s="33">
        <v>100</v>
      </c>
      <c r="AA29" s="34">
        <v>100</v>
      </c>
      <c r="AB29" s="428">
        <v>100</v>
      </c>
      <c r="AC29" s="502">
        <v>100</v>
      </c>
      <c r="AD29" s="499">
        <v>100</v>
      </c>
    </row>
    <row r="30" spans="1:30" ht="17.25" customHeight="1">
      <c r="A30" s="561"/>
      <c r="B30" s="561"/>
      <c r="C30" s="561"/>
      <c r="D30" s="561"/>
      <c r="E30" s="561"/>
      <c r="F30" s="561"/>
      <c r="G30" s="561"/>
      <c r="H30" s="561"/>
      <c r="I30" s="561"/>
      <c r="J30" s="561"/>
      <c r="K30" s="561"/>
      <c r="L30" s="561"/>
      <c r="M30" s="561"/>
      <c r="N30" s="35"/>
      <c r="AD30"/>
    </row>
    <row r="31" spans="1:30" ht="27.75" customHeight="1" thickBot="1">
      <c r="A31" s="562"/>
      <c r="B31" s="562"/>
      <c r="C31" s="562"/>
      <c r="D31" s="562"/>
      <c r="E31" s="562"/>
      <c r="F31" s="562"/>
      <c r="G31" s="562"/>
      <c r="H31" s="562"/>
      <c r="I31" s="562"/>
      <c r="J31" s="562"/>
      <c r="K31" s="562"/>
      <c r="L31" s="562"/>
      <c r="M31" s="562"/>
      <c r="N31" s="37"/>
      <c r="O31" s="8"/>
      <c r="P31" s="8"/>
      <c r="Q31" s="8"/>
      <c r="R31" s="8"/>
      <c r="T31" s="8"/>
      <c r="U31" s="8"/>
      <c r="W31" s="8"/>
      <c r="X31" s="8"/>
      <c r="Y31" s="8"/>
      <c r="Z31" s="8"/>
      <c r="AA31" s="8"/>
      <c r="AB31" s="8"/>
      <c r="AC31" s="38"/>
      <c r="AD31" s="8" t="s">
        <v>3</v>
      </c>
    </row>
    <row r="32" spans="1:30" ht="27.75" customHeight="1">
      <c r="A32" s="563" t="s">
        <v>44</v>
      </c>
      <c r="B32" s="415" t="s">
        <v>4</v>
      </c>
      <c r="C32" s="9" t="s">
        <v>5</v>
      </c>
      <c r="D32" s="9" t="s">
        <v>6</v>
      </c>
      <c r="E32" s="9" t="s">
        <v>7</v>
      </c>
      <c r="F32" s="9" t="s">
        <v>8</v>
      </c>
      <c r="G32" s="10" t="s">
        <v>9</v>
      </c>
      <c r="H32" s="39" t="s">
        <v>10</v>
      </c>
      <c r="I32" s="39" t="s">
        <v>11</v>
      </c>
      <c r="J32" s="9" t="s">
        <v>13</v>
      </c>
      <c r="K32" s="9" t="s">
        <v>13</v>
      </c>
      <c r="L32" s="9" t="s">
        <v>14</v>
      </c>
      <c r="M32" s="10" t="s">
        <v>15</v>
      </c>
      <c r="N32" s="10" t="s">
        <v>16</v>
      </c>
      <c r="O32" s="10" t="s">
        <v>17</v>
      </c>
      <c r="P32" s="10" t="s">
        <v>18</v>
      </c>
      <c r="Q32" s="10" t="s">
        <v>19</v>
      </c>
      <c r="R32" s="10" t="s">
        <v>20</v>
      </c>
      <c r="S32" s="10" t="s">
        <v>21</v>
      </c>
      <c r="T32" s="412" t="s">
        <v>22</v>
      </c>
      <c r="U32" s="412" t="s">
        <v>23</v>
      </c>
      <c r="V32" s="409" t="s">
        <v>24</v>
      </c>
      <c r="W32" s="409" t="s">
        <v>25</v>
      </c>
      <c r="X32" s="412" t="s">
        <v>26</v>
      </c>
      <c r="Y32" s="409" t="s">
        <v>27</v>
      </c>
      <c r="Z32" s="409" t="s">
        <v>28</v>
      </c>
      <c r="AA32" s="412" t="s">
        <v>29</v>
      </c>
      <c r="AB32" s="412" t="s">
        <v>30</v>
      </c>
      <c r="AC32" s="491" t="s">
        <v>345</v>
      </c>
      <c r="AD32" s="496" t="s">
        <v>344</v>
      </c>
    </row>
    <row r="33" spans="1:30" ht="27.75" customHeight="1">
      <c r="A33" s="564"/>
      <c r="B33" s="18" t="s">
        <v>45</v>
      </c>
      <c r="C33" s="12">
        <v>14309</v>
      </c>
      <c r="D33" s="12">
        <v>14309</v>
      </c>
      <c r="E33" s="12">
        <v>13816</v>
      </c>
      <c r="F33" s="12">
        <v>13790</v>
      </c>
      <c r="G33" s="13">
        <v>13761</v>
      </c>
      <c r="H33" s="13">
        <v>13689</v>
      </c>
      <c r="I33" s="13">
        <v>13693</v>
      </c>
      <c r="J33" s="12">
        <v>13692</v>
      </c>
      <c r="K33" s="12">
        <v>14027</v>
      </c>
      <c r="L33" s="12">
        <v>15105</v>
      </c>
      <c r="M33" s="13">
        <v>15223</v>
      </c>
      <c r="N33" s="13">
        <v>15257</v>
      </c>
      <c r="O33" s="13">
        <v>15076</v>
      </c>
      <c r="P33" s="40">
        <v>15061</v>
      </c>
      <c r="Q33" s="13">
        <v>15308</v>
      </c>
      <c r="R33" s="13">
        <v>15634</v>
      </c>
      <c r="S33" s="13">
        <v>16208</v>
      </c>
      <c r="T33" s="13">
        <v>17219</v>
      </c>
      <c r="U33" s="13">
        <v>18956</v>
      </c>
      <c r="V33" s="12">
        <v>20358</v>
      </c>
      <c r="W33" s="12">
        <v>21269</v>
      </c>
      <c r="X33" s="13">
        <v>22027</v>
      </c>
      <c r="Y33" s="12">
        <v>22513</v>
      </c>
      <c r="Z33" s="13">
        <v>22864</v>
      </c>
      <c r="AA33" s="13">
        <v>23205</v>
      </c>
      <c r="AB33" s="13">
        <v>23908</v>
      </c>
      <c r="AC33" s="433">
        <v>24376</v>
      </c>
      <c r="AD33" s="14">
        <v>24734</v>
      </c>
    </row>
    <row r="34" spans="1:30" ht="27.75" customHeight="1" thickBot="1">
      <c r="A34" s="565"/>
      <c r="B34" s="31" t="s">
        <v>36</v>
      </c>
      <c r="C34" s="32">
        <v>100.8</v>
      </c>
      <c r="D34" s="32">
        <f t="shared" ref="D34:I34" si="20">+D33/C33*100</f>
        <v>100</v>
      </c>
      <c r="E34" s="32">
        <f t="shared" si="20"/>
        <v>96.554615975959194</v>
      </c>
      <c r="F34" s="32">
        <f t="shared" si="20"/>
        <v>99.811812391430223</v>
      </c>
      <c r="G34" s="33">
        <f t="shared" si="20"/>
        <v>99.789702683103698</v>
      </c>
      <c r="H34" s="33">
        <f t="shared" si="20"/>
        <v>99.476782210595161</v>
      </c>
      <c r="I34" s="33">
        <f t="shared" si="20"/>
        <v>100.02922054204106</v>
      </c>
      <c r="J34" s="32">
        <f>+J33/H33*100</f>
        <v>100.02191540653078</v>
      </c>
      <c r="K34" s="32">
        <f>+K33/I33*100</f>
        <v>102.43920251223253</v>
      </c>
      <c r="L34" s="32">
        <f t="shared" ref="L34:AB34" si="21">+L33/K33*100</f>
        <v>107.68517858415912</v>
      </c>
      <c r="M34" s="33">
        <f>+M33/L33*100</f>
        <v>100.78119827871565</v>
      </c>
      <c r="N34" s="33">
        <f t="shared" si="21"/>
        <v>100.22334625238128</v>
      </c>
      <c r="O34" s="33">
        <f t="shared" si="21"/>
        <v>98.813659303926073</v>
      </c>
      <c r="P34" s="33">
        <f t="shared" si="21"/>
        <v>99.900504112496677</v>
      </c>
      <c r="Q34" s="33">
        <f t="shared" si="21"/>
        <v>101.63999734413385</v>
      </c>
      <c r="R34" s="33">
        <f t="shared" si="21"/>
        <v>102.12960543506664</v>
      </c>
      <c r="S34" s="33">
        <f t="shared" si="21"/>
        <v>103.67148522451069</v>
      </c>
      <c r="T34" s="33">
        <f t="shared" si="21"/>
        <v>106.23766041461008</v>
      </c>
      <c r="U34" s="33">
        <f t="shared" si="21"/>
        <v>110.08769382658691</v>
      </c>
      <c r="V34" s="32">
        <f t="shared" si="21"/>
        <v>107.39607512133362</v>
      </c>
      <c r="W34" s="32">
        <f t="shared" si="21"/>
        <v>104.4748993024855</v>
      </c>
      <c r="X34" s="32">
        <f t="shared" si="21"/>
        <v>103.56387230241195</v>
      </c>
      <c r="Y34" s="32">
        <f t="shared" si="21"/>
        <v>102.20638307531667</v>
      </c>
      <c r="Z34" s="32">
        <f t="shared" si="21"/>
        <v>101.55909918713633</v>
      </c>
      <c r="AA34" s="32">
        <f t="shared" si="21"/>
        <v>101.49142757172849</v>
      </c>
      <c r="AB34" s="32">
        <f t="shared" si="21"/>
        <v>103.02951950010772</v>
      </c>
      <c r="AC34" s="502">
        <v>101.95750376443031</v>
      </c>
      <c r="AD34" s="499">
        <v>101.46865769609452</v>
      </c>
    </row>
    <row r="35" spans="1:30" ht="20.25" customHeight="1">
      <c r="A35" s="6"/>
      <c r="B35" s="3"/>
      <c r="C35" s="3"/>
      <c r="D35" s="3"/>
      <c r="E35" s="3"/>
      <c r="F35" s="3"/>
      <c r="G35" s="3"/>
      <c r="AD35"/>
    </row>
  </sheetData>
  <protectedRanges>
    <protectedRange sqref="I18:AB20 I6:AB8 I12:AB14 I33:AC33" name="範囲1_3"/>
    <protectedRange sqref="AC18:AC20 AC6:AC8 AC12:AC14" name="範囲1_1_2"/>
    <protectedRange sqref="AD33" name="範囲1"/>
    <protectedRange sqref="AD18:AD20 AD6:AD8 AD12:AD14" name="範囲1_1"/>
  </protectedRanges>
  <mergeCells count="3">
    <mergeCell ref="A5:B5"/>
    <mergeCell ref="A30:M31"/>
    <mergeCell ref="A32:A34"/>
  </mergeCells>
  <phoneticPr fontId="3"/>
  <printOptions horizontalCentered="1"/>
  <pageMargins left="0.59055118110236227" right="0.59055118110236227" top="0.39370078740157483" bottom="0.19685039370078741" header="0.59055118110236227" footer="0.19685039370078741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5E290-2153-4065-AE34-E417372A5622}">
  <sheetPr>
    <tabColor rgb="FFFFFF00"/>
  </sheetPr>
  <dimension ref="A1:BR37"/>
  <sheetViews>
    <sheetView showGridLines="0" view="pageBreakPreview" zoomScale="80" zoomScaleNormal="100" zoomScaleSheetLayoutView="80" workbookViewId="0">
      <pane xSplit="21" ySplit="5" topLeftCell="AX12" activePane="bottomRight" state="frozen"/>
      <selection activeCell="AK15" sqref="AK15"/>
      <selection pane="topRight" activeCell="AK15" sqref="AK15"/>
      <selection pane="bottomLeft" activeCell="AK15" sqref="AK15"/>
      <selection pane="bottomRight" activeCell="BC42" sqref="BC42"/>
    </sheetView>
  </sheetViews>
  <sheetFormatPr defaultColWidth="9" defaultRowHeight="24.75" customHeight="1"/>
  <cols>
    <col min="1" max="1" width="5.21875" style="427" customWidth="1"/>
    <col min="2" max="2" width="13" style="427" customWidth="1"/>
    <col min="3" max="3" width="9.77734375" style="427" customWidth="1"/>
    <col min="4" max="4" width="15" style="6" hidden="1" customWidth="1"/>
    <col min="5" max="5" width="9.33203125" style="6" hidden="1" customWidth="1"/>
    <col min="6" max="6" width="15" style="6" hidden="1" customWidth="1"/>
    <col min="7" max="7" width="9.33203125" style="6" hidden="1" customWidth="1"/>
    <col min="8" max="8" width="15" style="6" hidden="1" customWidth="1"/>
    <col min="9" max="9" width="9.33203125" style="6" hidden="1" customWidth="1"/>
    <col min="10" max="10" width="15.6640625" style="6" hidden="1" customWidth="1"/>
    <col min="11" max="11" width="9.6640625" style="6" hidden="1" customWidth="1"/>
    <col min="12" max="12" width="15.6640625" style="6" hidden="1" customWidth="1"/>
    <col min="13" max="13" width="9.6640625" style="6" hidden="1" customWidth="1"/>
    <col min="14" max="14" width="15.6640625" style="6" hidden="1" customWidth="1"/>
    <col min="15" max="15" width="9.6640625" style="6" hidden="1" customWidth="1"/>
    <col min="16" max="16" width="15.6640625" style="6" hidden="1" customWidth="1"/>
    <col min="17" max="17" width="9.6640625" style="6" hidden="1" customWidth="1"/>
    <col min="18" max="18" width="14.44140625" style="6" hidden="1" customWidth="1"/>
    <col min="19" max="19" width="8.109375" style="6" hidden="1" customWidth="1"/>
    <col min="20" max="20" width="15.6640625" style="6" hidden="1" customWidth="1"/>
    <col min="21" max="21" width="9.6640625" style="6" hidden="1" customWidth="1"/>
    <col min="22" max="22" width="15.6640625" style="6" hidden="1" customWidth="1"/>
    <col min="23" max="23" width="9.6640625" style="6" hidden="1" customWidth="1"/>
    <col min="24" max="24" width="15.6640625" style="6" hidden="1" customWidth="1"/>
    <col min="25" max="25" width="9.6640625" style="6" hidden="1" customWidth="1"/>
    <col min="26" max="26" width="15.6640625" style="6" hidden="1" customWidth="1"/>
    <col min="27" max="27" width="9.6640625" style="6" hidden="1" customWidth="1"/>
    <col min="28" max="28" width="15.6640625" style="6" hidden="1" customWidth="1"/>
    <col min="29" max="29" width="9.6640625" style="6" hidden="1" customWidth="1"/>
    <col min="30" max="30" width="15.77734375" style="6" hidden="1" customWidth="1"/>
    <col min="31" max="31" width="9.6640625" style="6" hidden="1" customWidth="1"/>
    <col min="32" max="32" width="15.77734375" style="6" hidden="1" customWidth="1"/>
    <col min="33" max="33" width="9.6640625" style="6" hidden="1" customWidth="1"/>
    <col min="34" max="34" width="15.77734375" style="6" hidden="1" customWidth="1"/>
    <col min="35" max="35" width="9.6640625" style="6" hidden="1" customWidth="1"/>
    <col min="36" max="36" width="15.77734375" style="6" hidden="1" customWidth="1"/>
    <col min="37" max="37" width="9.6640625" style="6" hidden="1" customWidth="1"/>
    <col min="38" max="38" width="15.77734375" style="6" hidden="1" customWidth="1"/>
    <col min="39" max="39" width="9.6640625" style="6" hidden="1" customWidth="1"/>
    <col min="40" max="40" width="15.77734375" style="6" hidden="1" customWidth="1"/>
    <col min="41" max="41" width="9.6640625" style="6" hidden="1" customWidth="1"/>
    <col min="42" max="42" width="15.77734375" style="6" hidden="1" customWidth="1"/>
    <col min="43" max="43" width="9.6640625" style="6" hidden="1" customWidth="1"/>
    <col min="44" max="44" width="16.109375" style="6" hidden="1" customWidth="1"/>
    <col min="45" max="45" width="0" style="6" hidden="1" customWidth="1"/>
    <col min="46" max="46" width="16.109375" style="6" hidden="1" customWidth="1"/>
    <col min="47" max="47" width="0" style="6" hidden="1" customWidth="1"/>
    <col min="48" max="48" width="16.109375" style="6" hidden="1" customWidth="1"/>
    <col min="49" max="49" width="0" style="6" hidden="1" customWidth="1"/>
    <col min="50" max="50" width="16.109375" style="6" customWidth="1"/>
    <col min="51" max="51" width="9" style="6"/>
    <col min="52" max="52" width="16.109375" style="6" customWidth="1"/>
    <col min="53" max="53" width="9" style="6"/>
    <col min="54" max="54" width="16.109375" style="6" customWidth="1"/>
    <col min="55" max="55" width="9" style="6"/>
    <col min="56" max="56" width="16.109375" style="6" customWidth="1"/>
    <col min="57" max="57" width="9" style="6" customWidth="1"/>
    <col min="58" max="58" width="16.109375" style="6" customWidth="1"/>
    <col min="59" max="59" width="9" style="6" customWidth="1"/>
    <col min="60" max="60" width="4.77734375" style="507" customWidth="1"/>
    <col min="61" max="61" width="9.21875" style="507" customWidth="1"/>
    <col min="62" max="62" width="10.33203125" style="507" customWidth="1"/>
    <col min="63" max="63" width="9" style="507" customWidth="1"/>
    <col min="64" max="70" width="9" style="507"/>
    <col min="71" max="256" width="9" style="6"/>
    <col min="257" max="257" width="5.21875" style="6" customWidth="1"/>
    <col min="258" max="258" width="13" style="6" customWidth="1"/>
    <col min="259" max="259" width="9.77734375" style="6" customWidth="1"/>
    <col min="260" max="303" width="0" style="6" hidden="1" customWidth="1"/>
    <col min="304" max="304" width="16.109375" style="6" customWidth="1"/>
    <col min="305" max="305" width="9" style="6"/>
    <col min="306" max="306" width="16.109375" style="6" customWidth="1"/>
    <col min="307" max="307" width="9" style="6"/>
    <col min="308" max="308" width="16.109375" style="6" customWidth="1"/>
    <col min="309" max="309" width="9" style="6"/>
    <col min="310" max="310" width="16.109375" style="6" customWidth="1"/>
    <col min="311" max="311" width="9" style="6"/>
    <col min="312" max="312" width="16.109375" style="6" customWidth="1"/>
    <col min="313" max="314" width="9" style="6"/>
    <col min="315" max="315" width="4" style="6" customWidth="1"/>
    <col min="316" max="316" width="4.77734375" style="6" customWidth="1"/>
    <col min="317" max="317" width="9.21875" style="6" bestFit="1" customWidth="1"/>
    <col min="318" max="318" width="10.33203125" style="6" bestFit="1" customWidth="1"/>
    <col min="319" max="512" width="9" style="6"/>
    <col min="513" max="513" width="5.21875" style="6" customWidth="1"/>
    <col min="514" max="514" width="13" style="6" customWidth="1"/>
    <col min="515" max="515" width="9.77734375" style="6" customWidth="1"/>
    <col min="516" max="559" width="0" style="6" hidden="1" customWidth="1"/>
    <col min="560" max="560" width="16.109375" style="6" customWidth="1"/>
    <col min="561" max="561" width="9" style="6"/>
    <col min="562" max="562" width="16.109375" style="6" customWidth="1"/>
    <col min="563" max="563" width="9" style="6"/>
    <col min="564" max="564" width="16.109375" style="6" customWidth="1"/>
    <col min="565" max="565" width="9" style="6"/>
    <col min="566" max="566" width="16.109375" style="6" customWidth="1"/>
    <col min="567" max="567" width="9" style="6"/>
    <col min="568" max="568" width="16.109375" style="6" customWidth="1"/>
    <col min="569" max="570" width="9" style="6"/>
    <col min="571" max="571" width="4" style="6" customWidth="1"/>
    <col min="572" max="572" width="4.77734375" style="6" customWidth="1"/>
    <col min="573" max="573" width="9.21875" style="6" bestFit="1" customWidth="1"/>
    <col min="574" max="574" width="10.33203125" style="6" bestFit="1" customWidth="1"/>
    <col min="575" max="768" width="9" style="6"/>
    <col min="769" max="769" width="5.21875" style="6" customWidth="1"/>
    <col min="770" max="770" width="13" style="6" customWidth="1"/>
    <col min="771" max="771" width="9.77734375" style="6" customWidth="1"/>
    <col min="772" max="815" width="0" style="6" hidden="1" customWidth="1"/>
    <col min="816" max="816" width="16.109375" style="6" customWidth="1"/>
    <col min="817" max="817" width="9" style="6"/>
    <col min="818" max="818" width="16.109375" style="6" customWidth="1"/>
    <col min="819" max="819" width="9" style="6"/>
    <col min="820" max="820" width="16.109375" style="6" customWidth="1"/>
    <col min="821" max="821" width="9" style="6"/>
    <col min="822" max="822" width="16.109375" style="6" customWidth="1"/>
    <col min="823" max="823" width="9" style="6"/>
    <col min="824" max="824" width="16.109375" style="6" customWidth="1"/>
    <col min="825" max="826" width="9" style="6"/>
    <col min="827" max="827" width="4" style="6" customWidth="1"/>
    <col min="828" max="828" width="4.77734375" style="6" customWidth="1"/>
    <col min="829" max="829" width="9.21875" style="6" bestFit="1" customWidth="1"/>
    <col min="830" max="830" width="10.33203125" style="6" bestFit="1" customWidth="1"/>
    <col min="831" max="1024" width="9" style="6"/>
    <col min="1025" max="1025" width="5.21875" style="6" customWidth="1"/>
    <col min="1026" max="1026" width="13" style="6" customWidth="1"/>
    <col min="1027" max="1027" width="9.77734375" style="6" customWidth="1"/>
    <col min="1028" max="1071" width="0" style="6" hidden="1" customWidth="1"/>
    <col min="1072" max="1072" width="16.109375" style="6" customWidth="1"/>
    <col min="1073" max="1073" width="9" style="6"/>
    <col min="1074" max="1074" width="16.109375" style="6" customWidth="1"/>
    <col min="1075" max="1075" width="9" style="6"/>
    <col min="1076" max="1076" width="16.109375" style="6" customWidth="1"/>
    <col min="1077" max="1077" width="9" style="6"/>
    <col min="1078" max="1078" width="16.109375" style="6" customWidth="1"/>
    <col min="1079" max="1079" width="9" style="6"/>
    <col min="1080" max="1080" width="16.109375" style="6" customWidth="1"/>
    <col min="1081" max="1082" width="9" style="6"/>
    <col min="1083" max="1083" width="4" style="6" customWidth="1"/>
    <col min="1084" max="1084" width="4.77734375" style="6" customWidth="1"/>
    <col min="1085" max="1085" width="9.21875" style="6" bestFit="1" customWidth="1"/>
    <col min="1086" max="1086" width="10.33203125" style="6" bestFit="1" customWidth="1"/>
    <col min="1087" max="1280" width="9" style="6"/>
    <col min="1281" max="1281" width="5.21875" style="6" customWidth="1"/>
    <col min="1282" max="1282" width="13" style="6" customWidth="1"/>
    <col min="1283" max="1283" width="9.77734375" style="6" customWidth="1"/>
    <col min="1284" max="1327" width="0" style="6" hidden="1" customWidth="1"/>
    <col min="1328" max="1328" width="16.109375" style="6" customWidth="1"/>
    <col min="1329" max="1329" width="9" style="6"/>
    <col min="1330" max="1330" width="16.109375" style="6" customWidth="1"/>
    <col min="1331" max="1331" width="9" style="6"/>
    <col min="1332" max="1332" width="16.109375" style="6" customWidth="1"/>
    <col min="1333" max="1333" width="9" style="6"/>
    <col min="1334" max="1334" width="16.109375" style="6" customWidth="1"/>
    <col min="1335" max="1335" width="9" style="6"/>
    <col min="1336" max="1336" width="16.109375" style="6" customWidth="1"/>
    <col min="1337" max="1338" width="9" style="6"/>
    <col min="1339" max="1339" width="4" style="6" customWidth="1"/>
    <col min="1340" max="1340" width="4.77734375" style="6" customWidth="1"/>
    <col min="1341" max="1341" width="9.21875" style="6" bestFit="1" customWidth="1"/>
    <col min="1342" max="1342" width="10.33203125" style="6" bestFit="1" customWidth="1"/>
    <col min="1343" max="1536" width="9" style="6"/>
    <col min="1537" max="1537" width="5.21875" style="6" customWidth="1"/>
    <col min="1538" max="1538" width="13" style="6" customWidth="1"/>
    <col min="1539" max="1539" width="9.77734375" style="6" customWidth="1"/>
    <col min="1540" max="1583" width="0" style="6" hidden="1" customWidth="1"/>
    <col min="1584" max="1584" width="16.109375" style="6" customWidth="1"/>
    <col min="1585" max="1585" width="9" style="6"/>
    <col min="1586" max="1586" width="16.109375" style="6" customWidth="1"/>
    <col min="1587" max="1587" width="9" style="6"/>
    <col min="1588" max="1588" width="16.109375" style="6" customWidth="1"/>
    <col min="1589" max="1589" width="9" style="6"/>
    <col min="1590" max="1590" width="16.109375" style="6" customWidth="1"/>
    <col min="1591" max="1591" width="9" style="6"/>
    <col min="1592" max="1592" width="16.109375" style="6" customWidth="1"/>
    <col min="1593" max="1594" width="9" style="6"/>
    <col min="1595" max="1595" width="4" style="6" customWidth="1"/>
    <col min="1596" max="1596" width="4.77734375" style="6" customWidth="1"/>
    <col min="1597" max="1597" width="9.21875" style="6" bestFit="1" customWidth="1"/>
    <col min="1598" max="1598" width="10.33203125" style="6" bestFit="1" customWidth="1"/>
    <col min="1599" max="1792" width="9" style="6"/>
    <col min="1793" max="1793" width="5.21875" style="6" customWidth="1"/>
    <col min="1794" max="1794" width="13" style="6" customWidth="1"/>
    <col min="1795" max="1795" width="9.77734375" style="6" customWidth="1"/>
    <col min="1796" max="1839" width="0" style="6" hidden="1" customWidth="1"/>
    <col min="1840" max="1840" width="16.109375" style="6" customWidth="1"/>
    <col min="1841" max="1841" width="9" style="6"/>
    <col min="1842" max="1842" width="16.109375" style="6" customWidth="1"/>
    <col min="1843" max="1843" width="9" style="6"/>
    <col min="1844" max="1844" width="16.109375" style="6" customWidth="1"/>
    <col min="1845" max="1845" width="9" style="6"/>
    <col min="1846" max="1846" width="16.109375" style="6" customWidth="1"/>
    <col min="1847" max="1847" width="9" style="6"/>
    <col min="1848" max="1848" width="16.109375" style="6" customWidth="1"/>
    <col min="1849" max="1850" width="9" style="6"/>
    <col min="1851" max="1851" width="4" style="6" customWidth="1"/>
    <col min="1852" max="1852" width="4.77734375" style="6" customWidth="1"/>
    <col min="1853" max="1853" width="9.21875" style="6" bestFit="1" customWidth="1"/>
    <col min="1854" max="1854" width="10.33203125" style="6" bestFit="1" customWidth="1"/>
    <col min="1855" max="2048" width="9" style="6"/>
    <col min="2049" max="2049" width="5.21875" style="6" customWidth="1"/>
    <col min="2050" max="2050" width="13" style="6" customWidth="1"/>
    <col min="2051" max="2051" width="9.77734375" style="6" customWidth="1"/>
    <col min="2052" max="2095" width="0" style="6" hidden="1" customWidth="1"/>
    <col min="2096" max="2096" width="16.109375" style="6" customWidth="1"/>
    <col min="2097" max="2097" width="9" style="6"/>
    <col min="2098" max="2098" width="16.109375" style="6" customWidth="1"/>
    <col min="2099" max="2099" width="9" style="6"/>
    <col min="2100" max="2100" width="16.109375" style="6" customWidth="1"/>
    <col min="2101" max="2101" width="9" style="6"/>
    <col min="2102" max="2102" width="16.109375" style="6" customWidth="1"/>
    <col min="2103" max="2103" width="9" style="6"/>
    <col min="2104" max="2104" width="16.109375" style="6" customWidth="1"/>
    <col min="2105" max="2106" width="9" style="6"/>
    <col min="2107" max="2107" width="4" style="6" customWidth="1"/>
    <col min="2108" max="2108" width="4.77734375" style="6" customWidth="1"/>
    <col min="2109" max="2109" width="9.21875" style="6" bestFit="1" customWidth="1"/>
    <col min="2110" max="2110" width="10.33203125" style="6" bestFit="1" customWidth="1"/>
    <col min="2111" max="2304" width="9" style="6"/>
    <col min="2305" max="2305" width="5.21875" style="6" customWidth="1"/>
    <col min="2306" max="2306" width="13" style="6" customWidth="1"/>
    <col min="2307" max="2307" width="9.77734375" style="6" customWidth="1"/>
    <col min="2308" max="2351" width="0" style="6" hidden="1" customWidth="1"/>
    <col min="2352" max="2352" width="16.109375" style="6" customWidth="1"/>
    <col min="2353" max="2353" width="9" style="6"/>
    <col min="2354" max="2354" width="16.109375" style="6" customWidth="1"/>
    <col min="2355" max="2355" width="9" style="6"/>
    <col min="2356" max="2356" width="16.109375" style="6" customWidth="1"/>
    <col min="2357" max="2357" width="9" style="6"/>
    <col min="2358" max="2358" width="16.109375" style="6" customWidth="1"/>
    <col min="2359" max="2359" width="9" style="6"/>
    <col min="2360" max="2360" width="16.109375" style="6" customWidth="1"/>
    <col min="2361" max="2362" width="9" style="6"/>
    <col min="2363" max="2363" width="4" style="6" customWidth="1"/>
    <col min="2364" max="2364" width="4.77734375" style="6" customWidth="1"/>
    <col min="2365" max="2365" width="9.21875" style="6" bestFit="1" customWidth="1"/>
    <col min="2366" max="2366" width="10.33203125" style="6" bestFit="1" customWidth="1"/>
    <col min="2367" max="2560" width="9" style="6"/>
    <col min="2561" max="2561" width="5.21875" style="6" customWidth="1"/>
    <col min="2562" max="2562" width="13" style="6" customWidth="1"/>
    <col min="2563" max="2563" width="9.77734375" style="6" customWidth="1"/>
    <col min="2564" max="2607" width="0" style="6" hidden="1" customWidth="1"/>
    <col min="2608" max="2608" width="16.109375" style="6" customWidth="1"/>
    <col min="2609" max="2609" width="9" style="6"/>
    <col min="2610" max="2610" width="16.109375" style="6" customWidth="1"/>
    <col min="2611" max="2611" width="9" style="6"/>
    <col min="2612" max="2612" width="16.109375" style="6" customWidth="1"/>
    <col min="2613" max="2613" width="9" style="6"/>
    <col min="2614" max="2614" width="16.109375" style="6" customWidth="1"/>
    <col min="2615" max="2615" width="9" style="6"/>
    <col min="2616" max="2616" width="16.109375" style="6" customWidth="1"/>
    <col min="2617" max="2618" width="9" style="6"/>
    <col min="2619" max="2619" width="4" style="6" customWidth="1"/>
    <col min="2620" max="2620" width="4.77734375" style="6" customWidth="1"/>
    <col min="2621" max="2621" width="9.21875" style="6" bestFit="1" customWidth="1"/>
    <col min="2622" max="2622" width="10.33203125" style="6" bestFit="1" customWidth="1"/>
    <col min="2623" max="2816" width="9" style="6"/>
    <col min="2817" max="2817" width="5.21875" style="6" customWidth="1"/>
    <col min="2818" max="2818" width="13" style="6" customWidth="1"/>
    <col min="2819" max="2819" width="9.77734375" style="6" customWidth="1"/>
    <col min="2820" max="2863" width="0" style="6" hidden="1" customWidth="1"/>
    <col min="2864" max="2864" width="16.109375" style="6" customWidth="1"/>
    <col min="2865" max="2865" width="9" style="6"/>
    <col min="2866" max="2866" width="16.109375" style="6" customWidth="1"/>
    <col min="2867" max="2867" width="9" style="6"/>
    <col min="2868" max="2868" width="16.109375" style="6" customWidth="1"/>
    <col min="2869" max="2869" width="9" style="6"/>
    <col min="2870" max="2870" width="16.109375" style="6" customWidth="1"/>
    <col min="2871" max="2871" width="9" style="6"/>
    <col min="2872" max="2872" width="16.109375" style="6" customWidth="1"/>
    <col min="2873" max="2874" width="9" style="6"/>
    <col min="2875" max="2875" width="4" style="6" customWidth="1"/>
    <col min="2876" max="2876" width="4.77734375" style="6" customWidth="1"/>
    <col min="2877" max="2877" width="9.21875" style="6" bestFit="1" customWidth="1"/>
    <col min="2878" max="2878" width="10.33203125" style="6" bestFit="1" customWidth="1"/>
    <col min="2879" max="3072" width="9" style="6"/>
    <col min="3073" max="3073" width="5.21875" style="6" customWidth="1"/>
    <col min="3074" max="3074" width="13" style="6" customWidth="1"/>
    <col min="3075" max="3075" width="9.77734375" style="6" customWidth="1"/>
    <col min="3076" max="3119" width="0" style="6" hidden="1" customWidth="1"/>
    <col min="3120" max="3120" width="16.109375" style="6" customWidth="1"/>
    <col min="3121" max="3121" width="9" style="6"/>
    <col min="3122" max="3122" width="16.109375" style="6" customWidth="1"/>
    <col min="3123" max="3123" width="9" style="6"/>
    <col min="3124" max="3124" width="16.109375" style="6" customWidth="1"/>
    <col min="3125" max="3125" width="9" style="6"/>
    <col min="3126" max="3126" width="16.109375" style="6" customWidth="1"/>
    <col min="3127" max="3127" width="9" style="6"/>
    <col min="3128" max="3128" width="16.109375" style="6" customWidth="1"/>
    <col min="3129" max="3130" width="9" style="6"/>
    <col min="3131" max="3131" width="4" style="6" customWidth="1"/>
    <col min="3132" max="3132" width="4.77734375" style="6" customWidth="1"/>
    <col min="3133" max="3133" width="9.21875" style="6" bestFit="1" customWidth="1"/>
    <col min="3134" max="3134" width="10.33203125" style="6" bestFit="1" customWidth="1"/>
    <col min="3135" max="3328" width="9" style="6"/>
    <col min="3329" max="3329" width="5.21875" style="6" customWidth="1"/>
    <col min="3330" max="3330" width="13" style="6" customWidth="1"/>
    <col min="3331" max="3331" width="9.77734375" style="6" customWidth="1"/>
    <col min="3332" max="3375" width="0" style="6" hidden="1" customWidth="1"/>
    <col min="3376" max="3376" width="16.109375" style="6" customWidth="1"/>
    <col min="3377" max="3377" width="9" style="6"/>
    <col min="3378" max="3378" width="16.109375" style="6" customWidth="1"/>
    <col min="3379" max="3379" width="9" style="6"/>
    <col min="3380" max="3380" width="16.109375" style="6" customWidth="1"/>
    <col min="3381" max="3381" width="9" style="6"/>
    <col min="3382" max="3382" width="16.109375" style="6" customWidth="1"/>
    <col min="3383" max="3383" width="9" style="6"/>
    <col min="3384" max="3384" width="16.109375" style="6" customWidth="1"/>
    <col min="3385" max="3386" width="9" style="6"/>
    <col min="3387" max="3387" width="4" style="6" customWidth="1"/>
    <col min="3388" max="3388" width="4.77734375" style="6" customWidth="1"/>
    <col min="3389" max="3389" width="9.21875" style="6" bestFit="1" customWidth="1"/>
    <col min="3390" max="3390" width="10.33203125" style="6" bestFit="1" customWidth="1"/>
    <col min="3391" max="3584" width="9" style="6"/>
    <col min="3585" max="3585" width="5.21875" style="6" customWidth="1"/>
    <col min="3586" max="3586" width="13" style="6" customWidth="1"/>
    <col min="3587" max="3587" width="9.77734375" style="6" customWidth="1"/>
    <col min="3588" max="3631" width="0" style="6" hidden="1" customWidth="1"/>
    <col min="3632" max="3632" width="16.109375" style="6" customWidth="1"/>
    <col min="3633" max="3633" width="9" style="6"/>
    <col min="3634" max="3634" width="16.109375" style="6" customWidth="1"/>
    <col min="3635" max="3635" width="9" style="6"/>
    <col min="3636" max="3636" width="16.109375" style="6" customWidth="1"/>
    <col min="3637" max="3637" width="9" style="6"/>
    <col min="3638" max="3638" width="16.109375" style="6" customWidth="1"/>
    <col min="3639" max="3639" width="9" style="6"/>
    <col min="3640" max="3640" width="16.109375" style="6" customWidth="1"/>
    <col min="3641" max="3642" width="9" style="6"/>
    <col min="3643" max="3643" width="4" style="6" customWidth="1"/>
    <col min="3644" max="3644" width="4.77734375" style="6" customWidth="1"/>
    <col min="3645" max="3645" width="9.21875" style="6" bestFit="1" customWidth="1"/>
    <col min="3646" max="3646" width="10.33203125" style="6" bestFit="1" customWidth="1"/>
    <col min="3647" max="3840" width="9" style="6"/>
    <col min="3841" max="3841" width="5.21875" style="6" customWidth="1"/>
    <col min="3842" max="3842" width="13" style="6" customWidth="1"/>
    <col min="3843" max="3843" width="9.77734375" style="6" customWidth="1"/>
    <col min="3844" max="3887" width="0" style="6" hidden="1" customWidth="1"/>
    <col min="3888" max="3888" width="16.109375" style="6" customWidth="1"/>
    <col min="3889" max="3889" width="9" style="6"/>
    <col min="3890" max="3890" width="16.109375" style="6" customWidth="1"/>
    <col min="3891" max="3891" width="9" style="6"/>
    <col min="3892" max="3892" width="16.109375" style="6" customWidth="1"/>
    <col min="3893" max="3893" width="9" style="6"/>
    <col min="3894" max="3894" width="16.109375" style="6" customWidth="1"/>
    <col min="3895" max="3895" width="9" style="6"/>
    <col min="3896" max="3896" width="16.109375" style="6" customWidth="1"/>
    <col min="3897" max="3898" width="9" style="6"/>
    <col min="3899" max="3899" width="4" style="6" customWidth="1"/>
    <col min="3900" max="3900" width="4.77734375" style="6" customWidth="1"/>
    <col min="3901" max="3901" width="9.21875" style="6" bestFit="1" customWidth="1"/>
    <col min="3902" max="3902" width="10.33203125" style="6" bestFit="1" customWidth="1"/>
    <col min="3903" max="4096" width="9" style="6"/>
    <col min="4097" max="4097" width="5.21875" style="6" customWidth="1"/>
    <col min="4098" max="4098" width="13" style="6" customWidth="1"/>
    <col min="4099" max="4099" width="9.77734375" style="6" customWidth="1"/>
    <col min="4100" max="4143" width="0" style="6" hidden="1" customWidth="1"/>
    <col min="4144" max="4144" width="16.109375" style="6" customWidth="1"/>
    <col min="4145" max="4145" width="9" style="6"/>
    <col min="4146" max="4146" width="16.109375" style="6" customWidth="1"/>
    <col min="4147" max="4147" width="9" style="6"/>
    <col min="4148" max="4148" width="16.109375" style="6" customWidth="1"/>
    <col min="4149" max="4149" width="9" style="6"/>
    <col min="4150" max="4150" width="16.109375" style="6" customWidth="1"/>
    <col min="4151" max="4151" width="9" style="6"/>
    <col min="4152" max="4152" width="16.109375" style="6" customWidth="1"/>
    <col min="4153" max="4154" width="9" style="6"/>
    <col min="4155" max="4155" width="4" style="6" customWidth="1"/>
    <col min="4156" max="4156" width="4.77734375" style="6" customWidth="1"/>
    <col min="4157" max="4157" width="9.21875" style="6" bestFit="1" customWidth="1"/>
    <col min="4158" max="4158" width="10.33203125" style="6" bestFit="1" customWidth="1"/>
    <col min="4159" max="4352" width="9" style="6"/>
    <col min="4353" max="4353" width="5.21875" style="6" customWidth="1"/>
    <col min="4354" max="4354" width="13" style="6" customWidth="1"/>
    <col min="4355" max="4355" width="9.77734375" style="6" customWidth="1"/>
    <col min="4356" max="4399" width="0" style="6" hidden="1" customWidth="1"/>
    <col min="4400" max="4400" width="16.109375" style="6" customWidth="1"/>
    <col min="4401" max="4401" width="9" style="6"/>
    <col min="4402" max="4402" width="16.109375" style="6" customWidth="1"/>
    <col min="4403" max="4403" width="9" style="6"/>
    <col min="4404" max="4404" width="16.109375" style="6" customWidth="1"/>
    <col min="4405" max="4405" width="9" style="6"/>
    <col min="4406" max="4406" width="16.109375" style="6" customWidth="1"/>
    <col min="4407" max="4407" width="9" style="6"/>
    <col min="4408" max="4408" width="16.109375" style="6" customWidth="1"/>
    <col min="4409" max="4410" width="9" style="6"/>
    <col min="4411" max="4411" width="4" style="6" customWidth="1"/>
    <col min="4412" max="4412" width="4.77734375" style="6" customWidth="1"/>
    <col min="4413" max="4413" width="9.21875" style="6" bestFit="1" customWidth="1"/>
    <col min="4414" max="4414" width="10.33203125" style="6" bestFit="1" customWidth="1"/>
    <col min="4415" max="4608" width="9" style="6"/>
    <col min="4609" max="4609" width="5.21875" style="6" customWidth="1"/>
    <col min="4610" max="4610" width="13" style="6" customWidth="1"/>
    <col min="4611" max="4611" width="9.77734375" style="6" customWidth="1"/>
    <col min="4612" max="4655" width="0" style="6" hidden="1" customWidth="1"/>
    <col min="4656" max="4656" width="16.109375" style="6" customWidth="1"/>
    <col min="4657" max="4657" width="9" style="6"/>
    <col min="4658" max="4658" width="16.109375" style="6" customWidth="1"/>
    <col min="4659" max="4659" width="9" style="6"/>
    <col min="4660" max="4660" width="16.109375" style="6" customWidth="1"/>
    <col min="4661" max="4661" width="9" style="6"/>
    <col min="4662" max="4662" width="16.109375" style="6" customWidth="1"/>
    <col min="4663" max="4663" width="9" style="6"/>
    <col min="4664" max="4664" width="16.109375" style="6" customWidth="1"/>
    <col min="4665" max="4666" width="9" style="6"/>
    <col min="4667" max="4667" width="4" style="6" customWidth="1"/>
    <col min="4668" max="4668" width="4.77734375" style="6" customWidth="1"/>
    <col min="4669" max="4669" width="9.21875" style="6" bestFit="1" customWidth="1"/>
    <col min="4670" max="4670" width="10.33203125" style="6" bestFit="1" customWidth="1"/>
    <col min="4671" max="4864" width="9" style="6"/>
    <col min="4865" max="4865" width="5.21875" style="6" customWidth="1"/>
    <col min="4866" max="4866" width="13" style="6" customWidth="1"/>
    <col min="4867" max="4867" width="9.77734375" style="6" customWidth="1"/>
    <col min="4868" max="4911" width="0" style="6" hidden="1" customWidth="1"/>
    <col min="4912" max="4912" width="16.109375" style="6" customWidth="1"/>
    <col min="4913" max="4913" width="9" style="6"/>
    <col min="4914" max="4914" width="16.109375" style="6" customWidth="1"/>
    <col min="4915" max="4915" width="9" style="6"/>
    <col min="4916" max="4916" width="16.109375" style="6" customWidth="1"/>
    <col min="4917" max="4917" width="9" style="6"/>
    <col min="4918" max="4918" width="16.109375" style="6" customWidth="1"/>
    <col min="4919" max="4919" width="9" style="6"/>
    <col min="4920" max="4920" width="16.109375" style="6" customWidth="1"/>
    <col min="4921" max="4922" width="9" style="6"/>
    <col min="4923" max="4923" width="4" style="6" customWidth="1"/>
    <col min="4924" max="4924" width="4.77734375" style="6" customWidth="1"/>
    <col min="4925" max="4925" width="9.21875" style="6" bestFit="1" customWidth="1"/>
    <col min="4926" max="4926" width="10.33203125" style="6" bestFit="1" customWidth="1"/>
    <col min="4927" max="5120" width="9" style="6"/>
    <col min="5121" max="5121" width="5.21875" style="6" customWidth="1"/>
    <col min="5122" max="5122" width="13" style="6" customWidth="1"/>
    <col min="5123" max="5123" width="9.77734375" style="6" customWidth="1"/>
    <col min="5124" max="5167" width="0" style="6" hidden="1" customWidth="1"/>
    <col min="5168" max="5168" width="16.109375" style="6" customWidth="1"/>
    <col min="5169" max="5169" width="9" style="6"/>
    <col min="5170" max="5170" width="16.109375" style="6" customWidth="1"/>
    <col min="5171" max="5171" width="9" style="6"/>
    <col min="5172" max="5172" width="16.109375" style="6" customWidth="1"/>
    <col min="5173" max="5173" width="9" style="6"/>
    <col min="5174" max="5174" width="16.109375" style="6" customWidth="1"/>
    <col min="5175" max="5175" width="9" style="6"/>
    <col min="5176" max="5176" width="16.109375" style="6" customWidth="1"/>
    <col min="5177" max="5178" width="9" style="6"/>
    <col min="5179" max="5179" width="4" style="6" customWidth="1"/>
    <col min="5180" max="5180" width="4.77734375" style="6" customWidth="1"/>
    <col min="5181" max="5181" width="9.21875" style="6" bestFit="1" customWidth="1"/>
    <col min="5182" max="5182" width="10.33203125" style="6" bestFit="1" customWidth="1"/>
    <col min="5183" max="5376" width="9" style="6"/>
    <col min="5377" max="5377" width="5.21875" style="6" customWidth="1"/>
    <col min="5378" max="5378" width="13" style="6" customWidth="1"/>
    <col min="5379" max="5379" width="9.77734375" style="6" customWidth="1"/>
    <col min="5380" max="5423" width="0" style="6" hidden="1" customWidth="1"/>
    <col min="5424" max="5424" width="16.109375" style="6" customWidth="1"/>
    <col min="5425" max="5425" width="9" style="6"/>
    <col min="5426" max="5426" width="16.109375" style="6" customWidth="1"/>
    <col min="5427" max="5427" width="9" style="6"/>
    <col min="5428" max="5428" width="16.109375" style="6" customWidth="1"/>
    <col min="5429" max="5429" width="9" style="6"/>
    <col min="5430" max="5430" width="16.109375" style="6" customWidth="1"/>
    <col min="5431" max="5431" width="9" style="6"/>
    <col min="5432" max="5432" width="16.109375" style="6" customWidth="1"/>
    <col min="5433" max="5434" width="9" style="6"/>
    <col min="5435" max="5435" width="4" style="6" customWidth="1"/>
    <col min="5436" max="5436" width="4.77734375" style="6" customWidth="1"/>
    <col min="5437" max="5437" width="9.21875" style="6" bestFit="1" customWidth="1"/>
    <col min="5438" max="5438" width="10.33203125" style="6" bestFit="1" customWidth="1"/>
    <col min="5439" max="5632" width="9" style="6"/>
    <col min="5633" max="5633" width="5.21875" style="6" customWidth="1"/>
    <col min="5634" max="5634" width="13" style="6" customWidth="1"/>
    <col min="5635" max="5635" width="9.77734375" style="6" customWidth="1"/>
    <col min="5636" max="5679" width="0" style="6" hidden="1" customWidth="1"/>
    <col min="5680" max="5680" width="16.109375" style="6" customWidth="1"/>
    <col min="5681" max="5681" width="9" style="6"/>
    <col min="5682" max="5682" width="16.109375" style="6" customWidth="1"/>
    <col min="5683" max="5683" width="9" style="6"/>
    <col min="5684" max="5684" width="16.109375" style="6" customWidth="1"/>
    <col min="5685" max="5685" width="9" style="6"/>
    <col min="5686" max="5686" width="16.109375" style="6" customWidth="1"/>
    <col min="5687" max="5687" width="9" style="6"/>
    <col min="5688" max="5688" width="16.109375" style="6" customWidth="1"/>
    <col min="5689" max="5690" width="9" style="6"/>
    <col min="5691" max="5691" width="4" style="6" customWidth="1"/>
    <col min="5692" max="5692" width="4.77734375" style="6" customWidth="1"/>
    <col min="5693" max="5693" width="9.21875" style="6" bestFit="1" customWidth="1"/>
    <col min="5694" max="5694" width="10.33203125" style="6" bestFit="1" customWidth="1"/>
    <col min="5695" max="5888" width="9" style="6"/>
    <col min="5889" max="5889" width="5.21875" style="6" customWidth="1"/>
    <col min="5890" max="5890" width="13" style="6" customWidth="1"/>
    <col min="5891" max="5891" width="9.77734375" style="6" customWidth="1"/>
    <col min="5892" max="5935" width="0" style="6" hidden="1" customWidth="1"/>
    <col min="5936" max="5936" width="16.109375" style="6" customWidth="1"/>
    <col min="5937" max="5937" width="9" style="6"/>
    <col min="5938" max="5938" width="16.109375" style="6" customWidth="1"/>
    <col min="5939" max="5939" width="9" style="6"/>
    <col min="5940" max="5940" width="16.109375" style="6" customWidth="1"/>
    <col min="5941" max="5941" width="9" style="6"/>
    <col min="5942" max="5942" width="16.109375" style="6" customWidth="1"/>
    <col min="5943" max="5943" width="9" style="6"/>
    <col min="5944" max="5944" width="16.109375" style="6" customWidth="1"/>
    <col min="5945" max="5946" width="9" style="6"/>
    <col min="5947" max="5947" width="4" style="6" customWidth="1"/>
    <col min="5948" max="5948" width="4.77734375" style="6" customWidth="1"/>
    <col min="5949" max="5949" width="9.21875" style="6" bestFit="1" customWidth="1"/>
    <col min="5950" max="5950" width="10.33203125" style="6" bestFit="1" customWidth="1"/>
    <col min="5951" max="6144" width="9" style="6"/>
    <col min="6145" max="6145" width="5.21875" style="6" customWidth="1"/>
    <col min="6146" max="6146" width="13" style="6" customWidth="1"/>
    <col min="6147" max="6147" width="9.77734375" style="6" customWidth="1"/>
    <col min="6148" max="6191" width="0" style="6" hidden="1" customWidth="1"/>
    <col min="6192" max="6192" width="16.109375" style="6" customWidth="1"/>
    <col min="6193" max="6193" width="9" style="6"/>
    <col min="6194" max="6194" width="16.109375" style="6" customWidth="1"/>
    <col min="6195" max="6195" width="9" style="6"/>
    <col min="6196" max="6196" width="16.109375" style="6" customWidth="1"/>
    <col min="6197" max="6197" width="9" style="6"/>
    <col min="6198" max="6198" width="16.109375" style="6" customWidth="1"/>
    <col min="6199" max="6199" width="9" style="6"/>
    <col min="6200" max="6200" width="16.109375" style="6" customWidth="1"/>
    <col min="6201" max="6202" width="9" style="6"/>
    <col min="6203" max="6203" width="4" style="6" customWidth="1"/>
    <col min="6204" max="6204" width="4.77734375" style="6" customWidth="1"/>
    <col min="6205" max="6205" width="9.21875" style="6" bestFit="1" customWidth="1"/>
    <col min="6206" max="6206" width="10.33203125" style="6" bestFit="1" customWidth="1"/>
    <col min="6207" max="6400" width="9" style="6"/>
    <col min="6401" max="6401" width="5.21875" style="6" customWidth="1"/>
    <col min="6402" max="6402" width="13" style="6" customWidth="1"/>
    <col min="6403" max="6403" width="9.77734375" style="6" customWidth="1"/>
    <col min="6404" max="6447" width="0" style="6" hidden="1" customWidth="1"/>
    <col min="6448" max="6448" width="16.109375" style="6" customWidth="1"/>
    <col min="6449" max="6449" width="9" style="6"/>
    <col min="6450" max="6450" width="16.109375" style="6" customWidth="1"/>
    <col min="6451" max="6451" width="9" style="6"/>
    <col min="6452" max="6452" width="16.109375" style="6" customWidth="1"/>
    <col min="6453" max="6453" width="9" style="6"/>
    <col min="6454" max="6454" width="16.109375" style="6" customWidth="1"/>
    <col min="6455" max="6455" width="9" style="6"/>
    <col min="6456" max="6456" width="16.109375" style="6" customWidth="1"/>
    <col min="6457" max="6458" width="9" style="6"/>
    <col min="6459" max="6459" width="4" style="6" customWidth="1"/>
    <col min="6460" max="6460" width="4.77734375" style="6" customWidth="1"/>
    <col min="6461" max="6461" width="9.21875" style="6" bestFit="1" customWidth="1"/>
    <col min="6462" max="6462" width="10.33203125" style="6" bestFit="1" customWidth="1"/>
    <col min="6463" max="6656" width="9" style="6"/>
    <col min="6657" max="6657" width="5.21875" style="6" customWidth="1"/>
    <col min="6658" max="6658" width="13" style="6" customWidth="1"/>
    <col min="6659" max="6659" width="9.77734375" style="6" customWidth="1"/>
    <col min="6660" max="6703" width="0" style="6" hidden="1" customWidth="1"/>
    <col min="6704" max="6704" width="16.109375" style="6" customWidth="1"/>
    <col min="6705" max="6705" width="9" style="6"/>
    <col min="6706" max="6706" width="16.109375" style="6" customWidth="1"/>
    <col min="6707" max="6707" width="9" style="6"/>
    <col min="6708" max="6708" width="16.109375" style="6" customWidth="1"/>
    <col min="6709" max="6709" width="9" style="6"/>
    <col min="6710" max="6710" width="16.109375" style="6" customWidth="1"/>
    <col min="6711" max="6711" width="9" style="6"/>
    <col min="6712" max="6712" width="16.109375" style="6" customWidth="1"/>
    <col min="6713" max="6714" width="9" style="6"/>
    <col min="6715" max="6715" width="4" style="6" customWidth="1"/>
    <col min="6716" max="6716" width="4.77734375" style="6" customWidth="1"/>
    <col min="6717" max="6717" width="9.21875" style="6" bestFit="1" customWidth="1"/>
    <col min="6718" max="6718" width="10.33203125" style="6" bestFit="1" customWidth="1"/>
    <col min="6719" max="6912" width="9" style="6"/>
    <col min="6913" max="6913" width="5.21875" style="6" customWidth="1"/>
    <col min="6914" max="6914" width="13" style="6" customWidth="1"/>
    <col min="6915" max="6915" width="9.77734375" style="6" customWidth="1"/>
    <col min="6916" max="6959" width="0" style="6" hidden="1" customWidth="1"/>
    <col min="6960" max="6960" width="16.109375" style="6" customWidth="1"/>
    <col min="6961" max="6961" width="9" style="6"/>
    <col min="6962" max="6962" width="16.109375" style="6" customWidth="1"/>
    <col min="6963" max="6963" width="9" style="6"/>
    <col min="6964" max="6964" width="16.109375" style="6" customWidth="1"/>
    <col min="6965" max="6965" width="9" style="6"/>
    <col min="6966" max="6966" width="16.109375" style="6" customWidth="1"/>
    <col min="6967" max="6967" width="9" style="6"/>
    <col min="6968" max="6968" width="16.109375" style="6" customWidth="1"/>
    <col min="6969" max="6970" width="9" style="6"/>
    <col min="6971" max="6971" width="4" style="6" customWidth="1"/>
    <col min="6972" max="6972" width="4.77734375" style="6" customWidth="1"/>
    <col min="6973" max="6973" width="9.21875" style="6" bestFit="1" customWidth="1"/>
    <col min="6974" max="6974" width="10.33203125" style="6" bestFit="1" customWidth="1"/>
    <col min="6975" max="7168" width="9" style="6"/>
    <col min="7169" max="7169" width="5.21875" style="6" customWidth="1"/>
    <col min="7170" max="7170" width="13" style="6" customWidth="1"/>
    <col min="7171" max="7171" width="9.77734375" style="6" customWidth="1"/>
    <col min="7172" max="7215" width="0" style="6" hidden="1" customWidth="1"/>
    <col min="7216" max="7216" width="16.109375" style="6" customWidth="1"/>
    <col min="7217" max="7217" width="9" style="6"/>
    <col min="7218" max="7218" width="16.109375" style="6" customWidth="1"/>
    <col min="7219" max="7219" width="9" style="6"/>
    <col min="7220" max="7220" width="16.109375" style="6" customWidth="1"/>
    <col min="7221" max="7221" width="9" style="6"/>
    <col min="7222" max="7222" width="16.109375" style="6" customWidth="1"/>
    <col min="7223" max="7223" width="9" style="6"/>
    <col min="7224" max="7224" width="16.109375" style="6" customWidth="1"/>
    <col min="7225" max="7226" width="9" style="6"/>
    <col min="7227" max="7227" width="4" style="6" customWidth="1"/>
    <col min="7228" max="7228" width="4.77734375" style="6" customWidth="1"/>
    <col min="7229" max="7229" width="9.21875" style="6" bestFit="1" customWidth="1"/>
    <col min="7230" max="7230" width="10.33203125" style="6" bestFit="1" customWidth="1"/>
    <col min="7231" max="7424" width="9" style="6"/>
    <col min="7425" max="7425" width="5.21875" style="6" customWidth="1"/>
    <col min="7426" max="7426" width="13" style="6" customWidth="1"/>
    <col min="7427" max="7427" width="9.77734375" style="6" customWidth="1"/>
    <col min="7428" max="7471" width="0" style="6" hidden="1" customWidth="1"/>
    <col min="7472" max="7472" width="16.109375" style="6" customWidth="1"/>
    <col min="7473" max="7473" width="9" style="6"/>
    <col min="7474" max="7474" width="16.109375" style="6" customWidth="1"/>
    <col min="7475" max="7475" width="9" style="6"/>
    <col min="7476" max="7476" width="16.109375" style="6" customWidth="1"/>
    <col min="7477" max="7477" width="9" style="6"/>
    <col min="7478" max="7478" width="16.109375" style="6" customWidth="1"/>
    <col min="7479" max="7479" width="9" style="6"/>
    <col min="7480" max="7480" width="16.109375" style="6" customWidth="1"/>
    <col min="7481" max="7482" width="9" style="6"/>
    <col min="7483" max="7483" width="4" style="6" customWidth="1"/>
    <col min="7484" max="7484" width="4.77734375" style="6" customWidth="1"/>
    <col min="7485" max="7485" width="9.21875" style="6" bestFit="1" customWidth="1"/>
    <col min="7486" max="7486" width="10.33203125" style="6" bestFit="1" customWidth="1"/>
    <col min="7487" max="7680" width="9" style="6"/>
    <col min="7681" max="7681" width="5.21875" style="6" customWidth="1"/>
    <col min="7682" max="7682" width="13" style="6" customWidth="1"/>
    <col min="7683" max="7683" width="9.77734375" style="6" customWidth="1"/>
    <col min="7684" max="7727" width="0" style="6" hidden="1" customWidth="1"/>
    <col min="7728" max="7728" width="16.109375" style="6" customWidth="1"/>
    <col min="7729" max="7729" width="9" style="6"/>
    <col min="7730" max="7730" width="16.109375" style="6" customWidth="1"/>
    <col min="7731" max="7731" width="9" style="6"/>
    <col min="7732" max="7732" width="16.109375" style="6" customWidth="1"/>
    <col min="7733" max="7733" width="9" style="6"/>
    <col min="7734" max="7734" width="16.109375" style="6" customWidth="1"/>
    <col min="7735" max="7735" width="9" style="6"/>
    <col min="7736" max="7736" width="16.109375" style="6" customWidth="1"/>
    <col min="7737" max="7738" width="9" style="6"/>
    <col min="7739" max="7739" width="4" style="6" customWidth="1"/>
    <col min="7740" max="7740" width="4.77734375" style="6" customWidth="1"/>
    <col min="7741" max="7741" width="9.21875" style="6" bestFit="1" customWidth="1"/>
    <col min="7742" max="7742" width="10.33203125" style="6" bestFit="1" customWidth="1"/>
    <col min="7743" max="7936" width="9" style="6"/>
    <col min="7937" max="7937" width="5.21875" style="6" customWidth="1"/>
    <col min="7938" max="7938" width="13" style="6" customWidth="1"/>
    <col min="7939" max="7939" width="9.77734375" style="6" customWidth="1"/>
    <col min="7940" max="7983" width="0" style="6" hidden="1" customWidth="1"/>
    <col min="7984" max="7984" width="16.109375" style="6" customWidth="1"/>
    <col min="7985" max="7985" width="9" style="6"/>
    <col min="7986" max="7986" width="16.109375" style="6" customWidth="1"/>
    <col min="7987" max="7987" width="9" style="6"/>
    <col min="7988" max="7988" width="16.109375" style="6" customWidth="1"/>
    <col min="7989" max="7989" width="9" style="6"/>
    <col min="7990" max="7990" width="16.109375" style="6" customWidth="1"/>
    <col min="7991" max="7991" width="9" style="6"/>
    <col min="7992" max="7992" width="16.109375" style="6" customWidth="1"/>
    <col min="7993" max="7994" width="9" style="6"/>
    <col min="7995" max="7995" width="4" style="6" customWidth="1"/>
    <col min="7996" max="7996" width="4.77734375" style="6" customWidth="1"/>
    <col min="7997" max="7997" width="9.21875" style="6" bestFit="1" customWidth="1"/>
    <col min="7998" max="7998" width="10.33203125" style="6" bestFit="1" customWidth="1"/>
    <col min="7999" max="8192" width="9" style="6"/>
    <col min="8193" max="8193" width="5.21875" style="6" customWidth="1"/>
    <col min="8194" max="8194" width="13" style="6" customWidth="1"/>
    <col min="8195" max="8195" width="9.77734375" style="6" customWidth="1"/>
    <col min="8196" max="8239" width="0" style="6" hidden="1" customWidth="1"/>
    <col min="8240" max="8240" width="16.109375" style="6" customWidth="1"/>
    <col min="8241" max="8241" width="9" style="6"/>
    <col min="8242" max="8242" width="16.109375" style="6" customWidth="1"/>
    <col min="8243" max="8243" width="9" style="6"/>
    <col min="8244" max="8244" width="16.109375" style="6" customWidth="1"/>
    <col min="8245" max="8245" width="9" style="6"/>
    <col min="8246" max="8246" width="16.109375" style="6" customWidth="1"/>
    <col min="8247" max="8247" width="9" style="6"/>
    <col min="8248" max="8248" width="16.109375" style="6" customWidth="1"/>
    <col min="8249" max="8250" width="9" style="6"/>
    <col min="8251" max="8251" width="4" style="6" customWidth="1"/>
    <col min="8252" max="8252" width="4.77734375" style="6" customWidth="1"/>
    <col min="8253" max="8253" width="9.21875" style="6" bestFit="1" customWidth="1"/>
    <col min="8254" max="8254" width="10.33203125" style="6" bestFit="1" customWidth="1"/>
    <col min="8255" max="8448" width="9" style="6"/>
    <col min="8449" max="8449" width="5.21875" style="6" customWidth="1"/>
    <col min="8450" max="8450" width="13" style="6" customWidth="1"/>
    <col min="8451" max="8451" width="9.77734375" style="6" customWidth="1"/>
    <col min="8452" max="8495" width="0" style="6" hidden="1" customWidth="1"/>
    <col min="8496" max="8496" width="16.109375" style="6" customWidth="1"/>
    <col min="8497" max="8497" width="9" style="6"/>
    <col min="8498" max="8498" width="16.109375" style="6" customWidth="1"/>
    <col min="8499" max="8499" width="9" style="6"/>
    <col min="8500" max="8500" width="16.109375" style="6" customWidth="1"/>
    <col min="8501" max="8501" width="9" style="6"/>
    <col min="8502" max="8502" width="16.109375" style="6" customWidth="1"/>
    <col min="8503" max="8503" width="9" style="6"/>
    <col min="8504" max="8504" width="16.109375" style="6" customWidth="1"/>
    <col min="8505" max="8506" width="9" style="6"/>
    <col min="8507" max="8507" width="4" style="6" customWidth="1"/>
    <col min="8508" max="8508" width="4.77734375" style="6" customWidth="1"/>
    <col min="8509" max="8509" width="9.21875" style="6" bestFit="1" customWidth="1"/>
    <col min="8510" max="8510" width="10.33203125" style="6" bestFit="1" customWidth="1"/>
    <col min="8511" max="8704" width="9" style="6"/>
    <col min="8705" max="8705" width="5.21875" style="6" customWidth="1"/>
    <col min="8706" max="8706" width="13" style="6" customWidth="1"/>
    <col min="8707" max="8707" width="9.77734375" style="6" customWidth="1"/>
    <col min="8708" max="8751" width="0" style="6" hidden="1" customWidth="1"/>
    <col min="8752" max="8752" width="16.109375" style="6" customWidth="1"/>
    <col min="8753" max="8753" width="9" style="6"/>
    <col min="8754" max="8754" width="16.109375" style="6" customWidth="1"/>
    <col min="8755" max="8755" width="9" style="6"/>
    <col min="8756" max="8756" width="16.109375" style="6" customWidth="1"/>
    <col min="8757" max="8757" width="9" style="6"/>
    <col min="8758" max="8758" width="16.109375" style="6" customWidth="1"/>
    <col min="8759" max="8759" width="9" style="6"/>
    <col min="8760" max="8760" width="16.109375" style="6" customWidth="1"/>
    <col min="8761" max="8762" width="9" style="6"/>
    <col min="8763" max="8763" width="4" style="6" customWidth="1"/>
    <col min="8764" max="8764" width="4.77734375" style="6" customWidth="1"/>
    <col min="8765" max="8765" width="9.21875" style="6" bestFit="1" customWidth="1"/>
    <col min="8766" max="8766" width="10.33203125" style="6" bestFit="1" customWidth="1"/>
    <col min="8767" max="8960" width="9" style="6"/>
    <col min="8961" max="8961" width="5.21875" style="6" customWidth="1"/>
    <col min="8962" max="8962" width="13" style="6" customWidth="1"/>
    <col min="8963" max="8963" width="9.77734375" style="6" customWidth="1"/>
    <col min="8964" max="9007" width="0" style="6" hidden="1" customWidth="1"/>
    <col min="9008" max="9008" width="16.109375" style="6" customWidth="1"/>
    <col min="9009" max="9009" width="9" style="6"/>
    <col min="9010" max="9010" width="16.109375" style="6" customWidth="1"/>
    <col min="9011" max="9011" width="9" style="6"/>
    <col min="9012" max="9012" width="16.109375" style="6" customWidth="1"/>
    <col min="9013" max="9013" width="9" style="6"/>
    <col min="9014" max="9014" width="16.109375" style="6" customWidth="1"/>
    <col min="9015" max="9015" width="9" style="6"/>
    <col min="9016" max="9016" width="16.109375" style="6" customWidth="1"/>
    <col min="9017" max="9018" width="9" style="6"/>
    <col min="9019" max="9019" width="4" style="6" customWidth="1"/>
    <col min="9020" max="9020" width="4.77734375" style="6" customWidth="1"/>
    <col min="9021" max="9021" width="9.21875" style="6" bestFit="1" customWidth="1"/>
    <col min="9022" max="9022" width="10.33203125" style="6" bestFit="1" customWidth="1"/>
    <col min="9023" max="9216" width="9" style="6"/>
    <col min="9217" max="9217" width="5.21875" style="6" customWidth="1"/>
    <col min="9218" max="9218" width="13" style="6" customWidth="1"/>
    <col min="9219" max="9219" width="9.77734375" style="6" customWidth="1"/>
    <col min="9220" max="9263" width="0" style="6" hidden="1" customWidth="1"/>
    <col min="9264" max="9264" width="16.109375" style="6" customWidth="1"/>
    <col min="9265" max="9265" width="9" style="6"/>
    <col min="9266" max="9266" width="16.109375" style="6" customWidth="1"/>
    <col min="9267" max="9267" width="9" style="6"/>
    <col min="9268" max="9268" width="16.109375" style="6" customWidth="1"/>
    <col min="9269" max="9269" width="9" style="6"/>
    <col min="9270" max="9270" width="16.109375" style="6" customWidth="1"/>
    <col min="9271" max="9271" width="9" style="6"/>
    <col min="9272" max="9272" width="16.109375" style="6" customWidth="1"/>
    <col min="9273" max="9274" width="9" style="6"/>
    <col min="9275" max="9275" width="4" style="6" customWidth="1"/>
    <col min="9276" max="9276" width="4.77734375" style="6" customWidth="1"/>
    <col min="9277" max="9277" width="9.21875" style="6" bestFit="1" customWidth="1"/>
    <col min="9278" max="9278" width="10.33203125" style="6" bestFit="1" customWidth="1"/>
    <col min="9279" max="9472" width="9" style="6"/>
    <col min="9473" max="9473" width="5.21875" style="6" customWidth="1"/>
    <col min="9474" max="9474" width="13" style="6" customWidth="1"/>
    <col min="9475" max="9475" width="9.77734375" style="6" customWidth="1"/>
    <col min="9476" max="9519" width="0" style="6" hidden="1" customWidth="1"/>
    <col min="9520" max="9520" width="16.109375" style="6" customWidth="1"/>
    <col min="9521" max="9521" width="9" style="6"/>
    <col min="9522" max="9522" width="16.109375" style="6" customWidth="1"/>
    <col min="9523" max="9523" width="9" style="6"/>
    <col min="9524" max="9524" width="16.109375" style="6" customWidth="1"/>
    <col min="9525" max="9525" width="9" style="6"/>
    <col min="9526" max="9526" width="16.109375" style="6" customWidth="1"/>
    <col min="9527" max="9527" width="9" style="6"/>
    <col min="9528" max="9528" width="16.109375" style="6" customWidth="1"/>
    <col min="9529" max="9530" width="9" style="6"/>
    <col min="9531" max="9531" width="4" style="6" customWidth="1"/>
    <col min="9532" max="9532" width="4.77734375" style="6" customWidth="1"/>
    <col min="9533" max="9533" width="9.21875" style="6" bestFit="1" customWidth="1"/>
    <col min="9534" max="9534" width="10.33203125" style="6" bestFit="1" customWidth="1"/>
    <col min="9535" max="9728" width="9" style="6"/>
    <col min="9729" max="9729" width="5.21875" style="6" customWidth="1"/>
    <col min="9730" max="9730" width="13" style="6" customWidth="1"/>
    <col min="9731" max="9731" width="9.77734375" style="6" customWidth="1"/>
    <col min="9732" max="9775" width="0" style="6" hidden="1" customWidth="1"/>
    <col min="9776" max="9776" width="16.109375" style="6" customWidth="1"/>
    <col min="9777" max="9777" width="9" style="6"/>
    <col min="9778" max="9778" width="16.109375" style="6" customWidth="1"/>
    <col min="9779" max="9779" width="9" style="6"/>
    <col min="9780" max="9780" width="16.109375" style="6" customWidth="1"/>
    <col min="9781" max="9781" width="9" style="6"/>
    <col min="9782" max="9782" width="16.109375" style="6" customWidth="1"/>
    <col min="9783" max="9783" width="9" style="6"/>
    <col min="9784" max="9784" width="16.109375" style="6" customWidth="1"/>
    <col min="9785" max="9786" width="9" style="6"/>
    <col min="9787" max="9787" width="4" style="6" customWidth="1"/>
    <col min="9788" max="9788" width="4.77734375" style="6" customWidth="1"/>
    <col min="9789" max="9789" width="9.21875" style="6" bestFit="1" customWidth="1"/>
    <col min="9790" max="9790" width="10.33203125" style="6" bestFit="1" customWidth="1"/>
    <col min="9791" max="9984" width="9" style="6"/>
    <col min="9985" max="9985" width="5.21875" style="6" customWidth="1"/>
    <col min="9986" max="9986" width="13" style="6" customWidth="1"/>
    <col min="9987" max="9987" width="9.77734375" style="6" customWidth="1"/>
    <col min="9988" max="10031" width="0" style="6" hidden="1" customWidth="1"/>
    <col min="10032" max="10032" width="16.109375" style="6" customWidth="1"/>
    <col min="10033" max="10033" width="9" style="6"/>
    <col min="10034" max="10034" width="16.109375" style="6" customWidth="1"/>
    <col min="10035" max="10035" width="9" style="6"/>
    <col min="10036" max="10036" width="16.109375" style="6" customWidth="1"/>
    <col min="10037" max="10037" width="9" style="6"/>
    <col min="10038" max="10038" width="16.109375" style="6" customWidth="1"/>
    <col min="10039" max="10039" width="9" style="6"/>
    <col min="10040" max="10040" width="16.109375" style="6" customWidth="1"/>
    <col min="10041" max="10042" width="9" style="6"/>
    <col min="10043" max="10043" width="4" style="6" customWidth="1"/>
    <col min="10044" max="10044" width="4.77734375" style="6" customWidth="1"/>
    <col min="10045" max="10045" width="9.21875" style="6" bestFit="1" customWidth="1"/>
    <col min="10046" max="10046" width="10.33203125" style="6" bestFit="1" customWidth="1"/>
    <col min="10047" max="10240" width="9" style="6"/>
    <col min="10241" max="10241" width="5.21875" style="6" customWidth="1"/>
    <col min="10242" max="10242" width="13" style="6" customWidth="1"/>
    <col min="10243" max="10243" width="9.77734375" style="6" customWidth="1"/>
    <col min="10244" max="10287" width="0" style="6" hidden="1" customWidth="1"/>
    <col min="10288" max="10288" width="16.109375" style="6" customWidth="1"/>
    <col min="10289" max="10289" width="9" style="6"/>
    <col min="10290" max="10290" width="16.109375" style="6" customWidth="1"/>
    <col min="10291" max="10291" width="9" style="6"/>
    <col min="10292" max="10292" width="16.109375" style="6" customWidth="1"/>
    <col min="10293" max="10293" width="9" style="6"/>
    <col min="10294" max="10294" width="16.109375" style="6" customWidth="1"/>
    <col min="10295" max="10295" width="9" style="6"/>
    <col min="10296" max="10296" width="16.109375" style="6" customWidth="1"/>
    <col min="10297" max="10298" width="9" style="6"/>
    <col min="10299" max="10299" width="4" style="6" customWidth="1"/>
    <col min="10300" max="10300" width="4.77734375" style="6" customWidth="1"/>
    <col min="10301" max="10301" width="9.21875" style="6" bestFit="1" customWidth="1"/>
    <col min="10302" max="10302" width="10.33203125" style="6" bestFit="1" customWidth="1"/>
    <col min="10303" max="10496" width="9" style="6"/>
    <col min="10497" max="10497" width="5.21875" style="6" customWidth="1"/>
    <col min="10498" max="10498" width="13" style="6" customWidth="1"/>
    <col min="10499" max="10499" width="9.77734375" style="6" customWidth="1"/>
    <col min="10500" max="10543" width="0" style="6" hidden="1" customWidth="1"/>
    <col min="10544" max="10544" width="16.109375" style="6" customWidth="1"/>
    <col min="10545" max="10545" width="9" style="6"/>
    <col min="10546" max="10546" width="16.109375" style="6" customWidth="1"/>
    <col min="10547" max="10547" width="9" style="6"/>
    <col min="10548" max="10548" width="16.109375" style="6" customWidth="1"/>
    <col min="10549" max="10549" width="9" style="6"/>
    <col min="10550" max="10550" width="16.109375" style="6" customWidth="1"/>
    <col min="10551" max="10551" width="9" style="6"/>
    <col min="10552" max="10552" width="16.109375" style="6" customWidth="1"/>
    <col min="10553" max="10554" width="9" style="6"/>
    <col min="10555" max="10555" width="4" style="6" customWidth="1"/>
    <col min="10556" max="10556" width="4.77734375" style="6" customWidth="1"/>
    <col min="10557" max="10557" width="9.21875" style="6" bestFit="1" customWidth="1"/>
    <col min="10558" max="10558" width="10.33203125" style="6" bestFit="1" customWidth="1"/>
    <col min="10559" max="10752" width="9" style="6"/>
    <col min="10753" max="10753" width="5.21875" style="6" customWidth="1"/>
    <col min="10754" max="10754" width="13" style="6" customWidth="1"/>
    <col min="10755" max="10755" width="9.77734375" style="6" customWidth="1"/>
    <col min="10756" max="10799" width="0" style="6" hidden="1" customWidth="1"/>
    <col min="10800" max="10800" width="16.109375" style="6" customWidth="1"/>
    <col min="10801" max="10801" width="9" style="6"/>
    <col min="10802" max="10802" width="16.109375" style="6" customWidth="1"/>
    <col min="10803" max="10803" width="9" style="6"/>
    <col min="10804" max="10804" width="16.109375" style="6" customWidth="1"/>
    <col min="10805" max="10805" width="9" style="6"/>
    <col min="10806" max="10806" width="16.109375" style="6" customWidth="1"/>
    <col min="10807" max="10807" width="9" style="6"/>
    <col min="10808" max="10808" width="16.109375" style="6" customWidth="1"/>
    <col min="10809" max="10810" width="9" style="6"/>
    <col min="10811" max="10811" width="4" style="6" customWidth="1"/>
    <col min="10812" max="10812" width="4.77734375" style="6" customWidth="1"/>
    <col min="10813" max="10813" width="9.21875" style="6" bestFit="1" customWidth="1"/>
    <col min="10814" max="10814" width="10.33203125" style="6" bestFit="1" customWidth="1"/>
    <col min="10815" max="11008" width="9" style="6"/>
    <col min="11009" max="11009" width="5.21875" style="6" customWidth="1"/>
    <col min="11010" max="11010" width="13" style="6" customWidth="1"/>
    <col min="11011" max="11011" width="9.77734375" style="6" customWidth="1"/>
    <col min="11012" max="11055" width="0" style="6" hidden="1" customWidth="1"/>
    <col min="11056" max="11056" width="16.109375" style="6" customWidth="1"/>
    <col min="11057" max="11057" width="9" style="6"/>
    <col min="11058" max="11058" width="16.109375" style="6" customWidth="1"/>
    <col min="11059" max="11059" width="9" style="6"/>
    <col min="11060" max="11060" width="16.109375" style="6" customWidth="1"/>
    <col min="11061" max="11061" width="9" style="6"/>
    <col min="11062" max="11062" width="16.109375" style="6" customWidth="1"/>
    <col min="11063" max="11063" width="9" style="6"/>
    <col min="11064" max="11064" width="16.109375" style="6" customWidth="1"/>
    <col min="11065" max="11066" width="9" style="6"/>
    <col min="11067" max="11067" width="4" style="6" customWidth="1"/>
    <col min="11068" max="11068" width="4.77734375" style="6" customWidth="1"/>
    <col min="11069" max="11069" width="9.21875" style="6" bestFit="1" customWidth="1"/>
    <col min="11070" max="11070" width="10.33203125" style="6" bestFit="1" customWidth="1"/>
    <col min="11071" max="11264" width="9" style="6"/>
    <col min="11265" max="11265" width="5.21875" style="6" customWidth="1"/>
    <col min="11266" max="11266" width="13" style="6" customWidth="1"/>
    <col min="11267" max="11267" width="9.77734375" style="6" customWidth="1"/>
    <col min="11268" max="11311" width="0" style="6" hidden="1" customWidth="1"/>
    <col min="11312" max="11312" width="16.109375" style="6" customWidth="1"/>
    <col min="11313" max="11313" width="9" style="6"/>
    <col min="11314" max="11314" width="16.109375" style="6" customWidth="1"/>
    <col min="11315" max="11315" width="9" style="6"/>
    <col min="11316" max="11316" width="16.109375" style="6" customWidth="1"/>
    <col min="11317" max="11317" width="9" style="6"/>
    <col min="11318" max="11318" width="16.109375" style="6" customWidth="1"/>
    <col min="11319" max="11319" width="9" style="6"/>
    <col min="11320" max="11320" width="16.109375" style="6" customWidth="1"/>
    <col min="11321" max="11322" width="9" style="6"/>
    <col min="11323" max="11323" width="4" style="6" customWidth="1"/>
    <col min="11324" max="11324" width="4.77734375" style="6" customWidth="1"/>
    <col min="11325" max="11325" width="9.21875" style="6" bestFit="1" customWidth="1"/>
    <col min="11326" max="11326" width="10.33203125" style="6" bestFit="1" customWidth="1"/>
    <col min="11327" max="11520" width="9" style="6"/>
    <col min="11521" max="11521" width="5.21875" style="6" customWidth="1"/>
    <col min="11522" max="11522" width="13" style="6" customWidth="1"/>
    <col min="11523" max="11523" width="9.77734375" style="6" customWidth="1"/>
    <col min="11524" max="11567" width="0" style="6" hidden="1" customWidth="1"/>
    <col min="11568" max="11568" width="16.109375" style="6" customWidth="1"/>
    <col min="11569" max="11569" width="9" style="6"/>
    <col min="11570" max="11570" width="16.109375" style="6" customWidth="1"/>
    <col min="11571" max="11571" width="9" style="6"/>
    <col min="11572" max="11572" width="16.109375" style="6" customWidth="1"/>
    <col min="11573" max="11573" width="9" style="6"/>
    <col min="11574" max="11574" width="16.109375" style="6" customWidth="1"/>
    <col min="11575" max="11575" width="9" style="6"/>
    <col min="11576" max="11576" width="16.109375" style="6" customWidth="1"/>
    <col min="11577" max="11578" width="9" style="6"/>
    <col min="11579" max="11579" width="4" style="6" customWidth="1"/>
    <col min="11580" max="11580" width="4.77734375" style="6" customWidth="1"/>
    <col min="11581" max="11581" width="9.21875" style="6" bestFit="1" customWidth="1"/>
    <col min="11582" max="11582" width="10.33203125" style="6" bestFit="1" customWidth="1"/>
    <col min="11583" max="11776" width="9" style="6"/>
    <col min="11777" max="11777" width="5.21875" style="6" customWidth="1"/>
    <col min="11778" max="11778" width="13" style="6" customWidth="1"/>
    <col min="11779" max="11779" width="9.77734375" style="6" customWidth="1"/>
    <col min="11780" max="11823" width="0" style="6" hidden="1" customWidth="1"/>
    <col min="11824" max="11824" width="16.109375" style="6" customWidth="1"/>
    <col min="11825" max="11825" width="9" style="6"/>
    <col min="11826" max="11826" width="16.109375" style="6" customWidth="1"/>
    <col min="11827" max="11827" width="9" style="6"/>
    <col min="11828" max="11828" width="16.109375" style="6" customWidth="1"/>
    <col min="11829" max="11829" width="9" style="6"/>
    <col min="11830" max="11830" width="16.109375" style="6" customWidth="1"/>
    <col min="11831" max="11831" width="9" style="6"/>
    <col min="11832" max="11832" width="16.109375" style="6" customWidth="1"/>
    <col min="11833" max="11834" width="9" style="6"/>
    <col min="11835" max="11835" width="4" style="6" customWidth="1"/>
    <col min="11836" max="11836" width="4.77734375" style="6" customWidth="1"/>
    <col min="11837" max="11837" width="9.21875" style="6" bestFit="1" customWidth="1"/>
    <col min="11838" max="11838" width="10.33203125" style="6" bestFit="1" customWidth="1"/>
    <col min="11839" max="12032" width="9" style="6"/>
    <col min="12033" max="12033" width="5.21875" style="6" customWidth="1"/>
    <col min="12034" max="12034" width="13" style="6" customWidth="1"/>
    <col min="12035" max="12035" width="9.77734375" style="6" customWidth="1"/>
    <col min="12036" max="12079" width="0" style="6" hidden="1" customWidth="1"/>
    <col min="12080" max="12080" width="16.109375" style="6" customWidth="1"/>
    <col min="12081" max="12081" width="9" style="6"/>
    <col min="12082" max="12082" width="16.109375" style="6" customWidth="1"/>
    <col min="12083" max="12083" width="9" style="6"/>
    <col min="12084" max="12084" width="16.109375" style="6" customWidth="1"/>
    <col min="12085" max="12085" width="9" style="6"/>
    <col min="12086" max="12086" width="16.109375" style="6" customWidth="1"/>
    <col min="12087" max="12087" width="9" style="6"/>
    <col min="12088" max="12088" width="16.109375" style="6" customWidth="1"/>
    <col min="12089" max="12090" width="9" style="6"/>
    <col min="12091" max="12091" width="4" style="6" customWidth="1"/>
    <col min="12092" max="12092" width="4.77734375" style="6" customWidth="1"/>
    <col min="12093" max="12093" width="9.21875" style="6" bestFit="1" customWidth="1"/>
    <col min="12094" max="12094" width="10.33203125" style="6" bestFit="1" customWidth="1"/>
    <col min="12095" max="12288" width="9" style="6"/>
    <col min="12289" max="12289" width="5.21875" style="6" customWidth="1"/>
    <col min="12290" max="12290" width="13" style="6" customWidth="1"/>
    <col min="12291" max="12291" width="9.77734375" style="6" customWidth="1"/>
    <col min="12292" max="12335" width="0" style="6" hidden="1" customWidth="1"/>
    <col min="12336" max="12336" width="16.109375" style="6" customWidth="1"/>
    <col min="12337" max="12337" width="9" style="6"/>
    <col min="12338" max="12338" width="16.109375" style="6" customWidth="1"/>
    <col min="12339" max="12339" width="9" style="6"/>
    <col min="12340" max="12340" width="16.109375" style="6" customWidth="1"/>
    <col min="12341" max="12341" width="9" style="6"/>
    <col min="12342" max="12342" width="16.109375" style="6" customWidth="1"/>
    <col min="12343" max="12343" width="9" style="6"/>
    <col min="12344" max="12344" width="16.109375" style="6" customWidth="1"/>
    <col min="12345" max="12346" width="9" style="6"/>
    <col min="12347" max="12347" width="4" style="6" customWidth="1"/>
    <col min="12348" max="12348" width="4.77734375" style="6" customWidth="1"/>
    <col min="12349" max="12349" width="9.21875" style="6" bestFit="1" customWidth="1"/>
    <col min="12350" max="12350" width="10.33203125" style="6" bestFit="1" customWidth="1"/>
    <col min="12351" max="12544" width="9" style="6"/>
    <col min="12545" max="12545" width="5.21875" style="6" customWidth="1"/>
    <col min="12546" max="12546" width="13" style="6" customWidth="1"/>
    <col min="12547" max="12547" width="9.77734375" style="6" customWidth="1"/>
    <col min="12548" max="12591" width="0" style="6" hidden="1" customWidth="1"/>
    <col min="12592" max="12592" width="16.109375" style="6" customWidth="1"/>
    <col min="12593" max="12593" width="9" style="6"/>
    <col min="12594" max="12594" width="16.109375" style="6" customWidth="1"/>
    <col min="12595" max="12595" width="9" style="6"/>
    <col min="12596" max="12596" width="16.109375" style="6" customWidth="1"/>
    <col min="12597" max="12597" width="9" style="6"/>
    <col min="12598" max="12598" width="16.109375" style="6" customWidth="1"/>
    <col min="12599" max="12599" width="9" style="6"/>
    <col min="12600" max="12600" width="16.109375" style="6" customWidth="1"/>
    <col min="12601" max="12602" width="9" style="6"/>
    <col min="12603" max="12603" width="4" style="6" customWidth="1"/>
    <col min="12604" max="12604" width="4.77734375" style="6" customWidth="1"/>
    <col min="12605" max="12605" width="9.21875" style="6" bestFit="1" customWidth="1"/>
    <col min="12606" max="12606" width="10.33203125" style="6" bestFit="1" customWidth="1"/>
    <col min="12607" max="12800" width="9" style="6"/>
    <col min="12801" max="12801" width="5.21875" style="6" customWidth="1"/>
    <col min="12802" max="12802" width="13" style="6" customWidth="1"/>
    <col min="12803" max="12803" width="9.77734375" style="6" customWidth="1"/>
    <col min="12804" max="12847" width="0" style="6" hidden="1" customWidth="1"/>
    <col min="12848" max="12848" width="16.109375" style="6" customWidth="1"/>
    <col min="12849" max="12849" width="9" style="6"/>
    <col min="12850" max="12850" width="16.109375" style="6" customWidth="1"/>
    <col min="12851" max="12851" width="9" style="6"/>
    <col min="12852" max="12852" width="16.109375" style="6" customWidth="1"/>
    <col min="12853" max="12853" width="9" style="6"/>
    <col min="12854" max="12854" width="16.109375" style="6" customWidth="1"/>
    <col min="12855" max="12855" width="9" style="6"/>
    <col min="12856" max="12856" width="16.109375" style="6" customWidth="1"/>
    <col min="12857" max="12858" width="9" style="6"/>
    <col min="12859" max="12859" width="4" style="6" customWidth="1"/>
    <col min="12860" max="12860" width="4.77734375" style="6" customWidth="1"/>
    <col min="12861" max="12861" width="9.21875" style="6" bestFit="1" customWidth="1"/>
    <col min="12862" max="12862" width="10.33203125" style="6" bestFit="1" customWidth="1"/>
    <col min="12863" max="13056" width="9" style="6"/>
    <col min="13057" max="13057" width="5.21875" style="6" customWidth="1"/>
    <col min="13058" max="13058" width="13" style="6" customWidth="1"/>
    <col min="13059" max="13059" width="9.77734375" style="6" customWidth="1"/>
    <col min="13060" max="13103" width="0" style="6" hidden="1" customWidth="1"/>
    <col min="13104" max="13104" width="16.109375" style="6" customWidth="1"/>
    <col min="13105" max="13105" width="9" style="6"/>
    <col min="13106" max="13106" width="16.109375" style="6" customWidth="1"/>
    <col min="13107" max="13107" width="9" style="6"/>
    <col min="13108" max="13108" width="16.109375" style="6" customWidth="1"/>
    <col min="13109" max="13109" width="9" style="6"/>
    <col min="13110" max="13110" width="16.109375" style="6" customWidth="1"/>
    <col min="13111" max="13111" width="9" style="6"/>
    <col min="13112" max="13112" width="16.109375" style="6" customWidth="1"/>
    <col min="13113" max="13114" width="9" style="6"/>
    <col min="13115" max="13115" width="4" style="6" customWidth="1"/>
    <col min="13116" max="13116" width="4.77734375" style="6" customWidth="1"/>
    <col min="13117" max="13117" width="9.21875" style="6" bestFit="1" customWidth="1"/>
    <col min="13118" max="13118" width="10.33203125" style="6" bestFit="1" customWidth="1"/>
    <col min="13119" max="13312" width="9" style="6"/>
    <col min="13313" max="13313" width="5.21875" style="6" customWidth="1"/>
    <col min="13314" max="13314" width="13" style="6" customWidth="1"/>
    <col min="13315" max="13315" width="9.77734375" style="6" customWidth="1"/>
    <col min="13316" max="13359" width="0" style="6" hidden="1" customWidth="1"/>
    <col min="13360" max="13360" width="16.109375" style="6" customWidth="1"/>
    <col min="13361" max="13361" width="9" style="6"/>
    <col min="13362" max="13362" width="16.109375" style="6" customWidth="1"/>
    <col min="13363" max="13363" width="9" style="6"/>
    <col min="13364" max="13364" width="16.109375" style="6" customWidth="1"/>
    <col min="13365" max="13365" width="9" style="6"/>
    <col min="13366" max="13366" width="16.109375" style="6" customWidth="1"/>
    <col min="13367" max="13367" width="9" style="6"/>
    <col min="13368" max="13368" width="16.109375" style="6" customWidth="1"/>
    <col min="13369" max="13370" width="9" style="6"/>
    <col min="13371" max="13371" width="4" style="6" customWidth="1"/>
    <col min="13372" max="13372" width="4.77734375" style="6" customWidth="1"/>
    <col min="13373" max="13373" width="9.21875" style="6" bestFit="1" customWidth="1"/>
    <col min="13374" max="13374" width="10.33203125" style="6" bestFit="1" customWidth="1"/>
    <col min="13375" max="13568" width="9" style="6"/>
    <col min="13569" max="13569" width="5.21875" style="6" customWidth="1"/>
    <col min="13570" max="13570" width="13" style="6" customWidth="1"/>
    <col min="13571" max="13571" width="9.77734375" style="6" customWidth="1"/>
    <col min="13572" max="13615" width="0" style="6" hidden="1" customWidth="1"/>
    <col min="13616" max="13616" width="16.109375" style="6" customWidth="1"/>
    <col min="13617" max="13617" width="9" style="6"/>
    <col min="13618" max="13618" width="16.109375" style="6" customWidth="1"/>
    <col min="13619" max="13619" width="9" style="6"/>
    <col min="13620" max="13620" width="16.109375" style="6" customWidth="1"/>
    <col min="13621" max="13621" width="9" style="6"/>
    <col min="13622" max="13622" width="16.109375" style="6" customWidth="1"/>
    <col min="13623" max="13623" width="9" style="6"/>
    <col min="13624" max="13624" width="16.109375" style="6" customWidth="1"/>
    <col min="13625" max="13626" width="9" style="6"/>
    <col min="13627" max="13627" width="4" style="6" customWidth="1"/>
    <col min="13628" max="13628" width="4.77734375" style="6" customWidth="1"/>
    <col min="13629" max="13629" width="9.21875" style="6" bestFit="1" customWidth="1"/>
    <col min="13630" max="13630" width="10.33203125" style="6" bestFit="1" customWidth="1"/>
    <col min="13631" max="13824" width="9" style="6"/>
    <col min="13825" max="13825" width="5.21875" style="6" customWidth="1"/>
    <col min="13826" max="13826" width="13" style="6" customWidth="1"/>
    <col min="13827" max="13827" width="9.77734375" style="6" customWidth="1"/>
    <col min="13828" max="13871" width="0" style="6" hidden="1" customWidth="1"/>
    <col min="13872" max="13872" width="16.109375" style="6" customWidth="1"/>
    <col min="13873" max="13873" width="9" style="6"/>
    <col min="13874" max="13874" width="16.109375" style="6" customWidth="1"/>
    <col min="13875" max="13875" width="9" style="6"/>
    <col min="13876" max="13876" width="16.109375" style="6" customWidth="1"/>
    <col min="13877" max="13877" width="9" style="6"/>
    <col min="13878" max="13878" width="16.109375" style="6" customWidth="1"/>
    <col min="13879" max="13879" width="9" style="6"/>
    <col min="13880" max="13880" width="16.109375" style="6" customWidth="1"/>
    <col min="13881" max="13882" width="9" style="6"/>
    <col min="13883" max="13883" width="4" style="6" customWidth="1"/>
    <col min="13884" max="13884" width="4.77734375" style="6" customWidth="1"/>
    <col min="13885" max="13885" width="9.21875" style="6" bestFit="1" customWidth="1"/>
    <col min="13886" max="13886" width="10.33203125" style="6" bestFit="1" customWidth="1"/>
    <col min="13887" max="14080" width="9" style="6"/>
    <col min="14081" max="14081" width="5.21875" style="6" customWidth="1"/>
    <col min="14082" max="14082" width="13" style="6" customWidth="1"/>
    <col min="14083" max="14083" width="9.77734375" style="6" customWidth="1"/>
    <col min="14084" max="14127" width="0" style="6" hidden="1" customWidth="1"/>
    <col min="14128" max="14128" width="16.109375" style="6" customWidth="1"/>
    <col min="14129" max="14129" width="9" style="6"/>
    <col min="14130" max="14130" width="16.109375" style="6" customWidth="1"/>
    <col min="14131" max="14131" width="9" style="6"/>
    <col min="14132" max="14132" width="16.109375" style="6" customWidth="1"/>
    <col min="14133" max="14133" width="9" style="6"/>
    <col min="14134" max="14134" width="16.109375" style="6" customWidth="1"/>
    <col min="14135" max="14135" width="9" style="6"/>
    <col min="14136" max="14136" width="16.109375" style="6" customWidth="1"/>
    <col min="14137" max="14138" width="9" style="6"/>
    <col min="14139" max="14139" width="4" style="6" customWidth="1"/>
    <col min="14140" max="14140" width="4.77734375" style="6" customWidth="1"/>
    <col min="14141" max="14141" width="9.21875" style="6" bestFit="1" customWidth="1"/>
    <col min="14142" max="14142" width="10.33203125" style="6" bestFit="1" customWidth="1"/>
    <col min="14143" max="14336" width="9" style="6"/>
    <col min="14337" max="14337" width="5.21875" style="6" customWidth="1"/>
    <col min="14338" max="14338" width="13" style="6" customWidth="1"/>
    <col min="14339" max="14339" width="9.77734375" style="6" customWidth="1"/>
    <col min="14340" max="14383" width="0" style="6" hidden="1" customWidth="1"/>
    <col min="14384" max="14384" width="16.109375" style="6" customWidth="1"/>
    <col min="14385" max="14385" width="9" style="6"/>
    <col min="14386" max="14386" width="16.109375" style="6" customWidth="1"/>
    <col min="14387" max="14387" width="9" style="6"/>
    <col min="14388" max="14388" width="16.109375" style="6" customWidth="1"/>
    <col min="14389" max="14389" width="9" style="6"/>
    <col min="14390" max="14390" width="16.109375" style="6" customWidth="1"/>
    <col min="14391" max="14391" width="9" style="6"/>
    <col min="14392" max="14392" width="16.109375" style="6" customWidth="1"/>
    <col min="14393" max="14394" width="9" style="6"/>
    <col min="14395" max="14395" width="4" style="6" customWidth="1"/>
    <col min="14396" max="14396" width="4.77734375" style="6" customWidth="1"/>
    <col min="14397" max="14397" width="9.21875" style="6" bestFit="1" customWidth="1"/>
    <col min="14398" max="14398" width="10.33203125" style="6" bestFit="1" customWidth="1"/>
    <col min="14399" max="14592" width="9" style="6"/>
    <col min="14593" max="14593" width="5.21875" style="6" customWidth="1"/>
    <col min="14594" max="14594" width="13" style="6" customWidth="1"/>
    <col min="14595" max="14595" width="9.77734375" style="6" customWidth="1"/>
    <col min="14596" max="14639" width="0" style="6" hidden="1" customWidth="1"/>
    <col min="14640" max="14640" width="16.109375" style="6" customWidth="1"/>
    <col min="14641" max="14641" width="9" style="6"/>
    <col min="14642" max="14642" width="16.109375" style="6" customWidth="1"/>
    <col min="14643" max="14643" width="9" style="6"/>
    <col min="14644" max="14644" width="16.109375" style="6" customWidth="1"/>
    <col min="14645" max="14645" width="9" style="6"/>
    <col min="14646" max="14646" width="16.109375" style="6" customWidth="1"/>
    <col min="14647" max="14647" width="9" style="6"/>
    <col min="14648" max="14648" width="16.109375" style="6" customWidth="1"/>
    <col min="14649" max="14650" width="9" style="6"/>
    <col min="14651" max="14651" width="4" style="6" customWidth="1"/>
    <col min="14652" max="14652" width="4.77734375" style="6" customWidth="1"/>
    <col min="14653" max="14653" width="9.21875" style="6" bestFit="1" customWidth="1"/>
    <col min="14654" max="14654" width="10.33203125" style="6" bestFit="1" customWidth="1"/>
    <col min="14655" max="14848" width="9" style="6"/>
    <col min="14849" max="14849" width="5.21875" style="6" customWidth="1"/>
    <col min="14850" max="14850" width="13" style="6" customWidth="1"/>
    <col min="14851" max="14851" width="9.77734375" style="6" customWidth="1"/>
    <col min="14852" max="14895" width="0" style="6" hidden="1" customWidth="1"/>
    <col min="14896" max="14896" width="16.109375" style="6" customWidth="1"/>
    <col min="14897" max="14897" width="9" style="6"/>
    <col min="14898" max="14898" width="16.109375" style="6" customWidth="1"/>
    <col min="14899" max="14899" width="9" style="6"/>
    <col min="14900" max="14900" width="16.109375" style="6" customWidth="1"/>
    <col min="14901" max="14901" width="9" style="6"/>
    <col min="14902" max="14902" width="16.109375" style="6" customWidth="1"/>
    <col min="14903" max="14903" width="9" style="6"/>
    <col min="14904" max="14904" width="16.109375" style="6" customWidth="1"/>
    <col min="14905" max="14906" width="9" style="6"/>
    <col min="14907" max="14907" width="4" style="6" customWidth="1"/>
    <col min="14908" max="14908" width="4.77734375" style="6" customWidth="1"/>
    <col min="14909" max="14909" width="9.21875" style="6" bestFit="1" customWidth="1"/>
    <col min="14910" max="14910" width="10.33203125" style="6" bestFit="1" customWidth="1"/>
    <col min="14911" max="15104" width="9" style="6"/>
    <col min="15105" max="15105" width="5.21875" style="6" customWidth="1"/>
    <col min="15106" max="15106" width="13" style="6" customWidth="1"/>
    <col min="15107" max="15107" width="9.77734375" style="6" customWidth="1"/>
    <col min="15108" max="15151" width="0" style="6" hidden="1" customWidth="1"/>
    <col min="15152" max="15152" width="16.109375" style="6" customWidth="1"/>
    <col min="15153" max="15153" width="9" style="6"/>
    <col min="15154" max="15154" width="16.109375" style="6" customWidth="1"/>
    <col min="15155" max="15155" width="9" style="6"/>
    <col min="15156" max="15156" width="16.109375" style="6" customWidth="1"/>
    <col min="15157" max="15157" width="9" style="6"/>
    <col min="15158" max="15158" width="16.109375" style="6" customWidth="1"/>
    <col min="15159" max="15159" width="9" style="6"/>
    <col min="15160" max="15160" width="16.109375" style="6" customWidth="1"/>
    <col min="15161" max="15162" width="9" style="6"/>
    <col min="15163" max="15163" width="4" style="6" customWidth="1"/>
    <col min="15164" max="15164" width="4.77734375" style="6" customWidth="1"/>
    <col min="15165" max="15165" width="9.21875" style="6" bestFit="1" customWidth="1"/>
    <col min="15166" max="15166" width="10.33203125" style="6" bestFit="1" customWidth="1"/>
    <col min="15167" max="15360" width="9" style="6"/>
    <col min="15361" max="15361" width="5.21875" style="6" customWidth="1"/>
    <col min="15362" max="15362" width="13" style="6" customWidth="1"/>
    <col min="15363" max="15363" width="9.77734375" style="6" customWidth="1"/>
    <col min="15364" max="15407" width="0" style="6" hidden="1" customWidth="1"/>
    <col min="15408" max="15408" width="16.109375" style="6" customWidth="1"/>
    <col min="15409" max="15409" width="9" style="6"/>
    <col min="15410" max="15410" width="16.109375" style="6" customWidth="1"/>
    <col min="15411" max="15411" width="9" style="6"/>
    <col min="15412" max="15412" width="16.109375" style="6" customWidth="1"/>
    <col min="15413" max="15413" width="9" style="6"/>
    <col min="15414" max="15414" width="16.109375" style="6" customWidth="1"/>
    <col min="15415" max="15415" width="9" style="6"/>
    <col min="15416" max="15416" width="16.109375" style="6" customWidth="1"/>
    <col min="15417" max="15418" width="9" style="6"/>
    <col min="15419" max="15419" width="4" style="6" customWidth="1"/>
    <col min="15420" max="15420" width="4.77734375" style="6" customWidth="1"/>
    <col min="15421" max="15421" width="9.21875" style="6" bestFit="1" customWidth="1"/>
    <col min="15422" max="15422" width="10.33203125" style="6" bestFit="1" customWidth="1"/>
    <col min="15423" max="15616" width="9" style="6"/>
    <col min="15617" max="15617" width="5.21875" style="6" customWidth="1"/>
    <col min="15618" max="15618" width="13" style="6" customWidth="1"/>
    <col min="15619" max="15619" width="9.77734375" style="6" customWidth="1"/>
    <col min="15620" max="15663" width="0" style="6" hidden="1" customWidth="1"/>
    <col min="15664" max="15664" width="16.109375" style="6" customWidth="1"/>
    <col min="15665" max="15665" width="9" style="6"/>
    <col min="15666" max="15666" width="16.109375" style="6" customWidth="1"/>
    <col min="15667" max="15667" width="9" style="6"/>
    <col min="15668" max="15668" width="16.109375" style="6" customWidth="1"/>
    <col min="15669" max="15669" width="9" style="6"/>
    <col min="15670" max="15670" width="16.109375" style="6" customWidth="1"/>
    <col min="15671" max="15671" width="9" style="6"/>
    <col min="15672" max="15672" width="16.109375" style="6" customWidth="1"/>
    <col min="15673" max="15674" width="9" style="6"/>
    <col min="15675" max="15675" width="4" style="6" customWidth="1"/>
    <col min="15676" max="15676" width="4.77734375" style="6" customWidth="1"/>
    <col min="15677" max="15677" width="9.21875" style="6" bestFit="1" customWidth="1"/>
    <col min="15678" max="15678" width="10.33203125" style="6" bestFit="1" customWidth="1"/>
    <col min="15679" max="15872" width="9" style="6"/>
    <col min="15873" max="15873" width="5.21875" style="6" customWidth="1"/>
    <col min="15874" max="15874" width="13" style="6" customWidth="1"/>
    <col min="15875" max="15875" width="9.77734375" style="6" customWidth="1"/>
    <col min="15876" max="15919" width="0" style="6" hidden="1" customWidth="1"/>
    <col min="15920" max="15920" width="16.109375" style="6" customWidth="1"/>
    <col min="15921" max="15921" width="9" style="6"/>
    <col min="15922" max="15922" width="16.109375" style="6" customWidth="1"/>
    <col min="15923" max="15923" width="9" style="6"/>
    <col min="15924" max="15924" width="16.109375" style="6" customWidth="1"/>
    <col min="15925" max="15925" width="9" style="6"/>
    <col min="15926" max="15926" width="16.109375" style="6" customWidth="1"/>
    <col min="15927" max="15927" width="9" style="6"/>
    <col min="15928" max="15928" width="16.109375" style="6" customWidth="1"/>
    <col min="15929" max="15930" width="9" style="6"/>
    <col min="15931" max="15931" width="4" style="6" customWidth="1"/>
    <col min="15932" max="15932" width="4.77734375" style="6" customWidth="1"/>
    <col min="15933" max="15933" width="9.21875" style="6" bestFit="1" customWidth="1"/>
    <col min="15934" max="15934" width="10.33203125" style="6" bestFit="1" customWidth="1"/>
    <col min="15935" max="16128" width="9" style="6"/>
    <col min="16129" max="16129" width="5.21875" style="6" customWidth="1"/>
    <col min="16130" max="16130" width="13" style="6" customWidth="1"/>
    <col min="16131" max="16131" width="9.77734375" style="6" customWidth="1"/>
    <col min="16132" max="16175" width="0" style="6" hidden="1" customWidth="1"/>
    <col min="16176" max="16176" width="16.109375" style="6" customWidth="1"/>
    <col min="16177" max="16177" width="9" style="6"/>
    <col min="16178" max="16178" width="16.109375" style="6" customWidth="1"/>
    <col min="16179" max="16179" width="9" style="6"/>
    <col min="16180" max="16180" width="16.109375" style="6" customWidth="1"/>
    <col min="16181" max="16181" width="9" style="6"/>
    <col min="16182" max="16182" width="16.109375" style="6" customWidth="1"/>
    <col min="16183" max="16183" width="9" style="6"/>
    <col min="16184" max="16184" width="16.109375" style="6" customWidth="1"/>
    <col min="16185" max="16186" width="9" style="6"/>
    <col min="16187" max="16187" width="4" style="6" customWidth="1"/>
    <col min="16188" max="16188" width="4.77734375" style="6" customWidth="1"/>
    <col min="16189" max="16189" width="9.21875" style="6" bestFit="1" customWidth="1"/>
    <col min="16190" max="16190" width="10.33203125" style="6" bestFit="1" customWidth="1"/>
    <col min="16191" max="16384" width="9" style="6"/>
  </cols>
  <sheetData>
    <row r="1" spans="1:62" ht="9" customHeight="1"/>
    <row r="2" spans="1:62" ht="24.75" customHeight="1">
      <c r="A2" s="5" t="s">
        <v>46</v>
      </c>
      <c r="B2" s="490"/>
      <c r="C2" s="490"/>
    </row>
    <row r="3" spans="1:62" ht="24.75" customHeight="1" thickBot="1">
      <c r="A3" s="6"/>
      <c r="B3" s="6"/>
      <c r="C3" s="6"/>
      <c r="G3" s="43"/>
      <c r="M3" s="44"/>
      <c r="O3" s="8"/>
      <c r="Q3" s="8"/>
      <c r="R3" s="8"/>
      <c r="S3" s="8"/>
      <c r="U3" s="8"/>
      <c r="W3" s="8"/>
      <c r="Y3" s="8"/>
      <c r="AA3" s="8"/>
      <c r="AE3" s="8"/>
      <c r="AG3" s="8"/>
      <c r="AI3" s="8"/>
      <c r="AK3" s="8"/>
      <c r="AM3" s="8"/>
      <c r="AS3" s="8"/>
      <c r="AU3" s="8"/>
      <c r="AW3" s="8"/>
      <c r="AY3" s="8"/>
      <c r="AZ3" s="8"/>
      <c r="BA3" s="8"/>
      <c r="BB3" s="8"/>
      <c r="BC3" s="8"/>
      <c r="BE3" s="8"/>
      <c r="BG3" s="8" t="s">
        <v>47</v>
      </c>
    </row>
    <row r="4" spans="1:62" ht="27.75" customHeight="1">
      <c r="A4" s="582" t="s">
        <v>48</v>
      </c>
      <c r="B4" s="566"/>
      <c r="C4" s="566"/>
      <c r="D4" s="566" t="s">
        <v>49</v>
      </c>
      <c r="E4" s="566"/>
      <c r="F4" s="566" t="s">
        <v>50</v>
      </c>
      <c r="G4" s="566"/>
      <c r="H4" s="566" t="s">
        <v>51</v>
      </c>
      <c r="I4" s="566"/>
      <c r="J4" s="566" t="s">
        <v>52</v>
      </c>
      <c r="K4" s="566"/>
      <c r="L4" s="566" t="s">
        <v>53</v>
      </c>
      <c r="M4" s="566"/>
      <c r="N4" s="566" t="s">
        <v>54</v>
      </c>
      <c r="O4" s="566"/>
      <c r="P4" s="566" t="s">
        <v>55</v>
      </c>
      <c r="Q4" s="566"/>
      <c r="R4" s="566" t="s">
        <v>56</v>
      </c>
      <c r="S4" s="566"/>
      <c r="T4" s="569" t="s">
        <v>57</v>
      </c>
      <c r="U4" s="580"/>
      <c r="V4" s="569" t="s">
        <v>58</v>
      </c>
      <c r="W4" s="580"/>
      <c r="X4" s="569" t="s">
        <v>59</v>
      </c>
      <c r="Y4" s="581"/>
      <c r="Z4" s="566" t="s">
        <v>60</v>
      </c>
      <c r="AA4" s="566"/>
      <c r="AB4" s="566" t="s">
        <v>61</v>
      </c>
      <c r="AC4" s="569"/>
      <c r="AD4" s="569" t="s">
        <v>62</v>
      </c>
      <c r="AE4" s="569"/>
      <c r="AF4" s="566" t="s">
        <v>63</v>
      </c>
      <c r="AG4" s="569"/>
      <c r="AH4" s="566" t="s">
        <v>64</v>
      </c>
      <c r="AI4" s="569"/>
      <c r="AJ4" s="566" t="s">
        <v>65</v>
      </c>
      <c r="AK4" s="566"/>
      <c r="AL4" s="560" t="s">
        <v>66</v>
      </c>
      <c r="AM4" s="569"/>
      <c r="AN4" s="569" t="s">
        <v>67</v>
      </c>
      <c r="AO4" s="560"/>
      <c r="AP4" s="566" t="s">
        <v>68</v>
      </c>
      <c r="AQ4" s="566"/>
      <c r="AR4" s="566" t="s">
        <v>69</v>
      </c>
      <c r="AS4" s="566"/>
      <c r="AT4" s="566" t="s">
        <v>70</v>
      </c>
      <c r="AU4" s="566"/>
      <c r="AV4" s="566" t="s">
        <v>71</v>
      </c>
      <c r="AW4" s="566"/>
      <c r="AX4" s="566" t="s">
        <v>72</v>
      </c>
      <c r="AY4" s="566"/>
      <c r="AZ4" s="566" t="s">
        <v>73</v>
      </c>
      <c r="BA4" s="566"/>
      <c r="BB4" s="569" t="s">
        <v>328</v>
      </c>
      <c r="BC4" s="560"/>
      <c r="BD4" s="567" t="s">
        <v>329</v>
      </c>
      <c r="BE4" s="568"/>
      <c r="BF4" s="569" t="s">
        <v>346</v>
      </c>
      <c r="BG4" s="575"/>
    </row>
    <row r="5" spans="1:62" ht="27.75" customHeight="1">
      <c r="A5" s="583"/>
      <c r="B5" s="584"/>
      <c r="C5" s="584"/>
      <c r="D5" s="488" t="s">
        <v>74</v>
      </c>
      <c r="E5" s="488" t="s">
        <v>75</v>
      </c>
      <c r="F5" s="488" t="s">
        <v>74</v>
      </c>
      <c r="G5" s="488" t="s">
        <v>75</v>
      </c>
      <c r="H5" s="488" t="s">
        <v>74</v>
      </c>
      <c r="I5" s="488" t="s">
        <v>75</v>
      </c>
      <c r="J5" s="488" t="s">
        <v>74</v>
      </c>
      <c r="K5" s="488" t="s">
        <v>75</v>
      </c>
      <c r="L5" s="488" t="s">
        <v>74</v>
      </c>
      <c r="M5" s="488" t="s">
        <v>75</v>
      </c>
      <c r="N5" s="45" t="s">
        <v>74</v>
      </c>
      <c r="O5" s="45" t="s">
        <v>75</v>
      </c>
      <c r="P5" s="45" t="s">
        <v>74</v>
      </c>
      <c r="Q5" s="45" t="s">
        <v>75</v>
      </c>
      <c r="R5" s="45" t="s">
        <v>74</v>
      </c>
      <c r="S5" s="45" t="s">
        <v>75</v>
      </c>
      <c r="T5" s="488" t="s">
        <v>74</v>
      </c>
      <c r="U5" s="45" t="s">
        <v>75</v>
      </c>
      <c r="V5" s="488" t="s">
        <v>74</v>
      </c>
      <c r="W5" s="45" t="s">
        <v>75</v>
      </c>
      <c r="X5" s="487" t="s">
        <v>74</v>
      </c>
      <c r="Y5" s="46" t="s">
        <v>75</v>
      </c>
      <c r="Z5" s="488" t="s">
        <v>74</v>
      </c>
      <c r="AA5" s="45" t="s">
        <v>75</v>
      </c>
      <c r="AB5" s="488" t="s">
        <v>74</v>
      </c>
      <c r="AC5" s="46" t="s">
        <v>75</v>
      </c>
      <c r="AD5" s="46" t="s">
        <v>74</v>
      </c>
      <c r="AE5" s="46" t="s">
        <v>75</v>
      </c>
      <c r="AF5" s="488" t="s">
        <v>74</v>
      </c>
      <c r="AG5" s="46" t="s">
        <v>75</v>
      </c>
      <c r="AH5" s="488" t="s">
        <v>74</v>
      </c>
      <c r="AI5" s="46" t="s">
        <v>75</v>
      </c>
      <c r="AJ5" s="488" t="s">
        <v>74</v>
      </c>
      <c r="AK5" s="488" t="s">
        <v>75</v>
      </c>
      <c r="AL5" s="487" t="s">
        <v>74</v>
      </c>
      <c r="AM5" s="488" t="s">
        <v>75</v>
      </c>
      <c r="AN5" s="487" t="s">
        <v>74</v>
      </c>
      <c r="AO5" s="46" t="s">
        <v>75</v>
      </c>
      <c r="AP5" s="488" t="s">
        <v>74</v>
      </c>
      <c r="AQ5" s="45" t="s">
        <v>75</v>
      </c>
      <c r="AR5" s="488" t="s">
        <v>74</v>
      </c>
      <c r="AS5" s="45" t="s">
        <v>75</v>
      </c>
      <c r="AT5" s="488" t="s">
        <v>74</v>
      </c>
      <c r="AU5" s="488" t="s">
        <v>75</v>
      </c>
      <c r="AV5" s="488" t="s">
        <v>74</v>
      </c>
      <c r="AW5" s="488" t="s">
        <v>75</v>
      </c>
      <c r="AX5" s="488" t="s">
        <v>74</v>
      </c>
      <c r="AY5" s="45" t="s">
        <v>75</v>
      </c>
      <c r="AZ5" s="488" t="s">
        <v>74</v>
      </c>
      <c r="BA5" s="45" t="s">
        <v>75</v>
      </c>
      <c r="BB5" s="45" t="s">
        <v>74</v>
      </c>
      <c r="BC5" s="45" t="s">
        <v>75</v>
      </c>
      <c r="BD5" s="489" t="s">
        <v>74</v>
      </c>
      <c r="BE5" s="516" t="s">
        <v>75</v>
      </c>
      <c r="BF5" s="495" t="s">
        <v>74</v>
      </c>
      <c r="BG5" s="47" t="s">
        <v>75</v>
      </c>
    </row>
    <row r="6" spans="1:62" ht="27.75" customHeight="1">
      <c r="A6" s="570" t="s">
        <v>76</v>
      </c>
      <c r="B6" s="48"/>
      <c r="C6" s="49" t="s">
        <v>77</v>
      </c>
      <c r="D6" s="50">
        <v>160605</v>
      </c>
      <c r="E6" s="51">
        <v>100.5</v>
      </c>
      <c r="F6" s="50">
        <v>158178</v>
      </c>
      <c r="G6" s="51">
        <f t="shared" ref="G6:G17" si="0">F6/D6*100</f>
        <v>98.488839077239192</v>
      </c>
      <c r="H6" s="50">
        <v>158435</v>
      </c>
      <c r="I6" s="51">
        <f t="shared" ref="I6:I17" si="1">H6/F6*100</f>
        <v>100.16247518618266</v>
      </c>
      <c r="J6" s="50">
        <v>158280</v>
      </c>
      <c r="K6" s="51">
        <f t="shared" ref="K6:K17" si="2">J6/H6*100</f>
        <v>99.902168081547643</v>
      </c>
      <c r="L6" s="50">
        <v>161077</v>
      </c>
      <c r="M6" s="51">
        <f t="shared" ref="M6:M17" si="3">L6/J6*100</f>
        <v>101.76712155673491</v>
      </c>
      <c r="N6" s="50">
        <v>158322</v>
      </c>
      <c r="O6" s="51">
        <f t="shared" ref="O6:O17" si="4">N6/L6*100</f>
        <v>98.289637875053543</v>
      </c>
      <c r="P6" s="50">
        <v>191664</v>
      </c>
      <c r="Q6" s="51">
        <f t="shared" ref="Q6:Q17" si="5">P6/N6*100</f>
        <v>121.05961268806608</v>
      </c>
      <c r="R6" s="50">
        <v>214583</v>
      </c>
      <c r="S6" s="51">
        <f t="shared" ref="S6:S11" si="6">R6/P6*100</f>
        <v>111.95790550129394</v>
      </c>
      <c r="T6" s="50">
        <v>260229</v>
      </c>
      <c r="U6" s="51">
        <f t="shared" ref="U6:U11" si="7">T6/R6*100</f>
        <v>121.27195537391127</v>
      </c>
      <c r="V6" s="50">
        <v>265193</v>
      </c>
      <c r="W6" s="51">
        <f t="shared" ref="W6:W11" si="8">V6/T6*100</f>
        <v>101.90755065730568</v>
      </c>
      <c r="X6" s="52">
        <v>274473</v>
      </c>
      <c r="Y6" s="53">
        <f t="shared" ref="Y6:Y11" si="9">X6/V6*100</f>
        <v>103.49933821782626</v>
      </c>
      <c r="Z6" s="50">
        <v>243163</v>
      </c>
      <c r="AA6" s="51">
        <f t="shared" ref="AA6:AA11" si="10">Z6/X6*100</f>
        <v>88.592684890681412</v>
      </c>
      <c r="AB6" s="50">
        <v>208658</v>
      </c>
      <c r="AC6" s="53">
        <f t="shared" ref="AC6:AC17" si="11">AB6/Z6*100</f>
        <v>85.809929964673898</v>
      </c>
      <c r="AD6" s="54">
        <v>205070</v>
      </c>
      <c r="AE6" s="53">
        <f>AD6/AB6*100</f>
        <v>98.280439762673851</v>
      </c>
      <c r="AF6" s="50">
        <v>201245</v>
      </c>
      <c r="AG6" s="53">
        <f>AF6/AD6*100</f>
        <v>98.134783244745691</v>
      </c>
      <c r="AH6" s="50">
        <v>199168</v>
      </c>
      <c r="AI6" s="53">
        <f t="shared" ref="AI6:AI17" si="12">AH6/AF6*100</f>
        <v>98.967924668935865</v>
      </c>
      <c r="AJ6" s="50">
        <v>239830</v>
      </c>
      <c r="AK6" s="51">
        <f t="shared" ref="AK6:AK17" si="13">AJ6/AH6*100</f>
        <v>120.41593026992288</v>
      </c>
      <c r="AL6" s="52">
        <v>227356</v>
      </c>
      <c r="AM6" s="51">
        <f t="shared" ref="AM6:AM17" si="14">AL6/AJ6*100</f>
        <v>94.798815827878087</v>
      </c>
      <c r="AN6" s="52">
        <v>216633</v>
      </c>
      <c r="AO6" s="53">
        <f>AN6/AL6*100</f>
        <v>95.283608085997301</v>
      </c>
      <c r="AP6" s="50">
        <v>201009</v>
      </c>
      <c r="AQ6" s="51">
        <f t="shared" ref="AQ6:AQ17" si="15">AP6/AN6*100</f>
        <v>92.787802412374845</v>
      </c>
      <c r="AR6" s="50">
        <v>194963</v>
      </c>
      <c r="AS6" s="51">
        <f t="shared" ref="AS6:AW17" si="16">AR6/AP6*100</f>
        <v>96.992174479749664</v>
      </c>
      <c r="AT6" s="55">
        <v>190614</v>
      </c>
      <c r="AU6" s="51">
        <f t="shared" ref="AU6:AU11" si="17">AT6/AR6*100</f>
        <v>97.76932033257593</v>
      </c>
      <c r="AV6" s="56">
        <v>188896</v>
      </c>
      <c r="AW6" s="51">
        <f t="shared" ref="AW6:AW11" si="18">AV6/AT6*100</f>
        <v>99.098702089038582</v>
      </c>
      <c r="AX6" s="56">
        <v>181363</v>
      </c>
      <c r="AY6" s="51">
        <f t="shared" ref="AY6:AY17" si="19">AX6/AV6*100</f>
        <v>96.012091309503646</v>
      </c>
      <c r="AZ6" s="56">
        <v>178947</v>
      </c>
      <c r="BA6" s="51">
        <f t="shared" ref="BA6:BA17" si="20">AZ6/AX6*100</f>
        <v>98.667865000027561</v>
      </c>
      <c r="BB6" s="56">
        <v>175525</v>
      </c>
      <c r="BC6" s="51">
        <f t="shared" ref="BC6:BC17" si="21">BB6/AZ6*100</f>
        <v>98.087701945268719</v>
      </c>
      <c r="BD6" s="56">
        <v>148903</v>
      </c>
      <c r="BE6" s="53">
        <v>84.832929782082317</v>
      </c>
      <c r="BF6" s="56">
        <v>151572</v>
      </c>
      <c r="BG6" s="57">
        <v>101.79244205959583</v>
      </c>
      <c r="BI6" s="508"/>
      <c r="BJ6" s="509"/>
    </row>
    <row r="7" spans="1:62" ht="27.75" customHeight="1">
      <c r="A7" s="564"/>
      <c r="B7" s="58" t="s">
        <v>78</v>
      </c>
      <c r="C7" s="59" t="s">
        <v>79</v>
      </c>
      <c r="D7" s="23">
        <v>7715350</v>
      </c>
      <c r="E7" s="60">
        <v>103</v>
      </c>
      <c r="F7" s="23">
        <v>6920732</v>
      </c>
      <c r="G7" s="60">
        <f t="shared" si="0"/>
        <v>89.700817202071192</v>
      </c>
      <c r="H7" s="23">
        <v>6666070</v>
      </c>
      <c r="I7" s="60">
        <f t="shared" si="1"/>
        <v>96.320302534471793</v>
      </c>
      <c r="J7" s="23">
        <v>6554297</v>
      </c>
      <c r="K7" s="60">
        <f t="shared" si="2"/>
        <v>98.323254931316356</v>
      </c>
      <c r="L7" s="23">
        <v>6638075</v>
      </c>
      <c r="M7" s="60">
        <f t="shared" si="3"/>
        <v>101.27821488711911</v>
      </c>
      <c r="N7" s="23">
        <v>6332706</v>
      </c>
      <c r="O7" s="60">
        <f t="shared" si="4"/>
        <v>95.39973561612365</v>
      </c>
      <c r="P7" s="23">
        <v>6168317</v>
      </c>
      <c r="Q7" s="60">
        <f t="shared" si="5"/>
        <v>97.404127082482589</v>
      </c>
      <c r="R7" s="23">
        <v>6385058</v>
      </c>
      <c r="S7" s="60">
        <f t="shared" si="6"/>
        <v>103.5137785558038</v>
      </c>
      <c r="T7" s="23">
        <v>7455030</v>
      </c>
      <c r="U7" s="60">
        <f t="shared" si="7"/>
        <v>116.75743587607192</v>
      </c>
      <c r="V7" s="23">
        <v>8403710</v>
      </c>
      <c r="W7" s="60">
        <f t="shared" si="8"/>
        <v>112.72536797303296</v>
      </c>
      <c r="X7" s="61">
        <v>8494803</v>
      </c>
      <c r="Y7" s="62">
        <f t="shared" si="9"/>
        <v>101.08396172642797</v>
      </c>
      <c r="Z7" s="23">
        <v>7878740</v>
      </c>
      <c r="AA7" s="60">
        <f t="shared" si="10"/>
        <v>92.747765898750089</v>
      </c>
      <c r="AB7" s="23">
        <v>6556333</v>
      </c>
      <c r="AC7" s="62">
        <f t="shared" si="11"/>
        <v>83.215501463431977</v>
      </c>
      <c r="AD7" s="22">
        <v>6316232</v>
      </c>
      <c r="AE7" s="62">
        <f t="shared" ref="AE7:AE17" si="22">AD7/AB7*100</f>
        <v>96.337876675879642</v>
      </c>
      <c r="AF7" s="23">
        <v>6547860</v>
      </c>
      <c r="AG7" s="62">
        <f t="shared" ref="AG7:AG17" si="23">AF7/AD7*100</f>
        <v>103.66718638580723</v>
      </c>
      <c r="AH7" s="23">
        <v>6634088</v>
      </c>
      <c r="AI7" s="62">
        <f t="shared" si="12"/>
        <v>101.31688826578456</v>
      </c>
      <c r="AJ7" s="23">
        <v>6436411</v>
      </c>
      <c r="AK7" s="60">
        <f t="shared" si="13"/>
        <v>97.020283722495094</v>
      </c>
      <c r="AL7" s="61">
        <v>6281427</v>
      </c>
      <c r="AM7" s="60">
        <f t="shared" si="14"/>
        <v>97.592074216515996</v>
      </c>
      <c r="AN7" s="61">
        <v>6285166</v>
      </c>
      <c r="AO7" s="62">
        <f t="shared" ref="AO7:AO17" si="24">AN7/AL7*100</f>
        <v>100.05952469080673</v>
      </c>
      <c r="AP7" s="23">
        <v>5781618</v>
      </c>
      <c r="AQ7" s="60">
        <f t="shared" si="15"/>
        <v>91.988310253062537</v>
      </c>
      <c r="AR7" s="23">
        <v>5720022</v>
      </c>
      <c r="AS7" s="60">
        <f t="shared" si="16"/>
        <v>98.93462349120955</v>
      </c>
      <c r="AT7" s="63">
        <v>5706038</v>
      </c>
      <c r="AU7" s="60">
        <f t="shared" si="17"/>
        <v>99.755525415811348</v>
      </c>
      <c r="AV7" s="63">
        <v>5655851</v>
      </c>
      <c r="AW7" s="60">
        <f t="shared" si="18"/>
        <v>99.120458013073161</v>
      </c>
      <c r="AX7" s="63">
        <v>5301706</v>
      </c>
      <c r="AY7" s="60">
        <f t="shared" si="19"/>
        <v>93.738431228121115</v>
      </c>
      <c r="AZ7" s="63">
        <v>6249300</v>
      </c>
      <c r="BA7" s="60">
        <f t="shared" si="20"/>
        <v>117.87337887087665</v>
      </c>
      <c r="BB7" s="63">
        <v>5535824</v>
      </c>
      <c r="BC7" s="60">
        <f t="shared" si="21"/>
        <v>88.583105307794469</v>
      </c>
      <c r="BD7" s="63">
        <v>5157499</v>
      </c>
      <c r="BE7" s="62">
        <v>93.165877383385023</v>
      </c>
      <c r="BF7" s="63">
        <v>5719532</v>
      </c>
      <c r="BG7" s="64">
        <v>110.89739426028002</v>
      </c>
      <c r="BI7" s="510"/>
      <c r="BJ7" s="509"/>
    </row>
    <row r="8" spans="1:62" ht="27.75" customHeight="1">
      <c r="A8" s="564"/>
      <c r="B8" s="65"/>
      <c r="C8" s="488" t="s">
        <v>80</v>
      </c>
      <c r="D8" s="12">
        <f>SUM(D6:D7)</f>
        <v>7875955</v>
      </c>
      <c r="E8" s="66">
        <v>102.9</v>
      </c>
      <c r="F8" s="12">
        <f>SUM(F6:F7)</f>
        <v>7078910</v>
      </c>
      <c r="G8" s="66">
        <f t="shared" si="0"/>
        <v>89.88002089905288</v>
      </c>
      <c r="H8" s="12">
        <f>SUM(H6:H7)</f>
        <v>6824505</v>
      </c>
      <c r="I8" s="66">
        <f t="shared" si="1"/>
        <v>96.406155749967155</v>
      </c>
      <c r="J8" s="12">
        <f>SUM(J6:J7)</f>
        <v>6712577</v>
      </c>
      <c r="K8" s="66">
        <f t="shared" si="2"/>
        <v>98.35991035247244</v>
      </c>
      <c r="L8" s="12">
        <f>SUM(L6:L7)</f>
        <v>6799152</v>
      </c>
      <c r="M8" s="66">
        <f>L8/J8*100</f>
        <v>101.28974311952025</v>
      </c>
      <c r="N8" s="67">
        <f>SUM(N6:N7)</f>
        <v>6491028</v>
      </c>
      <c r="O8" s="68">
        <f t="shared" si="4"/>
        <v>95.4681995637103</v>
      </c>
      <c r="P8" s="67">
        <f>SUM(P6:P7)</f>
        <v>6359981</v>
      </c>
      <c r="Q8" s="66">
        <f t="shared" si="5"/>
        <v>97.981105612238935</v>
      </c>
      <c r="R8" s="67">
        <f>SUM(R6:R7)</f>
        <v>6599641</v>
      </c>
      <c r="S8" s="66">
        <f t="shared" si="6"/>
        <v>103.76825025106207</v>
      </c>
      <c r="T8" s="67">
        <f>SUM(T6:T7)</f>
        <v>7715259</v>
      </c>
      <c r="U8" s="68">
        <f t="shared" si="7"/>
        <v>116.90422251755814</v>
      </c>
      <c r="V8" s="67">
        <f>SUM(V6:V7)</f>
        <v>8668903</v>
      </c>
      <c r="W8" s="68">
        <f t="shared" si="8"/>
        <v>112.3604923697312</v>
      </c>
      <c r="X8" s="69">
        <f>SUM(X6:X7)</f>
        <v>8769276</v>
      </c>
      <c r="Y8" s="70">
        <f t="shared" si="9"/>
        <v>101.15785122984995</v>
      </c>
      <c r="Z8" s="67">
        <f>SUM(Z6:Z7)</f>
        <v>8121903</v>
      </c>
      <c r="AA8" s="68">
        <f t="shared" si="10"/>
        <v>92.617714392841549</v>
      </c>
      <c r="AB8" s="67">
        <f>SUM(AB6:AB7)</f>
        <v>6764991</v>
      </c>
      <c r="AC8" s="70">
        <f t="shared" si="11"/>
        <v>83.293176488318068</v>
      </c>
      <c r="AD8" s="71">
        <f>SUM(AD6:AD7)</f>
        <v>6521302</v>
      </c>
      <c r="AE8" s="70">
        <f t="shared" si="22"/>
        <v>96.397792694772249</v>
      </c>
      <c r="AF8" s="67">
        <f>SUM(AF6:AF7)</f>
        <v>6749105</v>
      </c>
      <c r="AG8" s="70">
        <f t="shared" si="23"/>
        <v>103.49321347178831</v>
      </c>
      <c r="AH8" s="67">
        <f>SUM(AH6:AH7)</f>
        <v>6833256</v>
      </c>
      <c r="AI8" s="70">
        <f t="shared" si="12"/>
        <v>101.24684680413181</v>
      </c>
      <c r="AJ8" s="67">
        <f>SUM(AJ6:AJ7)</f>
        <v>6676241</v>
      </c>
      <c r="AK8" s="66">
        <f t="shared" si="13"/>
        <v>97.702193507750906</v>
      </c>
      <c r="AL8" s="69">
        <f>SUM(AL6:AL7)</f>
        <v>6508783</v>
      </c>
      <c r="AM8" s="66">
        <f t="shared" si="14"/>
        <v>97.491732248730983</v>
      </c>
      <c r="AN8" s="69">
        <f>SUM(AN6:AN7)</f>
        <v>6501799</v>
      </c>
      <c r="AO8" s="70">
        <f t="shared" si="24"/>
        <v>99.892698834789854</v>
      </c>
      <c r="AP8" s="67">
        <f>SUM(AP6:AP7)</f>
        <v>5982627</v>
      </c>
      <c r="AQ8" s="68">
        <f t="shared" si="15"/>
        <v>92.014948478105822</v>
      </c>
      <c r="AR8" s="67">
        <f>SUM(AR6:AR7)</f>
        <v>5914985</v>
      </c>
      <c r="AS8" s="51">
        <f t="shared" si="16"/>
        <v>98.869359563950752</v>
      </c>
      <c r="AT8" s="72">
        <f>SUM(AT6:AT7)</f>
        <v>5896652</v>
      </c>
      <c r="AU8" s="51">
        <f t="shared" si="17"/>
        <v>99.690058385608765</v>
      </c>
      <c r="AV8" s="72">
        <f>SUM(AV6:AV7)</f>
        <v>5844747</v>
      </c>
      <c r="AW8" s="51">
        <f t="shared" si="18"/>
        <v>99.119754735398999</v>
      </c>
      <c r="AX8" s="72">
        <f>SUM(AX6:AX7)</f>
        <v>5483069</v>
      </c>
      <c r="AY8" s="51">
        <f t="shared" si="19"/>
        <v>93.811913501131869</v>
      </c>
      <c r="AZ8" s="72">
        <f>SUM(AZ6:AZ7)</f>
        <v>6428247</v>
      </c>
      <c r="BA8" s="68">
        <f t="shared" si="20"/>
        <v>117.23811974644127</v>
      </c>
      <c r="BB8" s="72">
        <f>SUM(BB6:BB7)</f>
        <v>5711349</v>
      </c>
      <c r="BC8" s="68">
        <f t="shared" si="21"/>
        <v>88.847690513447901</v>
      </c>
      <c r="BD8" s="72">
        <v>5306402</v>
      </c>
      <c r="BE8" s="53">
        <v>92.909783660567754</v>
      </c>
      <c r="BF8" s="72">
        <v>5871104</v>
      </c>
      <c r="BG8" s="57">
        <v>110.64190010481678</v>
      </c>
      <c r="BJ8" s="509"/>
    </row>
    <row r="9" spans="1:62" ht="27.75" customHeight="1">
      <c r="A9" s="564"/>
      <c r="B9" s="48"/>
      <c r="C9" s="45" t="s">
        <v>77</v>
      </c>
      <c r="D9" s="50">
        <v>229808</v>
      </c>
      <c r="E9" s="51">
        <v>98.5</v>
      </c>
      <c r="F9" s="50">
        <v>228850</v>
      </c>
      <c r="G9" s="51">
        <f t="shared" si="0"/>
        <v>99.583130265264913</v>
      </c>
      <c r="H9" s="50">
        <v>224399</v>
      </c>
      <c r="I9" s="51">
        <f t="shared" si="1"/>
        <v>98.055057898186575</v>
      </c>
      <c r="J9" s="50">
        <v>220682</v>
      </c>
      <c r="K9" s="51">
        <f t="shared" si="2"/>
        <v>98.34357550612971</v>
      </c>
      <c r="L9" s="50">
        <v>215190</v>
      </c>
      <c r="M9" s="51">
        <f t="shared" si="3"/>
        <v>97.511351174993891</v>
      </c>
      <c r="N9" s="50">
        <v>211683</v>
      </c>
      <c r="O9" s="51">
        <f t="shared" si="4"/>
        <v>98.370277429248574</v>
      </c>
      <c r="P9" s="50">
        <v>251499</v>
      </c>
      <c r="Q9" s="51">
        <f t="shared" si="5"/>
        <v>118.80925723841781</v>
      </c>
      <c r="R9" s="50">
        <v>272205</v>
      </c>
      <c r="S9" s="51">
        <f t="shared" si="6"/>
        <v>108.23303472379612</v>
      </c>
      <c r="T9" s="50">
        <v>305462</v>
      </c>
      <c r="U9" s="51">
        <f t="shared" si="7"/>
        <v>112.21763009496519</v>
      </c>
      <c r="V9" s="50">
        <v>314573</v>
      </c>
      <c r="W9" s="51">
        <f t="shared" si="8"/>
        <v>102.98269506517997</v>
      </c>
      <c r="X9" s="52">
        <v>317352</v>
      </c>
      <c r="Y9" s="53">
        <f t="shared" si="9"/>
        <v>100.88341974676784</v>
      </c>
      <c r="Z9" s="50">
        <v>318207</v>
      </c>
      <c r="AA9" s="51">
        <f t="shared" si="10"/>
        <v>100.26941692505483</v>
      </c>
      <c r="AB9" s="50">
        <v>311970</v>
      </c>
      <c r="AC9" s="53">
        <f t="shared" si="11"/>
        <v>98.03995512355165</v>
      </c>
      <c r="AD9" s="54">
        <v>311787</v>
      </c>
      <c r="AE9" s="53">
        <f t="shared" si="22"/>
        <v>99.941340513510909</v>
      </c>
      <c r="AF9" s="50">
        <v>314568</v>
      </c>
      <c r="AG9" s="53">
        <f t="shared" si="23"/>
        <v>100.8919550847213</v>
      </c>
      <c r="AH9" s="50">
        <v>318690</v>
      </c>
      <c r="AI9" s="53">
        <f t="shared" si="12"/>
        <v>101.3103685053788</v>
      </c>
      <c r="AJ9" s="50">
        <v>367298</v>
      </c>
      <c r="AK9" s="51">
        <f t="shared" si="13"/>
        <v>115.2524396749192</v>
      </c>
      <c r="AL9" s="52">
        <v>381336</v>
      </c>
      <c r="AM9" s="51">
        <f t="shared" si="14"/>
        <v>103.82196472618963</v>
      </c>
      <c r="AN9" s="52">
        <v>400936</v>
      </c>
      <c r="AO9" s="53">
        <f t="shared" si="24"/>
        <v>105.13982419703358</v>
      </c>
      <c r="AP9" s="50">
        <v>418212</v>
      </c>
      <c r="AQ9" s="51">
        <f t="shared" si="15"/>
        <v>104.30891713390666</v>
      </c>
      <c r="AR9" s="50">
        <v>430544</v>
      </c>
      <c r="AS9" s="51">
        <f t="shared" si="16"/>
        <v>102.9487436993678</v>
      </c>
      <c r="AT9" s="56">
        <v>440207</v>
      </c>
      <c r="AU9" s="51">
        <f t="shared" si="17"/>
        <v>102.24436991341186</v>
      </c>
      <c r="AV9" s="56">
        <v>448011</v>
      </c>
      <c r="AW9" s="51">
        <f t="shared" si="18"/>
        <v>101.77280234071698</v>
      </c>
      <c r="AX9" s="56">
        <v>454524</v>
      </c>
      <c r="AY9" s="51">
        <f t="shared" si="19"/>
        <v>101.45375894788297</v>
      </c>
      <c r="AZ9" s="56">
        <v>457572</v>
      </c>
      <c r="BA9" s="51">
        <f t="shared" si="20"/>
        <v>100.67059165192597</v>
      </c>
      <c r="BB9" s="56">
        <v>466281</v>
      </c>
      <c r="BC9" s="51">
        <f t="shared" si="21"/>
        <v>101.90330702053447</v>
      </c>
      <c r="BD9" s="56">
        <v>405071</v>
      </c>
      <c r="BE9" s="53">
        <v>86.872722671522112</v>
      </c>
      <c r="BF9" s="56">
        <v>410779</v>
      </c>
      <c r="BG9" s="57">
        <v>101.40913568238655</v>
      </c>
      <c r="BI9" s="508"/>
      <c r="BJ9" s="509"/>
    </row>
    <row r="10" spans="1:62" ht="27.75" customHeight="1">
      <c r="A10" s="564"/>
      <c r="B10" s="58" t="s">
        <v>81</v>
      </c>
      <c r="C10" s="59" t="s">
        <v>79</v>
      </c>
      <c r="D10" s="23">
        <v>14191589</v>
      </c>
      <c r="E10" s="60">
        <v>101</v>
      </c>
      <c r="F10" s="23">
        <v>13472254</v>
      </c>
      <c r="G10" s="60">
        <f t="shared" si="0"/>
        <v>94.931258226263466</v>
      </c>
      <c r="H10" s="23">
        <v>13049613</v>
      </c>
      <c r="I10" s="60">
        <f t="shared" si="1"/>
        <v>96.862878327561219</v>
      </c>
      <c r="J10" s="23">
        <v>12698819</v>
      </c>
      <c r="K10" s="60">
        <f t="shared" si="2"/>
        <v>97.311843653907587</v>
      </c>
      <c r="L10" s="23">
        <v>12191106</v>
      </c>
      <c r="M10" s="60">
        <f t="shared" si="3"/>
        <v>96.001888049589496</v>
      </c>
      <c r="N10" s="23">
        <v>11535625</v>
      </c>
      <c r="O10" s="60">
        <f t="shared" si="4"/>
        <v>94.623285204804219</v>
      </c>
      <c r="P10" s="23">
        <v>11017903</v>
      </c>
      <c r="Q10" s="60">
        <f t="shared" si="5"/>
        <v>95.511972693287092</v>
      </c>
      <c r="R10" s="23">
        <v>11448020</v>
      </c>
      <c r="S10" s="60">
        <f t="shared" si="6"/>
        <v>103.90380093199224</v>
      </c>
      <c r="T10" s="23">
        <v>12539632</v>
      </c>
      <c r="U10" s="60">
        <f t="shared" si="7"/>
        <v>109.53537817019887</v>
      </c>
      <c r="V10" s="23">
        <v>15263379</v>
      </c>
      <c r="W10" s="60">
        <f t="shared" si="8"/>
        <v>121.72110792406031</v>
      </c>
      <c r="X10" s="61">
        <v>15278616</v>
      </c>
      <c r="Y10" s="62">
        <f t="shared" si="9"/>
        <v>100.09982717457255</v>
      </c>
      <c r="Z10" s="23">
        <v>14984109</v>
      </c>
      <c r="AA10" s="60">
        <f t="shared" si="10"/>
        <v>98.072423575538508</v>
      </c>
      <c r="AB10" s="23">
        <v>13790077</v>
      </c>
      <c r="AC10" s="62">
        <f t="shared" si="11"/>
        <v>92.031344673213468</v>
      </c>
      <c r="AD10" s="22">
        <v>13679028</v>
      </c>
      <c r="AE10" s="62">
        <f t="shared" si="22"/>
        <v>99.194718057049286</v>
      </c>
      <c r="AF10" s="23">
        <v>14583122</v>
      </c>
      <c r="AG10" s="62">
        <f t="shared" si="23"/>
        <v>106.60934388028156</v>
      </c>
      <c r="AH10" s="23">
        <v>14669859</v>
      </c>
      <c r="AI10" s="62">
        <f t="shared" si="12"/>
        <v>100.5947766191629</v>
      </c>
      <c r="AJ10" s="23">
        <v>14862353</v>
      </c>
      <c r="AK10" s="60">
        <f t="shared" si="13"/>
        <v>101.31217348442136</v>
      </c>
      <c r="AL10" s="61">
        <v>15341919</v>
      </c>
      <c r="AM10" s="62">
        <f t="shared" si="14"/>
        <v>103.22671652328536</v>
      </c>
      <c r="AN10" s="23">
        <v>15966931</v>
      </c>
      <c r="AO10" s="62">
        <f t="shared" si="24"/>
        <v>104.07388410797893</v>
      </c>
      <c r="AP10" s="23">
        <v>16536125</v>
      </c>
      <c r="AQ10" s="60">
        <f t="shared" si="15"/>
        <v>103.56483033589861</v>
      </c>
      <c r="AR10" s="23">
        <v>16891794</v>
      </c>
      <c r="AS10" s="60">
        <f t="shared" si="16"/>
        <v>102.15086061577303</v>
      </c>
      <c r="AT10" s="63">
        <v>17305588</v>
      </c>
      <c r="AU10" s="60">
        <f t="shared" si="17"/>
        <v>102.44967467635469</v>
      </c>
      <c r="AV10" s="63">
        <v>17602877</v>
      </c>
      <c r="AW10" s="60">
        <f t="shared" si="18"/>
        <v>101.71787864128051</v>
      </c>
      <c r="AX10" s="63">
        <v>17318676</v>
      </c>
      <c r="AY10" s="60">
        <f t="shared" si="19"/>
        <v>98.385485508988097</v>
      </c>
      <c r="AZ10" s="63">
        <v>17545985</v>
      </c>
      <c r="BA10" s="60">
        <f t="shared" si="20"/>
        <v>101.31250795384128</v>
      </c>
      <c r="BB10" s="63">
        <v>18134703</v>
      </c>
      <c r="BC10" s="60">
        <f t="shared" si="21"/>
        <v>103.35528612386253</v>
      </c>
      <c r="BD10" s="63">
        <v>17462803</v>
      </c>
      <c r="BE10" s="62">
        <v>96.294948971593314</v>
      </c>
      <c r="BF10" s="63">
        <v>19526861</v>
      </c>
      <c r="BG10" s="64">
        <v>111.81974050786691</v>
      </c>
      <c r="BI10" s="510"/>
      <c r="BJ10" s="509"/>
    </row>
    <row r="11" spans="1:62" ht="27.75" customHeight="1">
      <c r="A11" s="564"/>
      <c r="B11" s="65"/>
      <c r="C11" s="488" t="s">
        <v>80</v>
      </c>
      <c r="D11" s="12">
        <f>SUM(D9:D10)</f>
        <v>14421397</v>
      </c>
      <c r="E11" s="66">
        <v>100.9</v>
      </c>
      <c r="F11" s="12">
        <f>SUM(F9:F10)</f>
        <v>13701104</v>
      </c>
      <c r="G11" s="66">
        <f t="shared" si="0"/>
        <v>95.005386787424271</v>
      </c>
      <c r="H11" s="12">
        <f>SUM(H9:H10)</f>
        <v>13274012</v>
      </c>
      <c r="I11" s="66">
        <f t="shared" si="1"/>
        <v>96.882791342945794</v>
      </c>
      <c r="J11" s="12">
        <f>SUM(J9:J10)</f>
        <v>12919501</v>
      </c>
      <c r="K11" s="66">
        <f t="shared" si="2"/>
        <v>97.329285222885147</v>
      </c>
      <c r="L11" s="12">
        <f>SUM(L9:L10)</f>
        <v>12406296</v>
      </c>
      <c r="M11" s="66">
        <f t="shared" si="3"/>
        <v>96.027671656978086</v>
      </c>
      <c r="N11" s="67">
        <f>SUM(N9:N10)</f>
        <v>11747308</v>
      </c>
      <c r="O11" s="68">
        <f t="shared" si="4"/>
        <v>94.68827762935851</v>
      </c>
      <c r="P11" s="67">
        <f>SUM(P9:P10)</f>
        <v>11269402</v>
      </c>
      <c r="Q11" s="68">
        <f t="shared" si="5"/>
        <v>95.931782839098105</v>
      </c>
      <c r="R11" s="67">
        <f>SUM(R9:R10)</f>
        <v>11720225</v>
      </c>
      <c r="S11" s="68">
        <f t="shared" si="6"/>
        <v>104.00041634862258</v>
      </c>
      <c r="T11" s="12">
        <f>SUM(T9:T10)</f>
        <v>12845094</v>
      </c>
      <c r="U11" s="68">
        <f t="shared" si="7"/>
        <v>109.59767410608585</v>
      </c>
      <c r="V11" s="12">
        <f>SUM(V9:V10)</f>
        <v>15577952</v>
      </c>
      <c r="W11" s="68">
        <f t="shared" si="8"/>
        <v>121.27550020264546</v>
      </c>
      <c r="X11" s="73">
        <f>SUM(X9:X10)</f>
        <v>15595968</v>
      </c>
      <c r="Y11" s="70">
        <f t="shared" si="9"/>
        <v>100.11565063238095</v>
      </c>
      <c r="Z11" s="12">
        <f>SUM(Z9:Z10)</f>
        <v>15302316</v>
      </c>
      <c r="AA11" s="68">
        <f t="shared" si="10"/>
        <v>98.117128734811459</v>
      </c>
      <c r="AB11" s="12">
        <f>SUM(AB9:AB10)</f>
        <v>14102047</v>
      </c>
      <c r="AC11" s="74">
        <f t="shared" si="11"/>
        <v>92.156291897252672</v>
      </c>
      <c r="AD11" s="13">
        <f>SUM(AD9:AD10)</f>
        <v>13990815</v>
      </c>
      <c r="AE11" s="74">
        <f t="shared" si="22"/>
        <v>99.211235078141485</v>
      </c>
      <c r="AF11" s="12">
        <f>SUM(AF9:AF10)</f>
        <v>14897690</v>
      </c>
      <c r="AG11" s="74">
        <f t="shared" si="23"/>
        <v>106.48193118127858</v>
      </c>
      <c r="AH11" s="12">
        <f>SUM(AH9:AH10)</f>
        <v>14988549</v>
      </c>
      <c r="AI11" s="74">
        <f t="shared" si="12"/>
        <v>100.60988649918208</v>
      </c>
      <c r="AJ11" s="12">
        <f>SUM(AJ9:AJ10)</f>
        <v>15229651</v>
      </c>
      <c r="AK11" s="66">
        <f t="shared" si="13"/>
        <v>101.60857465255644</v>
      </c>
      <c r="AL11" s="73">
        <f>SUM(AL9:AL10)</f>
        <v>15723255</v>
      </c>
      <c r="AM11" s="74">
        <f t="shared" si="14"/>
        <v>103.24107230034359</v>
      </c>
      <c r="AN11" s="12">
        <f>SUM(AN9:AN10)</f>
        <v>16367867</v>
      </c>
      <c r="AO11" s="74">
        <f t="shared" si="24"/>
        <v>104.0997363459411</v>
      </c>
      <c r="AP11" s="12">
        <f>SUM(AP9:AP10)</f>
        <v>16954337</v>
      </c>
      <c r="AQ11" s="66">
        <f t="shared" si="15"/>
        <v>103.58305697376451</v>
      </c>
      <c r="AR11" s="12">
        <f>SUM(AR9:AR10)</f>
        <v>17322338</v>
      </c>
      <c r="AS11" s="51">
        <f t="shared" si="16"/>
        <v>102.17054196811117</v>
      </c>
      <c r="AT11" s="75">
        <f>SUM(AT9:AT10)</f>
        <v>17745795</v>
      </c>
      <c r="AU11" s="51">
        <f t="shared" si="17"/>
        <v>102.44457185860244</v>
      </c>
      <c r="AV11" s="75">
        <f>SUM(AV9:AV10)</f>
        <v>18050888</v>
      </c>
      <c r="AW11" s="51">
        <f t="shared" si="18"/>
        <v>101.71924109345341</v>
      </c>
      <c r="AX11" s="75">
        <f>SUM(AX9:AX10)</f>
        <v>17773200</v>
      </c>
      <c r="AY11" s="51">
        <f t="shared" si="19"/>
        <v>98.46163800916608</v>
      </c>
      <c r="AZ11" s="56">
        <f>SUM(AZ9:AZ10)</f>
        <v>18003557</v>
      </c>
      <c r="BA11" s="51">
        <f t="shared" si="20"/>
        <v>101.29609186865618</v>
      </c>
      <c r="BB11" s="56">
        <f>SUM(BB9:BB10)</f>
        <v>18600984</v>
      </c>
      <c r="BC11" s="51">
        <f t="shared" si="21"/>
        <v>103.31838313950961</v>
      </c>
      <c r="BD11" s="75">
        <v>17867874</v>
      </c>
      <c r="BE11" s="53">
        <v>96.058756891570894</v>
      </c>
      <c r="BF11" s="75">
        <v>19937640</v>
      </c>
      <c r="BG11" s="57">
        <v>111.58372842790362</v>
      </c>
      <c r="BJ11" s="509"/>
    </row>
    <row r="12" spans="1:62" ht="27.75" customHeight="1">
      <c r="A12" s="564"/>
      <c r="B12" s="76"/>
      <c r="C12" s="45" t="s">
        <v>77</v>
      </c>
      <c r="D12" s="50"/>
      <c r="E12" s="51"/>
      <c r="F12" s="50"/>
      <c r="G12" s="51"/>
      <c r="H12" s="50"/>
      <c r="I12" s="51"/>
      <c r="J12" s="50"/>
      <c r="K12" s="51"/>
      <c r="L12" s="50"/>
      <c r="M12" s="51"/>
      <c r="N12" s="67"/>
      <c r="O12" s="68"/>
      <c r="P12" s="67"/>
      <c r="Q12" s="68"/>
      <c r="R12" s="67"/>
      <c r="S12" s="68"/>
      <c r="T12" s="77" t="s">
        <v>82</v>
      </c>
      <c r="U12" s="45" t="s">
        <v>83</v>
      </c>
      <c r="V12" s="77" t="s">
        <v>82</v>
      </c>
      <c r="W12" s="45" t="s">
        <v>83</v>
      </c>
      <c r="X12" s="77" t="s">
        <v>82</v>
      </c>
      <c r="Y12" s="46" t="s">
        <v>83</v>
      </c>
      <c r="Z12" s="50">
        <v>29560</v>
      </c>
      <c r="AA12" s="45" t="s">
        <v>83</v>
      </c>
      <c r="AB12" s="50">
        <v>55561</v>
      </c>
      <c r="AC12" s="70">
        <f t="shared" si="11"/>
        <v>187.96008119079838</v>
      </c>
      <c r="AD12" s="71">
        <v>56559</v>
      </c>
      <c r="AE12" s="70">
        <f t="shared" si="22"/>
        <v>101.79622397005093</v>
      </c>
      <c r="AF12" s="50">
        <v>57524</v>
      </c>
      <c r="AG12" s="70">
        <f t="shared" si="23"/>
        <v>101.70618292402625</v>
      </c>
      <c r="AH12" s="50">
        <v>58268</v>
      </c>
      <c r="AI12" s="70">
        <f t="shared" si="12"/>
        <v>101.29337320075098</v>
      </c>
      <c r="AJ12" s="50">
        <v>65801</v>
      </c>
      <c r="AK12" s="51">
        <f t="shared" si="13"/>
        <v>112.92819386284067</v>
      </c>
      <c r="AL12" s="52">
        <v>67708</v>
      </c>
      <c r="AM12" s="51">
        <f t="shared" si="14"/>
        <v>102.89813224723028</v>
      </c>
      <c r="AN12" s="52">
        <v>68178</v>
      </c>
      <c r="AO12" s="70">
        <f t="shared" si="24"/>
        <v>100.69415726354345</v>
      </c>
      <c r="AP12" s="50">
        <v>71027</v>
      </c>
      <c r="AQ12" s="68">
        <f t="shared" si="15"/>
        <v>104.17876734430462</v>
      </c>
      <c r="AR12" s="50">
        <v>72309</v>
      </c>
      <c r="AS12" s="51">
        <f t="shared" si="16"/>
        <v>101.80494741436354</v>
      </c>
      <c r="AT12" s="56">
        <v>72911</v>
      </c>
      <c r="AU12" s="51">
        <f t="shared" si="16"/>
        <v>100.83253813494861</v>
      </c>
      <c r="AV12" s="56">
        <v>73196</v>
      </c>
      <c r="AW12" s="51">
        <f t="shared" si="16"/>
        <v>100.39088752040159</v>
      </c>
      <c r="AX12" s="56">
        <v>74292</v>
      </c>
      <c r="AY12" s="51">
        <f t="shared" si="19"/>
        <v>101.49734958194436</v>
      </c>
      <c r="AZ12" s="56">
        <v>74772</v>
      </c>
      <c r="BA12" s="51">
        <f t="shared" si="20"/>
        <v>100.64609917622356</v>
      </c>
      <c r="BB12" s="56">
        <v>74209</v>
      </c>
      <c r="BC12" s="51">
        <f t="shared" si="21"/>
        <v>99.247044348151718</v>
      </c>
      <c r="BD12" s="56">
        <v>67999</v>
      </c>
      <c r="BE12" s="53">
        <v>91.631742780525272</v>
      </c>
      <c r="BF12" s="56">
        <v>69007</v>
      </c>
      <c r="BG12" s="57">
        <v>101.48237474080501</v>
      </c>
      <c r="BI12" s="508"/>
      <c r="BJ12" s="509"/>
    </row>
    <row r="13" spans="1:62" ht="27.75" customHeight="1">
      <c r="A13" s="564"/>
      <c r="B13" s="58" t="s">
        <v>84</v>
      </c>
      <c r="C13" s="59" t="s">
        <v>85</v>
      </c>
      <c r="D13" s="50"/>
      <c r="E13" s="51"/>
      <c r="F13" s="50"/>
      <c r="G13" s="51"/>
      <c r="H13" s="50"/>
      <c r="I13" s="51"/>
      <c r="J13" s="50"/>
      <c r="K13" s="51"/>
      <c r="L13" s="50"/>
      <c r="M13" s="51"/>
      <c r="N13" s="67"/>
      <c r="O13" s="68"/>
      <c r="P13" s="67"/>
      <c r="Q13" s="68"/>
      <c r="R13" s="67"/>
      <c r="S13" s="68"/>
      <c r="T13" s="25" t="s">
        <v>82</v>
      </c>
      <c r="U13" s="59" t="s">
        <v>83</v>
      </c>
      <c r="V13" s="25" t="s">
        <v>82</v>
      </c>
      <c r="W13" s="59" t="s">
        <v>83</v>
      </c>
      <c r="X13" s="25" t="s">
        <v>82</v>
      </c>
      <c r="Y13" s="78" t="s">
        <v>83</v>
      </c>
      <c r="Z13" s="23">
        <v>422114</v>
      </c>
      <c r="AA13" s="59" t="s">
        <v>83</v>
      </c>
      <c r="AB13" s="23">
        <v>774638</v>
      </c>
      <c r="AC13" s="62">
        <f t="shared" si="11"/>
        <v>183.51393225526752</v>
      </c>
      <c r="AD13" s="22">
        <v>775885</v>
      </c>
      <c r="AE13" s="62">
        <f t="shared" si="22"/>
        <v>100.16097841830636</v>
      </c>
      <c r="AF13" s="23">
        <v>766947</v>
      </c>
      <c r="AG13" s="62">
        <f t="shared" si="23"/>
        <v>98.848025158367534</v>
      </c>
      <c r="AH13" s="23">
        <v>747215</v>
      </c>
      <c r="AI13" s="62">
        <f t="shared" si="12"/>
        <v>97.427201618886315</v>
      </c>
      <c r="AJ13" s="23">
        <v>784201</v>
      </c>
      <c r="AK13" s="60">
        <f t="shared" si="13"/>
        <v>104.9498470988939</v>
      </c>
      <c r="AL13" s="61">
        <v>756446</v>
      </c>
      <c r="AM13" s="62">
        <f t="shared" si="14"/>
        <v>96.460728818249407</v>
      </c>
      <c r="AN13" s="23">
        <v>755500</v>
      </c>
      <c r="AO13" s="62">
        <f t="shared" si="24"/>
        <v>99.874941502764244</v>
      </c>
      <c r="AP13" s="23">
        <v>771254</v>
      </c>
      <c r="AQ13" s="60">
        <f t="shared" si="15"/>
        <v>102.08524156187954</v>
      </c>
      <c r="AR13" s="23">
        <v>774159</v>
      </c>
      <c r="AS13" s="60">
        <f t="shared" si="16"/>
        <v>100.37665931068105</v>
      </c>
      <c r="AT13" s="63">
        <v>767483</v>
      </c>
      <c r="AU13" s="60">
        <f t="shared" si="16"/>
        <v>99.137644850734802</v>
      </c>
      <c r="AV13" s="63">
        <v>762979</v>
      </c>
      <c r="AW13" s="60">
        <f t="shared" si="16"/>
        <v>99.41314661041352</v>
      </c>
      <c r="AX13" s="63">
        <v>767077</v>
      </c>
      <c r="AY13" s="60">
        <f t="shared" si="19"/>
        <v>100.53710521521562</v>
      </c>
      <c r="AZ13" s="63">
        <v>765427</v>
      </c>
      <c r="BA13" s="60">
        <f t="shared" si="20"/>
        <v>99.784897735168698</v>
      </c>
      <c r="BB13" s="63">
        <v>764267</v>
      </c>
      <c r="BC13" s="60">
        <f t="shared" si="21"/>
        <v>99.848450603388699</v>
      </c>
      <c r="BD13" s="63">
        <v>686897</v>
      </c>
      <c r="BE13" s="62">
        <v>89.876574547900148</v>
      </c>
      <c r="BF13" s="63">
        <v>884673</v>
      </c>
      <c r="BG13" s="64">
        <v>128.79267197265384</v>
      </c>
      <c r="BI13" s="510"/>
      <c r="BJ13" s="509"/>
    </row>
    <row r="14" spans="1:62" ht="27.75" customHeight="1">
      <c r="A14" s="564"/>
      <c r="B14" s="76"/>
      <c r="C14" s="45" t="s">
        <v>80</v>
      </c>
      <c r="D14" s="50"/>
      <c r="E14" s="51"/>
      <c r="F14" s="50"/>
      <c r="G14" s="51"/>
      <c r="H14" s="50"/>
      <c r="I14" s="51"/>
      <c r="J14" s="50"/>
      <c r="K14" s="51"/>
      <c r="L14" s="50"/>
      <c r="M14" s="51"/>
      <c r="N14" s="67"/>
      <c r="O14" s="68"/>
      <c r="P14" s="67"/>
      <c r="Q14" s="68"/>
      <c r="R14" s="67"/>
      <c r="S14" s="68"/>
      <c r="T14" s="77" t="s">
        <v>82</v>
      </c>
      <c r="U14" s="79" t="s">
        <v>83</v>
      </c>
      <c r="V14" s="77" t="s">
        <v>82</v>
      </c>
      <c r="W14" s="79" t="s">
        <v>83</v>
      </c>
      <c r="X14" s="77" t="s">
        <v>82</v>
      </c>
      <c r="Y14" s="80" t="s">
        <v>83</v>
      </c>
      <c r="Z14" s="50">
        <f>SUM(Z12:Z13)</f>
        <v>451674</v>
      </c>
      <c r="AA14" s="81" t="s">
        <v>83</v>
      </c>
      <c r="AB14" s="50">
        <f>SUM(AB12:AB13)</f>
        <v>830199</v>
      </c>
      <c r="AC14" s="70">
        <f t="shared" si="11"/>
        <v>183.80491239256631</v>
      </c>
      <c r="AD14" s="71">
        <f>SUM(AD12:AD13)</f>
        <v>832444</v>
      </c>
      <c r="AE14" s="70">
        <f t="shared" si="22"/>
        <v>100.27041709276932</v>
      </c>
      <c r="AF14" s="50">
        <f>SUM(AF12:AF13)</f>
        <v>824471</v>
      </c>
      <c r="AG14" s="70">
        <f t="shared" si="23"/>
        <v>99.042217854894744</v>
      </c>
      <c r="AH14" s="50">
        <f>SUM(AH12:AH13)</f>
        <v>805483</v>
      </c>
      <c r="AI14" s="70">
        <f t="shared" si="12"/>
        <v>97.696947497243684</v>
      </c>
      <c r="AJ14" s="50">
        <f>SUM(AJ12:AJ13)</f>
        <v>850002</v>
      </c>
      <c r="AK14" s="68">
        <f t="shared" si="13"/>
        <v>105.52699436238878</v>
      </c>
      <c r="AL14" s="52">
        <f>SUM(AL12:AL13)</f>
        <v>824154</v>
      </c>
      <c r="AM14" s="70">
        <f t="shared" si="14"/>
        <v>96.959065978668292</v>
      </c>
      <c r="AN14" s="12">
        <f>SUM(AN12:AN13)</f>
        <v>823678</v>
      </c>
      <c r="AO14" s="70">
        <f t="shared" si="24"/>
        <v>99.942243803949253</v>
      </c>
      <c r="AP14" s="12">
        <f>SUM(AP12:AP13)</f>
        <v>842281</v>
      </c>
      <c r="AQ14" s="68">
        <f t="shared" si="15"/>
        <v>102.25852821126702</v>
      </c>
      <c r="AR14" s="12">
        <f>SUM(AR12:AR13)</f>
        <v>846468</v>
      </c>
      <c r="AS14" s="51">
        <f t="shared" si="16"/>
        <v>100.49710251091975</v>
      </c>
      <c r="AT14" s="75">
        <f>SUM(AT12:AT13)</f>
        <v>840394</v>
      </c>
      <c r="AU14" s="51">
        <f t="shared" si="16"/>
        <v>99.282430050515785</v>
      </c>
      <c r="AV14" s="75">
        <f>SUM(AV12:AV13)</f>
        <v>836175</v>
      </c>
      <c r="AW14" s="51">
        <f t="shared" si="16"/>
        <v>99.497973569539994</v>
      </c>
      <c r="AX14" s="75">
        <f>SUM(AX12:AX13)</f>
        <v>841369</v>
      </c>
      <c r="AY14" s="51">
        <f t="shared" si="19"/>
        <v>100.62116183813197</v>
      </c>
      <c r="AZ14" s="82">
        <f>SUM(AZ12:AZ13)</f>
        <v>840199</v>
      </c>
      <c r="BA14" s="83">
        <f t="shared" si="20"/>
        <v>99.860940918907161</v>
      </c>
      <c r="BB14" s="82">
        <f>SUM(BB12:BB13)</f>
        <v>838476</v>
      </c>
      <c r="BC14" s="83">
        <f t="shared" si="21"/>
        <v>99.794929534550747</v>
      </c>
      <c r="BD14" s="75">
        <v>754896</v>
      </c>
      <c r="BE14" s="53">
        <v>90.031915045868942</v>
      </c>
      <c r="BF14" s="75">
        <v>953680</v>
      </c>
      <c r="BG14" s="57">
        <v>126.3326338992391</v>
      </c>
    </row>
    <row r="15" spans="1:62" ht="27.75" customHeight="1">
      <c r="A15" s="564"/>
      <c r="B15" s="48"/>
      <c r="C15" s="45" t="s">
        <v>77</v>
      </c>
      <c r="D15" s="50">
        <f>D6+D9</f>
        <v>390413</v>
      </c>
      <c r="E15" s="51">
        <v>99.3</v>
      </c>
      <c r="F15" s="50">
        <f>F6+F9</f>
        <v>387028</v>
      </c>
      <c r="G15" s="51">
        <f t="shared" si="0"/>
        <v>99.132969445177281</v>
      </c>
      <c r="H15" s="50">
        <f>H6+H9</f>
        <v>382834</v>
      </c>
      <c r="I15" s="51">
        <f t="shared" si="1"/>
        <v>98.916357472844339</v>
      </c>
      <c r="J15" s="50">
        <f>J6+J9</f>
        <v>378962</v>
      </c>
      <c r="K15" s="51">
        <f>J15/H15*100</f>
        <v>98.988595579285018</v>
      </c>
      <c r="L15" s="50">
        <f>L6+L9</f>
        <v>376267</v>
      </c>
      <c r="M15" s="51">
        <f>L15/J15*100</f>
        <v>99.288846902855695</v>
      </c>
      <c r="N15" s="50">
        <f>N6+N9</f>
        <v>370005</v>
      </c>
      <c r="O15" s="51">
        <f t="shared" si="4"/>
        <v>98.335756258188994</v>
      </c>
      <c r="P15" s="50">
        <v>443163</v>
      </c>
      <c r="Q15" s="51">
        <f t="shared" si="5"/>
        <v>119.77216524101027</v>
      </c>
      <c r="R15" s="50">
        <v>486788</v>
      </c>
      <c r="S15" s="51">
        <f>R15/P15*100</f>
        <v>109.84400773530281</v>
      </c>
      <c r="T15" s="50">
        <f>+T6+T9</f>
        <v>565691</v>
      </c>
      <c r="U15" s="51">
        <f>T15/R15*100</f>
        <v>116.2089040814482</v>
      </c>
      <c r="V15" s="50">
        <f>+V6+V9</f>
        <v>579766</v>
      </c>
      <c r="W15" s="51">
        <f>V15/T15*100</f>
        <v>102.4881074650295</v>
      </c>
      <c r="X15" s="52">
        <f>+X6+X9</f>
        <v>591825</v>
      </c>
      <c r="Y15" s="53">
        <f>X15/V15*100</f>
        <v>102.07997709420698</v>
      </c>
      <c r="Z15" s="50">
        <f>+Z6+Z9+Z12</f>
        <v>590930</v>
      </c>
      <c r="AA15" s="51">
        <f>Z15/X15*100</f>
        <v>99.848772863599876</v>
      </c>
      <c r="AB15" s="50">
        <f>+AB6+AB9+AB12</f>
        <v>576189</v>
      </c>
      <c r="AC15" s="53">
        <f t="shared" si="11"/>
        <v>97.505457499196183</v>
      </c>
      <c r="AD15" s="54">
        <f>+AD6+AD9+AD12</f>
        <v>573416</v>
      </c>
      <c r="AE15" s="53">
        <f t="shared" si="22"/>
        <v>99.51873430419532</v>
      </c>
      <c r="AF15" s="50">
        <f>+AF6+AF9+AF12</f>
        <v>573337</v>
      </c>
      <c r="AG15" s="53">
        <f t="shared" si="23"/>
        <v>99.986222916695738</v>
      </c>
      <c r="AH15" s="50">
        <f>+AH6+AH9+AH12</f>
        <v>576126</v>
      </c>
      <c r="AI15" s="53">
        <f t="shared" si="12"/>
        <v>100.48645037735224</v>
      </c>
      <c r="AJ15" s="50">
        <f>+AJ6+AJ9+AJ12</f>
        <v>672929</v>
      </c>
      <c r="AK15" s="51">
        <f t="shared" si="13"/>
        <v>116.80240086369994</v>
      </c>
      <c r="AL15" s="52">
        <f>+AL6+AL9+AL12</f>
        <v>676400</v>
      </c>
      <c r="AM15" s="51">
        <f t="shared" si="14"/>
        <v>100.51580478772648</v>
      </c>
      <c r="AN15" s="52">
        <f>+AN6+AN9+AN12</f>
        <v>685747</v>
      </c>
      <c r="AO15" s="53">
        <f t="shared" si="24"/>
        <v>101.38187463039621</v>
      </c>
      <c r="AP15" s="50">
        <f>+AP6+AP9+AP12</f>
        <v>690248</v>
      </c>
      <c r="AQ15" s="51">
        <f t="shared" si="15"/>
        <v>100.65636451927607</v>
      </c>
      <c r="AR15" s="50">
        <f>+AR6+AR9+AR12</f>
        <v>697816</v>
      </c>
      <c r="AS15" s="51">
        <f t="shared" si="16"/>
        <v>101.09641751950025</v>
      </c>
      <c r="AT15" s="56">
        <f>+AT6+AT9+AT12</f>
        <v>703732</v>
      </c>
      <c r="AU15" s="51">
        <f t="shared" si="16"/>
        <v>100.84778795556421</v>
      </c>
      <c r="AV15" s="56">
        <f>+AV6+AV9+AV12</f>
        <v>710103</v>
      </c>
      <c r="AW15" s="51">
        <f t="shared" si="16"/>
        <v>100.90531622833691</v>
      </c>
      <c r="AX15" s="56">
        <f>+AX6+AX9+AX12</f>
        <v>710179</v>
      </c>
      <c r="AY15" s="51">
        <f t="shared" si="19"/>
        <v>100.01070267271086</v>
      </c>
      <c r="AZ15" s="84">
        <f>+AZ6+AZ9+AZ12</f>
        <v>711291</v>
      </c>
      <c r="BA15" s="51">
        <f t="shared" si="20"/>
        <v>100.15658024244591</v>
      </c>
      <c r="BB15" s="56">
        <v>716015</v>
      </c>
      <c r="BC15" s="51">
        <f t="shared" si="21"/>
        <v>100.66414449219798</v>
      </c>
      <c r="BD15" s="56">
        <v>621973</v>
      </c>
      <c r="BE15" s="53">
        <v>86.865917613457825</v>
      </c>
      <c r="BF15" s="56">
        <v>631358</v>
      </c>
      <c r="BG15" s="57">
        <v>101.50890794294929</v>
      </c>
    </row>
    <row r="16" spans="1:62" ht="27.75" customHeight="1">
      <c r="A16" s="564"/>
      <c r="B16" s="58" t="s">
        <v>80</v>
      </c>
      <c r="C16" s="59" t="s">
        <v>79</v>
      </c>
      <c r="D16" s="23">
        <f>D7+D10</f>
        <v>21906939</v>
      </c>
      <c r="E16" s="60">
        <v>101.7</v>
      </c>
      <c r="F16" s="23">
        <f>F7+F10</f>
        <v>20392986</v>
      </c>
      <c r="G16" s="60">
        <f t="shared" si="0"/>
        <v>93.0891622969325</v>
      </c>
      <c r="H16" s="23">
        <f>H7+H10</f>
        <v>19715683</v>
      </c>
      <c r="I16" s="60">
        <f t="shared" si="1"/>
        <v>96.678745329399035</v>
      </c>
      <c r="J16" s="23">
        <f>J7+J10</f>
        <v>19253116</v>
      </c>
      <c r="K16" s="60">
        <f t="shared" si="2"/>
        <v>97.653811942502827</v>
      </c>
      <c r="L16" s="23">
        <f>L7+L10</f>
        <v>18829181</v>
      </c>
      <c r="M16" s="60">
        <f>L16/J16*100</f>
        <v>97.798096682116281</v>
      </c>
      <c r="N16" s="23">
        <f>N7+N10</f>
        <v>17868331</v>
      </c>
      <c r="O16" s="60">
        <f t="shared" si="4"/>
        <v>94.897016497956017</v>
      </c>
      <c r="P16" s="23">
        <v>17186220</v>
      </c>
      <c r="Q16" s="60">
        <f t="shared" si="5"/>
        <v>96.182570157223978</v>
      </c>
      <c r="R16" s="23">
        <v>17833078</v>
      </c>
      <c r="S16" s="60">
        <f>R16/P16*100</f>
        <v>103.76381775631873</v>
      </c>
      <c r="T16" s="23">
        <f>+T7+T10</f>
        <v>19994662</v>
      </c>
      <c r="U16" s="60">
        <f>T16/R16*100</f>
        <v>112.12120532417342</v>
      </c>
      <c r="V16" s="23">
        <f>+V7+V10</f>
        <v>23667089</v>
      </c>
      <c r="W16" s="60">
        <f>V16/T16*100</f>
        <v>118.36703716221859</v>
      </c>
      <c r="X16" s="61">
        <f>+X7+X10</f>
        <v>23773419</v>
      </c>
      <c r="Y16" s="62">
        <f>X16/V16*100</f>
        <v>100.44927367282051</v>
      </c>
      <c r="Z16" s="23">
        <f>+Z7+Z10+Z13</f>
        <v>23284963</v>
      </c>
      <c r="AA16" s="60">
        <f>Z16/X16*100</f>
        <v>97.945369153675372</v>
      </c>
      <c r="AB16" s="23">
        <f>+AB7+AB10+AB13</f>
        <v>21121048</v>
      </c>
      <c r="AC16" s="62">
        <f t="shared" si="11"/>
        <v>90.706813663392978</v>
      </c>
      <c r="AD16" s="22">
        <f>+AD7+AD10+AD13</f>
        <v>20771145</v>
      </c>
      <c r="AE16" s="62">
        <f t="shared" si="22"/>
        <v>98.343344515859258</v>
      </c>
      <c r="AF16" s="23">
        <f>+AF7+AF10+AF13</f>
        <v>21897929</v>
      </c>
      <c r="AG16" s="62">
        <f t="shared" si="23"/>
        <v>105.4247563145893</v>
      </c>
      <c r="AH16" s="23">
        <f>+AH7+AH10+AH13</f>
        <v>22051162</v>
      </c>
      <c r="AI16" s="62">
        <f t="shared" si="12"/>
        <v>100.69976023760054</v>
      </c>
      <c r="AJ16" s="23">
        <f>+AJ7+AJ10+AJ13</f>
        <v>22082965</v>
      </c>
      <c r="AK16" s="60">
        <f t="shared" si="13"/>
        <v>100.14422369215737</v>
      </c>
      <c r="AL16" s="61">
        <f>+AL7+AL10+AL13</f>
        <v>22379792</v>
      </c>
      <c r="AM16" s="60">
        <f t="shared" si="14"/>
        <v>101.34414468346982</v>
      </c>
      <c r="AN16" s="61">
        <f>+AN7+AN10+AN13</f>
        <v>23007597</v>
      </c>
      <c r="AO16" s="62">
        <f t="shared" si="24"/>
        <v>102.80523161251899</v>
      </c>
      <c r="AP16" s="23">
        <f>+AP7+AP10+AP13</f>
        <v>23088997</v>
      </c>
      <c r="AQ16" s="60">
        <f t="shared" si="15"/>
        <v>100.35379618306075</v>
      </c>
      <c r="AR16" s="23">
        <f>+AR7+AR10+AR13</f>
        <v>23385975</v>
      </c>
      <c r="AS16" s="60">
        <f t="shared" si="16"/>
        <v>101.28623170595068</v>
      </c>
      <c r="AT16" s="63">
        <f>+AT7+AT10+AT13</f>
        <v>23779109</v>
      </c>
      <c r="AU16" s="60">
        <f t="shared" si="16"/>
        <v>101.68106739188767</v>
      </c>
      <c r="AV16" s="63">
        <f>+AV7+AV10+AV13</f>
        <v>24021707</v>
      </c>
      <c r="AW16" s="60">
        <f t="shared" si="16"/>
        <v>101.02021484488759</v>
      </c>
      <c r="AX16" s="63">
        <f>+AX7+AX10+AX13</f>
        <v>23387459</v>
      </c>
      <c r="AY16" s="60">
        <f t="shared" si="19"/>
        <v>97.359688052143838</v>
      </c>
      <c r="AZ16" s="63">
        <f>+AZ7+AZ10+AZ13</f>
        <v>24560712</v>
      </c>
      <c r="BA16" s="60">
        <f t="shared" si="20"/>
        <v>105.01659030166553</v>
      </c>
      <c r="BB16" s="63">
        <v>24434794</v>
      </c>
      <c r="BC16" s="60">
        <f t="shared" si="21"/>
        <v>99.487319422987412</v>
      </c>
      <c r="BD16" s="63">
        <v>23307199</v>
      </c>
      <c r="BE16" s="62">
        <v>95.38528951788993</v>
      </c>
      <c r="BF16" s="63">
        <v>26131066</v>
      </c>
      <c r="BG16" s="64">
        <v>112.1158574224213</v>
      </c>
    </row>
    <row r="17" spans="1:63" ht="27.75" customHeight="1">
      <c r="A17" s="564"/>
      <c r="B17" s="65"/>
      <c r="C17" s="488" t="s">
        <v>80</v>
      </c>
      <c r="D17" s="12">
        <f>SUM(D15:D16)</f>
        <v>22297352</v>
      </c>
      <c r="E17" s="66">
        <v>101.6</v>
      </c>
      <c r="F17" s="12">
        <f>SUM(F15:F16)</f>
        <v>20780014</v>
      </c>
      <c r="G17" s="66">
        <f t="shared" si="0"/>
        <v>93.194985664665481</v>
      </c>
      <c r="H17" s="12">
        <f>SUM(H15:H16)</f>
        <v>20098517</v>
      </c>
      <c r="I17" s="66">
        <f t="shared" si="1"/>
        <v>96.720420881333382</v>
      </c>
      <c r="J17" s="12">
        <f>SUM(J15:J16)</f>
        <v>19632078</v>
      </c>
      <c r="K17" s="66">
        <f t="shared" si="2"/>
        <v>97.679236731744936</v>
      </c>
      <c r="L17" s="12">
        <f>SUM(L15:L16)</f>
        <v>19205448</v>
      </c>
      <c r="M17" s="66">
        <f t="shared" si="3"/>
        <v>97.826872937240779</v>
      </c>
      <c r="N17" s="67">
        <f>SUM(N15:N16)</f>
        <v>18238336</v>
      </c>
      <c r="O17" s="68">
        <f t="shared" si="4"/>
        <v>94.964387188468606</v>
      </c>
      <c r="P17" s="67">
        <f>SUM(P15:P16)</f>
        <v>17629383</v>
      </c>
      <c r="Q17" s="68">
        <f t="shared" si="5"/>
        <v>96.661137287963115</v>
      </c>
      <c r="R17" s="67">
        <f>SUM(R15:R16)</f>
        <v>18319866</v>
      </c>
      <c r="S17" s="68">
        <f>R17/P17*100</f>
        <v>103.91666004420009</v>
      </c>
      <c r="T17" s="12">
        <f>SUM(T15:T16)</f>
        <v>20560353</v>
      </c>
      <c r="U17" s="68">
        <f>T17/R17*100</f>
        <v>112.2298219866892</v>
      </c>
      <c r="V17" s="12">
        <f>SUM(V15:V16)</f>
        <v>24246855</v>
      </c>
      <c r="W17" s="68">
        <f>V17/T17*100</f>
        <v>117.93014935103498</v>
      </c>
      <c r="X17" s="73">
        <f>SUM(X15:X16)</f>
        <v>24365244</v>
      </c>
      <c r="Y17" s="70">
        <f>X17/V17*100</f>
        <v>100.48826538534585</v>
      </c>
      <c r="Z17" s="12">
        <f>SUM(Z15:Z16)</f>
        <v>23875893</v>
      </c>
      <c r="AA17" s="68">
        <f>Z17/X17*100</f>
        <v>97.991602300391492</v>
      </c>
      <c r="AB17" s="12">
        <f>SUM(AB15:AB16)</f>
        <v>21697237</v>
      </c>
      <c r="AC17" s="70">
        <f t="shared" si="11"/>
        <v>90.87508056766714</v>
      </c>
      <c r="AD17" s="71">
        <f>SUM(AD15:AD16)</f>
        <v>21344561</v>
      </c>
      <c r="AE17" s="70">
        <f t="shared" si="22"/>
        <v>98.37455801399966</v>
      </c>
      <c r="AF17" s="12">
        <f>SUM(AF15:AF16)</f>
        <v>22471266</v>
      </c>
      <c r="AG17" s="70">
        <f t="shared" si="23"/>
        <v>105.27865154968519</v>
      </c>
      <c r="AH17" s="12">
        <f>SUM(AH15:AH16)</f>
        <v>22627288</v>
      </c>
      <c r="AI17" s="70">
        <f t="shared" si="12"/>
        <v>100.69431780123112</v>
      </c>
      <c r="AJ17" s="12">
        <f>SUM(AJ15:AJ16)</f>
        <v>22755894</v>
      </c>
      <c r="AK17" s="66">
        <f t="shared" si="13"/>
        <v>100.56836683211881</v>
      </c>
      <c r="AL17" s="73">
        <f>SUM(AL15:AL16)</f>
        <v>23056192</v>
      </c>
      <c r="AM17" s="66">
        <f t="shared" si="14"/>
        <v>101.31964931810633</v>
      </c>
      <c r="AN17" s="73">
        <f>SUM(AN15:AN16)</f>
        <v>23693344</v>
      </c>
      <c r="AO17" s="70">
        <f t="shared" si="24"/>
        <v>102.76347455815772</v>
      </c>
      <c r="AP17" s="12">
        <f>SUM(AP15:AP16)</f>
        <v>23779245</v>
      </c>
      <c r="AQ17" s="68">
        <f t="shared" si="15"/>
        <v>100.36255329766874</v>
      </c>
      <c r="AR17" s="12">
        <f>SUM(AR15:AR16)</f>
        <v>24083791</v>
      </c>
      <c r="AS17" s="51">
        <f t="shared" si="16"/>
        <v>101.28072190685617</v>
      </c>
      <c r="AT17" s="75">
        <f>SUM(AT15:AT16)</f>
        <v>24482841</v>
      </c>
      <c r="AU17" s="51">
        <f t="shared" si="16"/>
        <v>101.65692353002068</v>
      </c>
      <c r="AV17" s="75">
        <f>SUM(AV15:AV16)</f>
        <v>24731810</v>
      </c>
      <c r="AW17" s="51">
        <f t="shared" si="16"/>
        <v>101.01691221210807</v>
      </c>
      <c r="AX17" s="75">
        <f>SUM(AX15:AX16)</f>
        <v>24097638</v>
      </c>
      <c r="AY17" s="51">
        <f t="shared" si="19"/>
        <v>97.435804334579629</v>
      </c>
      <c r="AZ17" s="75">
        <f>SUM(AZ15:AZ16)</f>
        <v>25272003</v>
      </c>
      <c r="BA17" s="51">
        <f t="shared" si="20"/>
        <v>104.87336144729204</v>
      </c>
      <c r="BB17" s="75">
        <f>SUM(BB15:BB16)</f>
        <v>25150809</v>
      </c>
      <c r="BC17" s="51">
        <f t="shared" si="21"/>
        <v>99.520441652369229</v>
      </c>
      <c r="BD17" s="75">
        <v>23929172</v>
      </c>
      <c r="BE17" s="53">
        <v>95.142752664536559</v>
      </c>
      <c r="BF17" s="75">
        <v>26762424</v>
      </c>
      <c r="BG17" s="57">
        <v>111.84015894908524</v>
      </c>
    </row>
    <row r="18" spans="1:63" ht="27.75" customHeight="1">
      <c r="A18" s="564"/>
      <c r="B18" s="571" t="s">
        <v>86</v>
      </c>
      <c r="C18" s="572"/>
      <c r="D18" s="85">
        <v>-29115</v>
      </c>
      <c r="E18" s="86">
        <v>0</v>
      </c>
      <c r="F18" s="12">
        <v>312699</v>
      </c>
      <c r="G18" s="86">
        <v>0</v>
      </c>
      <c r="H18" s="12">
        <v>5389</v>
      </c>
      <c r="I18" s="86">
        <v>0</v>
      </c>
      <c r="J18" s="12">
        <v>58973</v>
      </c>
      <c r="K18" s="86">
        <v>0</v>
      </c>
      <c r="L18" s="12">
        <v>84079</v>
      </c>
      <c r="M18" s="86">
        <v>0</v>
      </c>
      <c r="N18" s="12">
        <v>25700</v>
      </c>
      <c r="O18" s="86">
        <v>0</v>
      </c>
      <c r="P18" s="12">
        <v>6544</v>
      </c>
      <c r="Q18" s="86">
        <v>0</v>
      </c>
      <c r="R18" s="12">
        <v>-148201</v>
      </c>
      <c r="S18" s="86">
        <v>0</v>
      </c>
      <c r="T18" s="85">
        <v>-211165</v>
      </c>
      <c r="U18" s="87" t="s">
        <v>83</v>
      </c>
      <c r="V18" s="85">
        <v>-535790</v>
      </c>
      <c r="W18" s="87" t="s">
        <v>83</v>
      </c>
      <c r="X18" s="88">
        <v>-107763</v>
      </c>
      <c r="Y18" s="89" t="s">
        <v>83</v>
      </c>
      <c r="Z18" s="90">
        <v>-55264</v>
      </c>
      <c r="AA18" s="87" t="s">
        <v>83</v>
      </c>
      <c r="AB18" s="90">
        <v>85644</v>
      </c>
      <c r="AC18" s="89" t="s">
        <v>83</v>
      </c>
      <c r="AD18" s="91">
        <v>-66284</v>
      </c>
      <c r="AE18" s="89" t="s">
        <v>83</v>
      </c>
      <c r="AF18" s="90">
        <v>-236588</v>
      </c>
      <c r="AG18" s="89" t="s">
        <v>83</v>
      </c>
      <c r="AH18" s="90">
        <v>-107663</v>
      </c>
      <c r="AI18" s="89" t="s">
        <v>83</v>
      </c>
      <c r="AJ18" s="90">
        <v>-131709</v>
      </c>
      <c r="AK18" s="87" t="s">
        <v>83</v>
      </c>
      <c r="AL18" s="92">
        <v>-175873</v>
      </c>
      <c r="AM18" s="89" t="s">
        <v>83</v>
      </c>
      <c r="AN18" s="90">
        <v>-211876</v>
      </c>
      <c r="AO18" s="89" t="s">
        <v>83</v>
      </c>
      <c r="AP18" s="90">
        <v>-211331</v>
      </c>
      <c r="AQ18" s="87" t="s">
        <v>83</v>
      </c>
      <c r="AR18" s="90">
        <v>-178281</v>
      </c>
      <c r="AS18" s="87" t="s">
        <v>83</v>
      </c>
      <c r="AT18" s="90">
        <v>-185587</v>
      </c>
      <c r="AU18" s="93" t="s">
        <v>83</v>
      </c>
      <c r="AV18" s="90">
        <v>-173654</v>
      </c>
      <c r="AW18" s="93" t="s">
        <v>83</v>
      </c>
      <c r="AX18" s="90">
        <v>-70307</v>
      </c>
      <c r="AY18" s="93" t="s">
        <v>83</v>
      </c>
      <c r="AZ18" s="90">
        <v>-167821</v>
      </c>
      <c r="BA18" s="93" t="s">
        <v>83</v>
      </c>
      <c r="BB18" s="90">
        <v>-230848</v>
      </c>
      <c r="BC18" s="93" t="s">
        <v>83</v>
      </c>
      <c r="BD18" s="90">
        <v>-243621</v>
      </c>
      <c r="BE18" s="517" t="s">
        <v>83</v>
      </c>
      <c r="BF18" s="90">
        <v>-264632</v>
      </c>
      <c r="BG18" s="94" t="s">
        <v>82</v>
      </c>
      <c r="BI18" s="509"/>
      <c r="BJ18" s="509"/>
      <c r="BK18" s="511"/>
    </row>
    <row r="19" spans="1:63" ht="27.75" customHeight="1">
      <c r="A19" s="564"/>
      <c r="B19" s="571" t="s">
        <v>87</v>
      </c>
      <c r="C19" s="572"/>
      <c r="D19" s="12">
        <f>D17+D18</f>
        <v>22268237</v>
      </c>
      <c r="E19" s="66">
        <v>91.3</v>
      </c>
      <c r="F19" s="12">
        <f>F17+F18</f>
        <v>21092713</v>
      </c>
      <c r="G19" s="66">
        <f>F19/D19*100</f>
        <v>94.721072889605054</v>
      </c>
      <c r="H19" s="12">
        <f>H17+H18</f>
        <v>20103906</v>
      </c>
      <c r="I19" s="66">
        <f>H19/F19*100</f>
        <v>95.312091905863412</v>
      </c>
      <c r="J19" s="12">
        <f>J17+J18</f>
        <v>19691051</v>
      </c>
      <c r="K19" s="66">
        <f>J19/H19*100</f>
        <v>97.946394098738821</v>
      </c>
      <c r="L19" s="12">
        <f>L17+L18</f>
        <v>19289527</v>
      </c>
      <c r="M19" s="66">
        <f>L19/J19*100</f>
        <v>97.960880808241271</v>
      </c>
      <c r="N19" s="12">
        <f>N17+N18</f>
        <v>18264036</v>
      </c>
      <c r="O19" s="66">
        <f>N19/L19*100</f>
        <v>94.683690274002046</v>
      </c>
      <c r="P19" s="12">
        <f>P17+P18</f>
        <v>17635927</v>
      </c>
      <c r="Q19" s="66">
        <f>P19/N19*100</f>
        <v>96.56095180714712</v>
      </c>
      <c r="R19" s="12">
        <f>R17+R18</f>
        <v>18171665</v>
      </c>
      <c r="S19" s="66">
        <f>R19/P19*100</f>
        <v>103.03776489889076</v>
      </c>
      <c r="T19" s="12">
        <f>T17+T18</f>
        <v>20349188</v>
      </c>
      <c r="U19" s="66">
        <f>T19/R19*100</f>
        <v>111.98306814482876</v>
      </c>
      <c r="V19" s="12">
        <f>V17+V18</f>
        <v>23711065</v>
      </c>
      <c r="W19" s="66">
        <f>V19/T19*100</f>
        <v>116.52093931217304</v>
      </c>
      <c r="X19" s="73">
        <f>X17+X18</f>
        <v>24257481</v>
      </c>
      <c r="Y19" s="74">
        <f>X19/V19*100</f>
        <v>102.30447683391699</v>
      </c>
      <c r="Z19" s="12">
        <f>Z17+Z18</f>
        <v>23820629</v>
      </c>
      <c r="AA19" s="66">
        <f>Z19/X19*100</f>
        <v>98.199104020734879</v>
      </c>
      <c r="AB19" s="12">
        <f>AB17+AB18</f>
        <v>21782881</v>
      </c>
      <c r="AC19" s="74">
        <f>AB19/Z19*100</f>
        <v>91.445448396849642</v>
      </c>
      <c r="AD19" s="13">
        <f>AD17+AD18</f>
        <v>21278277</v>
      </c>
      <c r="AE19" s="74">
        <f>AD19/AB19*100</f>
        <v>97.683483649385039</v>
      </c>
      <c r="AF19" s="12">
        <f>AF17+AF18</f>
        <v>22234678</v>
      </c>
      <c r="AG19" s="74">
        <f>AF19/AD19*100</f>
        <v>104.49472953096719</v>
      </c>
      <c r="AH19" s="12">
        <f>AH17+AH18</f>
        <v>22519625</v>
      </c>
      <c r="AI19" s="74">
        <f>AH19/AF19*100</f>
        <v>101.28154318223093</v>
      </c>
      <c r="AJ19" s="12">
        <f>AJ17+AJ18</f>
        <v>22624185</v>
      </c>
      <c r="AK19" s="66">
        <f>AJ19/AH19*100</f>
        <v>100.46430613298401</v>
      </c>
      <c r="AL19" s="73">
        <f>AL17+AL18</f>
        <v>22880319</v>
      </c>
      <c r="AM19" s="74">
        <f>AL19/AJ19*100</f>
        <v>101.13212475941123</v>
      </c>
      <c r="AN19" s="12">
        <f>AN17+AN18</f>
        <v>23481468</v>
      </c>
      <c r="AO19" s="74">
        <f>AN19/AL19*100</f>
        <v>102.6273628440233</v>
      </c>
      <c r="AP19" s="12">
        <f>AP17+AP18</f>
        <v>23567914</v>
      </c>
      <c r="AQ19" s="66">
        <f>AP19/AN19*100</f>
        <v>100.36814563723189</v>
      </c>
      <c r="AR19" s="12">
        <f>AR17+AR18</f>
        <v>23905510</v>
      </c>
      <c r="AS19" s="66">
        <f>AR19/AP19*100</f>
        <v>101.43243903554637</v>
      </c>
      <c r="AT19" s="75">
        <f>AT17+AT18</f>
        <v>24297254</v>
      </c>
      <c r="AU19" s="66">
        <f>AT19/AR19*100</f>
        <v>101.63871843771581</v>
      </c>
      <c r="AV19" s="75">
        <f>AV17+AV18</f>
        <v>24558156</v>
      </c>
      <c r="AW19" s="66">
        <f>AV19/AT19*100</f>
        <v>101.07379212482202</v>
      </c>
      <c r="AX19" s="75">
        <f>AX17+AX18</f>
        <v>24027331</v>
      </c>
      <c r="AY19" s="66">
        <f>AX19/AV19*100</f>
        <v>97.838498134794818</v>
      </c>
      <c r="AZ19" s="75">
        <f>AZ17+AZ18</f>
        <v>25104182</v>
      </c>
      <c r="BA19" s="66">
        <f>AZ19/AX19*100</f>
        <v>104.48177535823685</v>
      </c>
      <c r="BB19" s="75">
        <f>BB17+BB18</f>
        <v>24919961</v>
      </c>
      <c r="BC19" s="66">
        <f>BB19/AZ19*100</f>
        <v>99.266174058170861</v>
      </c>
      <c r="BD19" s="75">
        <v>23685551</v>
      </c>
      <c r="BE19" s="74">
        <v>95.046501075984835</v>
      </c>
      <c r="BF19" s="75">
        <v>26497792</v>
      </c>
      <c r="BG19" s="95">
        <v>111.87323444575978</v>
      </c>
    </row>
    <row r="20" spans="1:63" ht="27.75" customHeight="1" thickBot="1">
      <c r="A20" s="565"/>
      <c r="B20" s="573" t="s">
        <v>330</v>
      </c>
      <c r="C20" s="574"/>
      <c r="D20" s="96">
        <v>2598708</v>
      </c>
      <c r="E20" s="97" t="s">
        <v>88</v>
      </c>
      <c r="F20" s="96">
        <v>1997826</v>
      </c>
      <c r="G20" s="98">
        <f>F20/D20*100</f>
        <v>76.87766382371548</v>
      </c>
      <c r="H20" s="96">
        <v>1895698</v>
      </c>
      <c r="I20" s="98">
        <f>H20/F20*100</f>
        <v>94.888043303070432</v>
      </c>
      <c r="J20" s="96">
        <v>1857324</v>
      </c>
      <c r="K20" s="98">
        <f>J20/H20*100</f>
        <v>97.975732421514394</v>
      </c>
      <c r="L20" s="96">
        <v>1805225</v>
      </c>
      <c r="M20" s="98">
        <f>L20/J20*100</f>
        <v>97.194942831729946</v>
      </c>
      <c r="N20" s="99">
        <v>1724808</v>
      </c>
      <c r="O20" s="100">
        <f>N20/L20*100</f>
        <v>95.545319835477571</v>
      </c>
      <c r="P20" s="99">
        <v>1675352</v>
      </c>
      <c r="Q20" s="100">
        <f>P20/N20*100</f>
        <v>97.132666360545642</v>
      </c>
      <c r="R20" s="99">
        <v>1751303</v>
      </c>
      <c r="S20" s="100">
        <f>R20/P20*100</f>
        <v>104.53343536164341</v>
      </c>
      <c r="T20" s="96">
        <v>939753</v>
      </c>
      <c r="U20" s="100">
        <f>T20/R20*100</f>
        <v>53.660217563722554</v>
      </c>
      <c r="V20" s="96">
        <v>0</v>
      </c>
      <c r="W20" s="100">
        <f>V20/T20*100</f>
        <v>0</v>
      </c>
      <c r="X20" s="101">
        <v>0</v>
      </c>
      <c r="Y20" s="102">
        <v>0</v>
      </c>
      <c r="Z20" s="96">
        <v>0</v>
      </c>
      <c r="AA20" s="100">
        <v>0</v>
      </c>
      <c r="AB20" s="96">
        <v>0</v>
      </c>
      <c r="AC20" s="102">
        <v>0</v>
      </c>
      <c r="AD20" s="103">
        <v>0</v>
      </c>
      <c r="AE20" s="102">
        <v>0</v>
      </c>
      <c r="AF20" s="96">
        <v>0</v>
      </c>
      <c r="AG20" s="102">
        <v>0</v>
      </c>
      <c r="AH20" s="96">
        <v>0</v>
      </c>
      <c r="AI20" s="102">
        <v>0</v>
      </c>
      <c r="AJ20" s="96">
        <v>0</v>
      </c>
      <c r="AK20" s="98">
        <v>0</v>
      </c>
      <c r="AL20" s="101">
        <v>0</v>
      </c>
      <c r="AM20" s="98">
        <v>0</v>
      </c>
      <c r="AN20" s="101">
        <v>0</v>
      </c>
      <c r="AO20" s="102">
        <v>0</v>
      </c>
      <c r="AP20" s="96">
        <v>0</v>
      </c>
      <c r="AQ20" s="100">
        <v>0</v>
      </c>
      <c r="AR20" s="96">
        <v>0</v>
      </c>
      <c r="AS20" s="100">
        <v>0</v>
      </c>
      <c r="AT20" s="104">
        <v>0</v>
      </c>
      <c r="AU20" s="100">
        <v>0</v>
      </c>
      <c r="AV20" s="104">
        <v>0</v>
      </c>
      <c r="AW20" s="100">
        <v>0</v>
      </c>
      <c r="AX20" s="104">
        <v>0</v>
      </c>
      <c r="AY20" s="100">
        <v>0</v>
      </c>
      <c r="AZ20" s="104">
        <v>0</v>
      </c>
      <c r="BA20" s="100">
        <v>0</v>
      </c>
      <c r="BB20" s="104">
        <v>0</v>
      </c>
      <c r="BC20" s="100">
        <v>0</v>
      </c>
      <c r="BD20" s="429">
        <v>1715955</v>
      </c>
      <c r="BE20" s="518" t="s">
        <v>83</v>
      </c>
      <c r="BF20" s="514">
        <v>9753</v>
      </c>
      <c r="BG20" s="513">
        <v>0.56837154820493541</v>
      </c>
    </row>
    <row r="21" spans="1:63" ht="12.75" customHeight="1" thickBot="1">
      <c r="A21" s="105"/>
      <c r="B21" s="106"/>
      <c r="C21" s="106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7"/>
      <c r="BE21" s="107"/>
      <c r="BF21" s="105"/>
      <c r="BG21" s="105"/>
    </row>
    <row r="22" spans="1:63" ht="27.75" customHeight="1">
      <c r="A22" s="563" t="s">
        <v>89</v>
      </c>
      <c r="B22" s="108"/>
      <c r="C22" s="108" t="s">
        <v>77</v>
      </c>
      <c r="D22" s="109">
        <v>64242</v>
      </c>
      <c r="E22" s="110">
        <v>100.5</v>
      </c>
      <c r="F22" s="109">
        <v>63271</v>
      </c>
      <c r="G22" s="110">
        <f t="shared" ref="G22:G33" si="25">F22/D22*100</f>
        <v>98.488527754428574</v>
      </c>
      <c r="H22" s="109">
        <v>63374</v>
      </c>
      <c r="I22" s="110">
        <f t="shared" ref="I22:I33" si="26">H22/F22*100</f>
        <v>100.16279180035087</v>
      </c>
      <c r="J22" s="109">
        <v>63312</v>
      </c>
      <c r="K22" s="110">
        <f t="shared" ref="K22:K33" si="27">J22/H22*100</f>
        <v>99.902168081547643</v>
      </c>
      <c r="L22" s="109">
        <v>64431</v>
      </c>
      <c r="M22" s="110">
        <f t="shared" ref="M22:M33" si="28">L22/J22*100</f>
        <v>101.76743745261562</v>
      </c>
      <c r="N22" s="109">
        <v>63329</v>
      </c>
      <c r="O22" s="110">
        <f t="shared" ref="O22:O33" si="29">N22/L22*100</f>
        <v>98.289643184181529</v>
      </c>
      <c r="P22" s="109">
        <v>63889</v>
      </c>
      <c r="Q22" s="110">
        <f t="shared" ref="Q22:Q33" si="30">P22/N22*100</f>
        <v>100.8842710290704</v>
      </c>
      <c r="R22" s="109">
        <v>71529</v>
      </c>
      <c r="S22" s="110">
        <f t="shared" ref="S22:S27" si="31">R22/P22*100</f>
        <v>111.95824007262596</v>
      </c>
      <c r="T22" s="111">
        <v>86486</v>
      </c>
      <c r="U22" s="112">
        <f t="shared" ref="U22:U27" si="32">T22/R22*100</f>
        <v>120.91039997763144</v>
      </c>
      <c r="V22" s="109">
        <v>87919</v>
      </c>
      <c r="W22" s="112">
        <f t="shared" ref="W22:W27" si="33">V22/T22*100</f>
        <v>101.65691557015009</v>
      </c>
      <c r="X22" s="109">
        <v>91491</v>
      </c>
      <c r="Y22" s="112">
        <f t="shared" ref="Y22:Y27" si="34">X22/V22*100</f>
        <v>104.06283055994723</v>
      </c>
      <c r="Z22" s="109">
        <v>81057</v>
      </c>
      <c r="AA22" s="110">
        <f t="shared" ref="AA22:AA27" si="35">Z22/X22*100</f>
        <v>88.595599567170552</v>
      </c>
      <c r="AB22" s="109">
        <v>69579</v>
      </c>
      <c r="AC22" s="112">
        <f t="shared" ref="AC22:AC33" si="36">AB22/Z22*100</f>
        <v>85.839594359524767</v>
      </c>
      <c r="AD22" s="111">
        <v>68385</v>
      </c>
      <c r="AE22" s="112">
        <f t="shared" ref="AE22:AE33" si="37">AD22/Z22*100</f>
        <v>84.366556867389619</v>
      </c>
      <c r="AF22" s="109">
        <v>134182</v>
      </c>
      <c r="AG22" s="112">
        <f t="shared" ref="AG22:AG33" si="38">AF22/AB22*100</f>
        <v>192.84841690740024</v>
      </c>
      <c r="AH22" s="109">
        <v>132951</v>
      </c>
      <c r="AI22" s="112">
        <f t="shared" ref="AI22:AI33" si="39">AH22/AF22*100</f>
        <v>99.08258931898466</v>
      </c>
      <c r="AJ22" s="109">
        <v>171480</v>
      </c>
      <c r="AK22" s="110">
        <f t="shared" ref="AK22:AK33" si="40">AJ22/AH22*100</f>
        <v>128.97984971906945</v>
      </c>
      <c r="AL22" s="113">
        <v>162553</v>
      </c>
      <c r="AM22" s="112">
        <f t="shared" ref="AM22:AM33" si="41">AL22/AJ22*100</f>
        <v>94.794145089806392</v>
      </c>
      <c r="AN22" s="109">
        <v>154890</v>
      </c>
      <c r="AO22" s="112">
        <f t="shared" ref="AO22:AO33" si="42">AN22/AL22*100</f>
        <v>95.285845232016626</v>
      </c>
      <c r="AP22" s="109">
        <v>143717</v>
      </c>
      <c r="AQ22" s="110">
        <f t="shared" ref="AQ22:AQ33" si="43">AP22/AN22*100</f>
        <v>92.786493640648203</v>
      </c>
      <c r="AR22" s="109">
        <v>139395</v>
      </c>
      <c r="AS22" s="110">
        <f>AR22/AP22*100</f>
        <v>96.992700933083768</v>
      </c>
      <c r="AT22" s="114">
        <v>136270</v>
      </c>
      <c r="AU22" s="110">
        <f>AT22/AR22*100</f>
        <v>97.758169231321062</v>
      </c>
      <c r="AV22" s="114">
        <v>135040</v>
      </c>
      <c r="AW22" s="110">
        <f>AV22/AT22*100</f>
        <v>99.097380201071402</v>
      </c>
      <c r="AX22" s="114">
        <v>129638</v>
      </c>
      <c r="AY22" s="110">
        <f>AX22/AV22*100</f>
        <v>95.999703791469187</v>
      </c>
      <c r="AZ22" s="114">
        <v>127914</v>
      </c>
      <c r="BA22" s="110">
        <f>AZ22/AX22*100</f>
        <v>98.67014301362255</v>
      </c>
      <c r="BB22" s="114">
        <v>125468</v>
      </c>
      <c r="BC22" s="110">
        <f t="shared" ref="BC22:BC33" si="44">BB22/AZ22*100</f>
        <v>98.087777725659436</v>
      </c>
      <c r="BD22" s="114">
        <v>99358</v>
      </c>
      <c r="BE22" s="112">
        <v>79.189912965855839</v>
      </c>
      <c r="BF22" s="114">
        <v>101158</v>
      </c>
      <c r="BG22" s="115">
        <v>101.8116306688943</v>
      </c>
      <c r="BI22" s="508"/>
      <c r="BJ22" s="509"/>
    </row>
    <row r="23" spans="1:63" ht="27.75" customHeight="1">
      <c r="A23" s="576"/>
      <c r="B23" s="58" t="s">
        <v>78</v>
      </c>
      <c r="C23" s="59" t="s">
        <v>79</v>
      </c>
      <c r="D23" s="23">
        <v>2829959</v>
      </c>
      <c r="E23" s="60">
        <v>102.5</v>
      </c>
      <c r="F23" s="23">
        <v>2789635</v>
      </c>
      <c r="G23" s="60">
        <f t="shared" si="25"/>
        <v>98.575103031528016</v>
      </c>
      <c r="H23" s="23">
        <v>2690366</v>
      </c>
      <c r="I23" s="60">
        <f t="shared" si="26"/>
        <v>96.441505788391666</v>
      </c>
      <c r="J23" s="23">
        <v>2633458</v>
      </c>
      <c r="K23" s="60">
        <f t="shared" si="27"/>
        <v>97.884748766524694</v>
      </c>
      <c r="L23" s="23">
        <v>2664794</v>
      </c>
      <c r="M23" s="60">
        <f t="shared" si="28"/>
        <v>101.18991835070086</v>
      </c>
      <c r="N23" s="67">
        <v>2516222</v>
      </c>
      <c r="O23" s="68">
        <f t="shared" si="29"/>
        <v>94.424634699717885</v>
      </c>
      <c r="P23" s="67">
        <v>2467480</v>
      </c>
      <c r="Q23" s="68">
        <f t="shared" si="30"/>
        <v>98.062889522466619</v>
      </c>
      <c r="R23" s="67">
        <v>2549058</v>
      </c>
      <c r="S23" s="68">
        <f t="shared" si="31"/>
        <v>103.30612608815473</v>
      </c>
      <c r="T23" s="23">
        <v>3068548</v>
      </c>
      <c r="U23" s="60">
        <f t="shared" si="32"/>
        <v>120.37968535827746</v>
      </c>
      <c r="V23" s="23">
        <v>5605186</v>
      </c>
      <c r="W23" s="70">
        <f t="shared" si="33"/>
        <v>182.66574288556021</v>
      </c>
      <c r="X23" s="23">
        <v>5659409</v>
      </c>
      <c r="Y23" s="70">
        <f t="shared" si="34"/>
        <v>100.96737200157139</v>
      </c>
      <c r="Z23" s="23">
        <v>5248304</v>
      </c>
      <c r="AA23" s="68">
        <f t="shared" si="35"/>
        <v>92.735902282376131</v>
      </c>
      <c r="AB23" s="23">
        <v>4368571</v>
      </c>
      <c r="AC23" s="70">
        <f t="shared" si="36"/>
        <v>83.237765952582009</v>
      </c>
      <c r="AD23" s="71">
        <v>4208396</v>
      </c>
      <c r="AE23" s="70">
        <f t="shared" si="37"/>
        <v>80.18582765022758</v>
      </c>
      <c r="AF23" s="23">
        <v>4362462</v>
      </c>
      <c r="AG23" s="70">
        <f t="shared" si="38"/>
        <v>99.860160221729259</v>
      </c>
      <c r="AH23" s="23">
        <v>4419910</v>
      </c>
      <c r="AI23" s="70">
        <f t="shared" si="39"/>
        <v>101.31687106959326</v>
      </c>
      <c r="AJ23" s="23">
        <v>4288285</v>
      </c>
      <c r="AK23" s="68">
        <f t="shared" si="40"/>
        <v>97.021998185483412</v>
      </c>
      <c r="AL23" s="61">
        <v>4185274</v>
      </c>
      <c r="AM23" s="70">
        <f t="shared" si="41"/>
        <v>97.597850889108344</v>
      </c>
      <c r="AN23" s="23">
        <v>4187823</v>
      </c>
      <c r="AO23" s="70">
        <f t="shared" si="42"/>
        <v>100.0609040172758</v>
      </c>
      <c r="AP23" s="23">
        <v>3852334</v>
      </c>
      <c r="AQ23" s="68">
        <f t="shared" si="43"/>
        <v>91.988940315767891</v>
      </c>
      <c r="AR23" s="23">
        <v>3811312</v>
      </c>
      <c r="AS23" s="68">
        <f>AR23/AP23*100</f>
        <v>98.935139061150977</v>
      </c>
      <c r="AT23" s="63">
        <v>3802023</v>
      </c>
      <c r="AU23" s="68">
        <f>AT23/AR23*100</f>
        <v>99.756278153034955</v>
      </c>
      <c r="AV23" s="63">
        <v>3768158</v>
      </c>
      <c r="AW23" s="68">
        <f>AV23/AT23*100</f>
        <v>99.109289975363112</v>
      </c>
      <c r="AX23" s="63">
        <v>3532207</v>
      </c>
      <c r="AY23" s="68">
        <f>AX23/AV23*100</f>
        <v>93.738293351818044</v>
      </c>
      <c r="AZ23" s="72">
        <v>4163230</v>
      </c>
      <c r="BA23" s="68">
        <f>AZ23/AX23*100</f>
        <v>117.86483634736015</v>
      </c>
      <c r="BB23" s="63">
        <v>3687522</v>
      </c>
      <c r="BC23" s="68">
        <f t="shared" si="44"/>
        <v>88.573583491663925</v>
      </c>
      <c r="BD23" s="63">
        <v>3436117</v>
      </c>
      <c r="BE23" s="70">
        <v>93.182277963358601</v>
      </c>
      <c r="BF23" s="63">
        <v>3810479</v>
      </c>
      <c r="BG23" s="116">
        <v>110.89491423021975</v>
      </c>
      <c r="BI23" s="510"/>
      <c r="BJ23" s="509"/>
    </row>
    <row r="24" spans="1:63" ht="27.75" customHeight="1">
      <c r="A24" s="576"/>
      <c r="B24" s="59"/>
      <c r="C24" s="488" t="s">
        <v>80</v>
      </c>
      <c r="D24" s="12">
        <f>SUM(D22:D23)</f>
        <v>2894201</v>
      </c>
      <c r="E24" s="66">
        <v>102.5</v>
      </c>
      <c r="F24" s="12">
        <f>SUM(F22:F23)</f>
        <v>2852906</v>
      </c>
      <c r="G24" s="66">
        <f t="shared" si="25"/>
        <v>98.573181337439948</v>
      </c>
      <c r="H24" s="12">
        <f>SUM(H22:H23)</f>
        <v>2753740</v>
      </c>
      <c r="I24" s="66">
        <f t="shared" si="26"/>
        <v>96.524035492231434</v>
      </c>
      <c r="J24" s="12">
        <f>SUM(J22:J23)</f>
        <v>2696770</v>
      </c>
      <c r="K24" s="66">
        <f t="shared" si="27"/>
        <v>97.931177235323602</v>
      </c>
      <c r="L24" s="12">
        <f>SUM(L22:L23)</f>
        <v>2729225</v>
      </c>
      <c r="M24" s="66">
        <f t="shared" si="28"/>
        <v>101.20347675181792</v>
      </c>
      <c r="N24" s="12">
        <f>SUM(N22:N23)</f>
        <v>2579551</v>
      </c>
      <c r="O24" s="66">
        <f t="shared" si="29"/>
        <v>94.515879049913437</v>
      </c>
      <c r="P24" s="12">
        <f>SUM(P22:P23)</f>
        <v>2531369</v>
      </c>
      <c r="Q24" s="66">
        <f t="shared" si="30"/>
        <v>98.132155557304358</v>
      </c>
      <c r="R24" s="12">
        <f>SUM(R22:R23)</f>
        <v>2620587</v>
      </c>
      <c r="S24" s="66">
        <f t="shared" si="31"/>
        <v>103.52449603356919</v>
      </c>
      <c r="T24" s="12">
        <f>SUM(T22:T23)</f>
        <v>3155034</v>
      </c>
      <c r="U24" s="66">
        <f t="shared" si="32"/>
        <v>120.39417122957565</v>
      </c>
      <c r="V24" s="12">
        <f>SUM(V22:V23)</f>
        <v>5693105</v>
      </c>
      <c r="W24" s="74">
        <f t="shared" si="33"/>
        <v>180.44512357077608</v>
      </c>
      <c r="X24" s="12">
        <f>SUM(X22:X23)</f>
        <v>5750900</v>
      </c>
      <c r="Y24" s="74">
        <f t="shared" si="34"/>
        <v>101.01517537442221</v>
      </c>
      <c r="Z24" s="12">
        <f>SUM(Z22:Z23)</f>
        <v>5329361</v>
      </c>
      <c r="AA24" s="66">
        <f t="shared" si="35"/>
        <v>92.670034255507844</v>
      </c>
      <c r="AB24" s="12">
        <f>SUM(AB22:AB23)</f>
        <v>4438150</v>
      </c>
      <c r="AC24" s="74">
        <f t="shared" si="36"/>
        <v>83.277338502683534</v>
      </c>
      <c r="AD24" s="13">
        <f>SUM(AD22:AD23)</f>
        <v>4276781</v>
      </c>
      <c r="AE24" s="74">
        <f t="shared" si="37"/>
        <v>80.249414517049971</v>
      </c>
      <c r="AF24" s="12">
        <f>SUM(AF22:AF23)</f>
        <v>4496644</v>
      </c>
      <c r="AG24" s="74">
        <f t="shared" si="38"/>
        <v>101.31798159142886</v>
      </c>
      <c r="AH24" s="12">
        <f>SUM(AH22:AH23)</f>
        <v>4552861</v>
      </c>
      <c r="AI24" s="74">
        <f t="shared" si="39"/>
        <v>101.25019903732651</v>
      </c>
      <c r="AJ24" s="12">
        <f>SUM(AJ22:AJ23)</f>
        <v>4459765</v>
      </c>
      <c r="AK24" s="66">
        <f t="shared" si="40"/>
        <v>97.955219805744122</v>
      </c>
      <c r="AL24" s="73">
        <f>SUM(AL22:AL23)</f>
        <v>4347827</v>
      </c>
      <c r="AM24" s="74">
        <f t="shared" si="41"/>
        <v>97.49004712131692</v>
      </c>
      <c r="AN24" s="12">
        <f>SUM(AN22:AN23)</f>
        <v>4342713</v>
      </c>
      <c r="AO24" s="74">
        <f t="shared" si="42"/>
        <v>99.882378024700614</v>
      </c>
      <c r="AP24" s="12">
        <f>SUM(AP22:AP23)</f>
        <v>3996051</v>
      </c>
      <c r="AQ24" s="66">
        <f t="shared" si="43"/>
        <v>92.017386366540919</v>
      </c>
      <c r="AR24" s="12">
        <f>SUM(AR22:AR23)</f>
        <v>3950707</v>
      </c>
      <c r="AS24" s="66">
        <f>AR24/AP24*100</f>
        <v>98.865279747430648</v>
      </c>
      <c r="AT24" s="75">
        <f>SUM(AT22:AT23)</f>
        <v>3938293</v>
      </c>
      <c r="AU24" s="66">
        <f>AT24/AR24*100</f>
        <v>99.685777760790657</v>
      </c>
      <c r="AV24" s="75">
        <f>SUM(AV22:AV23)</f>
        <v>3903198</v>
      </c>
      <c r="AW24" s="66">
        <f>AV24/AT24*100</f>
        <v>99.108877881864046</v>
      </c>
      <c r="AX24" s="75">
        <f>SUM(AX22:AX23)</f>
        <v>3661845</v>
      </c>
      <c r="AY24" s="66">
        <f>AX24/AV24*100</f>
        <v>93.8165319822361</v>
      </c>
      <c r="AZ24" s="82">
        <f>SUM(AZ22:AZ23)</f>
        <v>4291144</v>
      </c>
      <c r="BA24" s="66">
        <f>AZ24/AX24*100</f>
        <v>117.1852986677481</v>
      </c>
      <c r="BB24" s="75">
        <f>SUM(BB22:BB23)</f>
        <v>3812990</v>
      </c>
      <c r="BC24" s="66">
        <f t="shared" si="44"/>
        <v>88.857190530077759</v>
      </c>
      <c r="BD24" s="75">
        <v>3535475</v>
      </c>
      <c r="BE24" s="74">
        <v>92.721853453588921</v>
      </c>
      <c r="BF24" s="75">
        <v>3911637</v>
      </c>
      <c r="BG24" s="95">
        <v>110.63964530932901</v>
      </c>
      <c r="BJ24" s="509"/>
    </row>
    <row r="25" spans="1:63" ht="27.75" customHeight="1">
      <c r="A25" s="576"/>
      <c r="B25" s="45"/>
      <c r="C25" s="45" t="s">
        <v>77</v>
      </c>
      <c r="D25" s="50">
        <v>91923</v>
      </c>
      <c r="E25" s="51">
        <v>98.5</v>
      </c>
      <c r="F25" s="50">
        <v>91540</v>
      </c>
      <c r="G25" s="51">
        <f t="shared" si="25"/>
        <v>99.583346931671073</v>
      </c>
      <c r="H25" s="50">
        <v>89760</v>
      </c>
      <c r="I25" s="51">
        <f t="shared" si="26"/>
        <v>98.055494865632511</v>
      </c>
      <c r="J25" s="50">
        <v>88273</v>
      </c>
      <c r="K25" s="51">
        <f t="shared" si="27"/>
        <v>98.343360071301248</v>
      </c>
      <c r="L25" s="50">
        <v>86076</v>
      </c>
      <c r="M25" s="51">
        <f t="shared" si="28"/>
        <v>97.511130243675865</v>
      </c>
      <c r="N25" s="67">
        <v>84673</v>
      </c>
      <c r="O25" s="68">
        <f t="shared" si="29"/>
        <v>98.370045076444072</v>
      </c>
      <c r="P25" s="67">
        <v>83833</v>
      </c>
      <c r="Q25" s="68">
        <f t="shared" si="30"/>
        <v>99.007948224345427</v>
      </c>
      <c r="R25" s="67">
        <v>90735</v>
      </c>
      <c r="S25" s="68">
        <f t="shared" si="31"/>
        <v>108.23303472379612</v>
      </c>
      <c r="T25" s="50">
        <v>101794</v>
      </c>
      <c r="U25" s="51">
        <f t="shared" si="32"/>
        <v>112.18824048052021</v>
      </c>
      <c r="V25" s="50">
        <v>104811</v>
      </c>
      <c r="W25" s="70">
        <f t="shared" si="33"/>
        <v>102.96382890936597</v>
      </c>
      <c r="X25" s="50">
        <v>105784</v>
      </c>
      <c r="Y25" s="70">
        <f t="shared" si="34"/>
        <v>100.92833767448073</v>
      </c>
      <c r="Z25" s="50">
        <v>106069</v>
      </c>
      <c r="AA25" s="68">
        <f t="shared" si="35"/>
        <v>100.26941692505483</v>
      </c>
      <c r="AB25" s="50">
        <v>103990</v>
      </c>
      <c r="AC25" s="70">
        <f t="shared" si="36"/>
        <v>98.03995512355165</v>
      </c>
      <c r="AD25" s="71">
        <v>103929</v>
      </c>
      <c r="AE25" s="70">
        <f t="shared" si="37"/>
        <v>97.982445389322052</v>
      </c>
      <c r="AF25" s="50">
        <v>209716</v>
      </c>
      <c r="AG25" s="70">
        <f t="shared" si="38"/>
        <v>201.66939128762382</v>
      </c>
      <c r="AH25" s="50">
        <v>212556</v>
      </c>
      <c r="AI25" s="70">
        <f t="shared" si="39"/>
        <v>101.35421236338667</v>
      </c>
      <c r="AJ25" s="50">
        <v>262456</v>
      </c>
      <c r="AK25" s="51">
        <f t="shared" si="40"/>
        <v>123.47616628088598</v>
      </c>
      <c r="AL25" s="52">
        <v>272508</v>
      </c>
      <c r="AM25" s="51">
        <f t="shared" si="41"/>
        <v>103.82997531014722</v>
      </c>
      <c r="AN25" s="52">
        <v>286525</v>
      </c>
      <c r="AO25" s="70">
        <f t="shared" si="42"/>
        <v>105.14370220323808</v>
      </c>
      <c r="AP25" s="50">
        <v>298881</v>
      </c>
      <c r="AQ25" s="68">
        <f t="shared" si="43"/>
        <v>104.31236366809178</v>
      </c>
      <c r="AR25" s="50">
        <v>307704</v>
      </c>
      <c r="AS25" s="68">
        <f>AR25/AP25*100</f>
        <v>102.95201100103387</v>
      </c>
      <c r="AT25" s="56">
        <v>314583</v>
      </c>
      <c r="AU25" s="68">
        <f>AT25/AR25*100</f>
        <v>102.23559004757819</v>
      </c>
      <c r="AV25" s="56">
        <v>320153</v>
      </c>
      <c r="AW25" s="68">
        <f>AV25/AT25*100</f>
        <v>101.77059790262028</v>
      </c>
      <c r="AX25" s="56">
        <v>324790</v>
      </c>
      <c r="AY25" s="68">
        <f>AX25/AV25*100</f>
        <v>101.44836999809466</v>
      </c>
      <c r="AZ25" s="72">
        <v>326967</v>
      </c>
      <c r="BA25" s="68">
        <f t="shared" ref="BA25:BA35" si="45">AZ25/AX25*100</f>
        <v>100.67027925736629</v>
      </c>
      <c r="BB25" s="56">
        <v>333198</v>
      </c>
      <c r="BC25" s="68">
        <f t="shared" si="44"/>
        <v>101.90569690519227</v>
      </c>
      <c r="BD25" s="56">
        <v>270178</v>
      </c>
      <c r="BE25" s="70">
        <v>81.086321046344807</v>
      </c>
      <c r="BF25" s="56">
        <v>273993</v>
      </c>
      <c r="BG25" s="116">
        <v>101.41203206774793</v>
      </c>
      <c r="BI25" s="508"/>
      <c r="BJ25" s="509"/>
    </row>
    <row r="26" spans="1:63" ht="27.75" customHeight="1">
      <c r="A26" s="576"/>
      <c r="B26" s="58" t="s">
        <v>81</v>
      </c>
      <c r="C26" s="59" t="s">
        <v>79</v>
      </c>
      <c r="D26" s="23">
        <v>5130960</v>
      </c>
      <c r="E26" s="60">
        <v>100.2</v>
      </c>
      <c r="F26" s="23">
        <v>5222823</v>
      </c>
      <c r="G26" s="60">
        <f t="shared" si="25"/>
        <v>101.7903667150007</v>
      </c>
      <c r="H26" s="23">
        <v>5059914</v>
      </c>
      <c r="I26" s="60">
        <f t="shared" si="26"/>
        <v>96.880824795326205</v>
      </c>
      <c r="J26" s="23">
        <v>4939303</v>
      </c>
      <c r="K26" s="60">
        <f t="shared" si="27"/>
        <v>97.616342886460131</v>
      </c>
      <c r="L26" s="23">
        <v>4752910</v>
      </c>
      <c r="M26" s="60">
        <f t="shared" si="28"/>
        <v>96.226329909300972</v>
      </c>
      <c r="N26" s="67">
        <v>4525816</v>
      </c>
      <c r="O26" s="68">
        <f t="shared" si="29"/>
        <v>95.222000837381728</v>
      </c>
      <c r="P26" s="67">
        <v>4363736</v>
      </c>
      <c r="Q26" s="60">
        <f t="shared" si="30"/>
        <v>96.418767355986191</v>
      </c>
      <c r="R26" s="67">
        <v>4514609</v>
      </c>
      <c r="S26" s="60">
        <f t="shared" si="31"/>
        <v>103.45742730540985</v>
      </c>
      <c r="T26" s="23">
        <v>4987853</v>
      </c>
      <c r="U26" s="60">
        <f t="shared" si="32"/>
        <v>110.4825024714211</v>
      </c>
      <c r="V26" s="23">
        <v>10174852</v>
      </c>
      <c r="W26" s="70">
        <f t="shared" si="33"/>
        <v>203.99261967022687</v>
      </c>
      <c r="X26" s="23">
        <v>10183382</v>
      </c>
      <c r="Y26" s="70">
        <f t="shared" si="34"/>
        <v>100.08383414323865</v>
      </c>
      <c r="Z26" s="23">
        <v>9987176</v>
      </c>
      <c r="AA26" s="68">
        <f t="shared" si="35"/>
        <v>98.073272710382469</v>
      </c>
      <c r="AB26" s="23">
        <v>9191272</v>
      </c>
      <c r="AC26" s="70">
        <f t="shared" si="36"/>
        <v>92.030740221259748</v>
      </c>
      <c r="AD26" s="71">
        <v>9117227</v>
      </c>
      <c r="AE26" s="70">
        <f t="shared" si="37"/>
        <v>91.289339448909274</v>
      </c>
      <c r="AF26" s="23">
        <v>9719842</v>
      </c>
      <c r="AG26" s="70">
        <f t="shared" si="38"/>
        <v>105.75078182867399</v>
      </c>
      <c r="AH26" s="23">
        <v>9777768</v>
      </c>
      <c r="AI26" s="70">
        <f t="shared" si="39"/>
        <v>100.59595618941131</v>
      </c>
      <c r="AJ26" s="23">
        <v>9906060</v>
      </c>
      <c r="AK26" s="68">
        <f t="shared" si="40"/>
        <v>101.31207858480586</v>
      </c>
      <c r="AL26" s="61">
        <v>10225502</v>
      </c>
      <c r="AM26" s="70">
        <f t="shared" si="41"/>
        <v>103.22471295348504</v>
      </c>
      <c r="AN26" s="23">
        <v>10642099</v>
      </c>
      <c r="AO26" s="70">
        <f t="shared" si="42"/>
        <v>104.07409826920966</v>
      </c>
      <c r="AP26" s="23">
        <v>11021500</v>
      </c>
      <c r="AQ26" s="68">
        <f t="shared" si="43"/>
        <v>103.56509556996227</v>
      </c>
      <c r="AR26" s="23">
        <v>11258547</v>
      </c>
      <c r="AS26" s="68">
        <f t="shared" ref="AS26:AW31" si="46">AR26/AP26*100</f>
        <v>102.1507689515946</v>
      </c>
      <c r="AT26" s="63">
        <v>11535211</v>
      </c>
      <c r="AU26" s="68">
        <f t="shared" si="46"/>
        <v>102.45736861070971</v>
      </c>
      <c r="AV26" s="63">
        <v>11732373</v>
      </c>
      <c r="AW26" s="68">
        <f t="shared" si="46"/>
        <v>101.709218843071</v>
      </c>
      <c r="AX26" s="63">
        <v>11542868</v>
      </c>
      <c r="AY26" s="68">
        <f t="shared" ref="AY26:AY31" si="47">AX26/AV26*100</f>
        <v>98.384768366979131</v>
      </c>
      <c r="AZ26" s="72">
        <v>11694351</v>
      </c>
      <c r="BA26" s="68">
        <f t="shared" si="45"/>
        <v>101.31235148838226</v>
      </c>
      <c r="BB26" s="63">
        <v>12086703</v>
      </c>
      <c r="BC26" s="68">
        <f t="shared" si="44"/>
        <v>103.35505578719162</v>
      </c>
      <c r="BD26" s="63">
        <v>11634632</v>
      </c>
      <c r="BE26" s="70">
        <v>96.259765793864545</v>
      </c>
      <c r="BF26" s="63">
        <v>13014465</v>
      </c>
      <c r="BG26" s="116">
        <v>111.85970471605806</v>
      </c>
      <c r="BI26" s="510"/>
      <c r="BJ26" s="509"/>
    </row>
    <row r="27" spans="1:63" ht="27.75" customHeight="1">
      <c r="A27" s="576"/>
      <c r="B27" s="59"/>
      <c r="C27" s="488" t="s">
        <v>80</v>
      </c>
      <c r="D27" s="12">
        <f>SUM(D25:D26)</f>
        <v>5222883</v>
      </c>
      <c r="E27" s="66">
        <v>100.1</v>
      </c>
      <c r="F27" s="12">
        <f>SUM(F25:F26)</f>
        <v>5314363</v>
      </c>
      <c r="G27" s="66">
        <f t="shared" si="25"/>
        <v>101.75152305728466</v>
      </c>
      <c r="H27" s="12">
        <f>SUM(H25:H26)</f>
        <v>5149674</v>
      </c>
      <c r="I27" s="66">
        <f t="shared" si="26"/>
        <v>96.901058508799636</v>
      </c>
      <c r="J27" s="12">
        <f>SUM(J25:J26)</f>
        <v>5027576</v>
      </c>
      <c r="K27" s="66">
        <f t="shared" si="27"/>
        <v>97.629014962888917</v>
      </c>
      <c r="L27" s="12">
        <f>SUM(L25:L26)</f>
        <v>4838986</v>
      </c>
      <c r="M27" s="66">
        <f t="shared" si="28"/>
        <v>96.248888132173434</v>
      </c>
      <c r="N27" s="12">
        <f>SUM(N25:N26)</f>
        <v>4610489</v>
      </c>
      <c r="O27" s="66">
        <f t="shared" si="29"/>
        <v>95.277998324442351</v>
      </c>
      <c r="P27" s="12">
        <f>SUM(P25:P26)</f>
        <v>4447569</v>
      </c>
      <c r="Q27" s="66">
        <f t="shared" si="30"/>
        <v>96.466318431732518</v>
      </c>
      <c r="R27" s="12">
        <v>4605344</v>
      </c>
      <c r="S27" s="66">
        <f t="shared" si="31"/>
        <v>103.54744355849228</v>
      </c>
      <c r="T27" s="12">
        <f>SUM(T25:T26)</f>
        <v>5089647</v>
      </c>
      <c r="U27" s="70">
        <f t="shared" si="32"/>
        <v>110.51610911150176</v>
      </c>
      <c r="V27" s="12">
        <f>SUM(V25:V26)</f>
        <v>10279663</v>
      </c>
      <c r="W27" s="74">
        <f t="shared" si="33"/>
        <v>201.97202281415591</v>
      </c>
      <c r="X27" s="12">
        <f>SUM(X25:X26)</f>
        <v>10289166</v>
      </c>
      <c r="Y27" s="74">
        <f t="shared" si="34"/>
        <v>100.09244466477161</v>
      </c>
      <c r="Z27" s="12">
        <f>SUM(Z25:Z26)</f>
        <v>10093245</v>
      </c>
      <c r="AA27" s="66">
        <f t="shared" si="35"/>
        <v>98.095851500500615</v>
      </c>
      <c r="AB27" s="13">
        <f>SUM(AB25:AB26)</f>
        <v>9295262</v>
      </c>
      <c r="AC27" s="74">
        <f t="shared" si="36"/>
        <v>92.093890517866157</v>
      </c>
      <c r="AD27" s="13">
        <f>SUM(AD25:AD26)</f>
        <v>9221156</v>
      </c>
      <c r="AE27" s="74">
        <f t="shared" si="37"/>
        <v>91.359676694660635</v>
      </c>
      <c r="AF27" s="12">
        <f>SUM(AF25:AF26)</f>
        <v>9929558</v>
      </c>
      <c r="AG27" s="74">
        <f t="shared" si="38"/>
        <v>106.82386359846554</v>
      </c>
      <c r="AH27" s="12">
        <f>SUM(AH25:AH26)</f>
        <v>9990324</v>
      </c>
      <c r="AI27" s="74">
        <f t="shared" si="39"/>
        <v>100.61197084502653</v>
      </c>
      <c r="AJ27" s="12">
        <f>SUM(AJ25:AJ26)</f>
        <v>10168516</v>
      </c>
      <c r="AK27" s="66">
        <f t="shared" si="40"/>
        <v>101.78364585573001</v>
      </c>
      <c r="AL27" s="73">
        <f>SUM(AL25:AL26)</f>
        <v>10498010</v>
      </c>
      <c r="AM27" s="74">
        <f t="shared" si="41"/>
        <v>103.24033516788487</v>
      </c>
      <c r="AN27" s="12">
        <f>SUM(AN25:AN26)</f>
        <v>10928624</v>
      </c>
      <c r="AO27" s="74">
        <f t="shared" si="42"/>
        <v>104.10186311500942</v>
      </c>
      <c r="AP27" s="12">
        <f>SUM(AP25:AP26)</f>
        <v>11320381</v>
      </c>
      <c r="AQ27" s="66">
        <f t="shared" si="43"/>
        <v>103.58468733117728</v>
      </c>
      <c r="AR27" s="12">
        <f>SUM(AR25:AR26)</f>
        <v>11566251</v>
      </c>
      <c r="AS27" s="66">
        <f t="shared" si="46"/>
        <v>102.17192336547683</v>
      </c>
      <c r="AT27" s="75">
        <f>SUM(AT25:AT26)</f>
        <v>11849794</v>
      </c>
      <c r="AU27" s="66">
        <f t="shared" si="46"/>
        <v>102.45146850089972</v>
      </c>
      <c r="AV27" s="75">
        <f>SUM(AV25:AV26)</f>
        <v>12052526</v>
      </c>
      <c r="AW27" s="66">
        <f t="shared" si="46"/>
        <v>101.71084830673006</v>
      </c>
      <c r="AX27" s="75">
        <f>SUM(AX25:AX26)</f>
        <v>11867658</v>
      </c>
      <c r="AY27" s="66">
        <f t="shared" si="47"/>
        <v>98.466147262407901</v>
      </c>
      <c r="AZ27" s="75">
        <f>SUM(AZ25:AZ26)</f>
        <v>12021318</v>
      </c>
      <c r="BA27" s="66">
        <f t="shared" si="45"/>
        <v>101.29477947544494</v>
      </c>
      <c r="BB27" s="75">
        <f>SUM(BB25:BB26)</f>
        <v>12419901</v>
      </c>
      <c r="BC27" s="66">
        <f t="shared" si="44"/>
        <v>103.31563477482253</v>
      </c>
      <c r="BD27" s="75">
        <v>11904810</v>
      </c>
      <c r="BE27" s="74">
        <v>95.852696410382009</v>
      </c>
      <c r="BF27" s="75">
        <v>13288458</v>
      </c>
      <c r="BG27" s="95">
        <v>111.62259624471118</v>
      </c>
      <c r="BJ27" s="509"/>
    </row>
    <row r="28" spans="1:63" ht="27.75" customHeight="1">
      <c r="A28" s="576"/>
      <c r="B28" s="58"/>
      <c r="C28" s="45" t="s">
        <v>77</v>
      </c>
      <c r="D28" s="50"/>
      <c r="E28" s="51"/>
      <c r="F28" s="50"/>
      <c r="G28" s="51"/>
      <c r="H28" s="50"/>
      <c r="I28" s="51"/>
      <c r="J28" s="50"/>
      <c r="K28" s="51"/>
      <c r="L28" s="50"/>
      <c r="M28" s="51"/>
      <c r="N28" s="67"/>
      <c r="O28" s="68"/>
      <c r="P28" s="67"/>
      <c r="Q28" s="51"/>
      <c r="R28" s="67"/>
      <c r="S28" s="51"/>
      <c r="T28" s="77" t="s">
        <v>82</v>
      </c>
      <c r="U28" s="45" t="s">
        <v>83</v>
      </c>
      <c r="V28" s="77" t="s">
        <v>82</v>
      </c>
      <c r="W28" s="45" t="s">
        <v>83</v>
      </c>
      <c r="X28" s="77" t="s">
        <v>82</v>
      </c>
      <c r="Y28" s="46" t="s">
        <v>83</v>
      </c>
      <c r="Z28" s="67">
        <v>9854</v>
      </c>
      <c r="AA28" s="45" t="s">
        <v>83</v>
      </c>
      <c r="AB28" s="71">
        <v>18497</v>
      </c>
      <c r="AC28" s="70">
        <f t="shared" si="36"/>
        <v>187.71057438603614</v>
      </c>
      <c r="AD28" s="71">
        <v>18828</v>
      </c>
      <c r="AE28" s="70">
        <f t="shared" si="37"/>
        <v>191.06961639943171</v>
      </c>
      <c r="AF28" s="67">
        <v>38341</v>
      </c>
      <c r="AG28" s="70">
        <f t="shared" si="38"/>
        <v>207.28226198843055</v>
      </c>
      <c r="AH28" s="67">
        <v>38841</v>
      </c>
      <c r="AI28" s="70">
        <f t="shared" si="39"/>
        <v>101.30408700868523</v>
      </c>
      <c r="AJ28" s="67">
        <v>47007</v>
      </c>
      <c r="AK28" s="51">
        <f t="shared" si="40"/>
        <v>121.02417548466826</v>
      </c>
      <c r="AL28" s="69">
        <v>48370</v>
      </c>
      <c r="AM28" s="51">
        <f t="shared" si="41"/>
        <v>102.89956814942455</v>
      </c>
      <c r="AN28" s="69">
        <v>48704</v>
      </c>
      <c r="AO28" s="70">
        <f t="shared" si="42"/>
        <v>100.69051064709531</v>
      </c>
      <c r="AP28" s="67">
        <v>50740</v>
      </c>
      <c r="AQ28" s="68">
        <f t="shared" si="43"/>
        <v>104.18035479632064</v>
      </c>
      <c r="AR28" s="67">
        <v>51658</v>
      </c>
      <c r="AS28" s="68">
        <f t="shared" si="46"/>
        <v>101.80922349231376</v>
      </c>
      <c r="AT28" s="72">
        <v>52090</v>
      </c>
      <c r="AU28" s="68">
        <f t="shared" si="46"/>
        <v>100.83626930969065</v>
      </c>
      <c r="AV28" s="72">
        <v>52292</v>
      </c>
      <c r="AW28" s="68">
        <f t="shared" si="46"/>
        <v>100.38779036283356</v>
      </c>
      <c r="AX28" s="72">
        <v>53077</v>
      </c>
      <c r="AY28" s="68">
        <f t="shared" si="47"/>
        <v>101.50118564981258</v>
      </c>
      <c r="AZ28" s="72">
        <v>53418</v>
      </c>
      <c r="BA28" s="68">
        <f t="shared" si="45"/>
        <v>100.64246283701037</v>
      </c>
      <c r="BB28" s="72">
        <v>53016</v>
      </c>
      <c r="BC28" s="68">
        <f t="shared" si="44"/>
        <v>99.247444681568012</v>
      </c>
      <c r="BD28" s="72">
        <v>45344</v>
      </c>
      <c r="BE28" s="70">
        <v>85.528896936773805</v>
      </c>
      <c r="BF28" s="72">
        <v>46011</v>
      </c>
      <c r="BG28" s="116">
        <v>101.47097741707833</v>
      </c>
      <c r="BI28" s="508"/>
      <c r="BJ28" s="509"/>
    </row>
    <row r="29" spans="1:63" ht="27.75" customHeight="1">
      <c r="A29" s="576"/>
      <c r="B29" s="58" t="s">
        <v>84</v>
      </c>
      <c r="C29" s="58" t="s">
        <v>85</v>
      </c>
      <c r="D29" s="50"/>
      <c r="E29" s="51"/>
      <c r="F29" s="50"/>
      <c r="G29" s="51"/>
      <c r="H29" s="50"/>
      <c r="I29" s="51"/>
      <c r="J29" s="50"/>
      <c r="K29" s="51"/>
      <c r="L29" s="50"/>
      <c r="M29" s="51"/>
      <c r="N29" s="67"/>
      <c r="O29" s="68"/>
      <c r="P29" s="67"/>
      <c r="Q29" s="51"/>
      <c r="R29" s="67"/>
      <c r="S29" s="51"/>
      <c r="T29" s="25" t="s">
        <v>82</v>
      </c>
      <c r="U29" s="59" t="s">
        <v>83</v>
      </c>
      <c r="V29" s="25" t="s">
        <v>82</v>
      </c>
      <c r="W29" s="59" t="s">
        <v>83</v>
      </c>
      <c r="X29" s="25" t="s">
        <v>82</v>
      </c>
      <c r="Y29" s="78" t="s">
        <v>83</v>
      </c>
      <c r="Z29" s="67">
        <v>282283</v>
      </c>
      <c r="AA29" s="59" t="s">
        <v>83</v>
      </c>
      <c r="AB29" s="71">
        <v>516507</v>
      </c>
      <c r="AC29" s="62">
        <f t="shared" si="36"/>
        <v>182.97488690427693</v>
      </c>
      <c r="AD29" s="71">
        <v>517306</v>
      </c>
      <c r="AE29" s="70">
        <f t="shared" si="37"/>
        <v>183.25793618460906</v>
      </c>
      <c r="AF29" s="67">
        <v>511350</v>
      </c>
      <c r="AG29" s="62">
        <f t="shared" si="38"/>
        <v>99.001562418321527</v>
      </c>
      <c r="AH29" s="67">
        <v>498229</v>
      </c>
      <c r="AI29" s="62">
        <f t="shared" si="39"/>
        <v>97.4340471301457</v>
      </c>
      <c r="AJ29" s="67">
        <v>522389</v>
      </c>
      <c r="AK29" s="60">
        <f t="shared" si="40"/>
        <v>104.84917578061494</v>
      </c>
      <c r="AL29" s="69">
        <v>503871</v>
      </c>
      <c r="AM29" s="62">
        <f t="shared" si="41"/>
        <v>96.455132095047944</v>
      </c>
      <c r="AN29" s="23">
        <v>503223</v>
      </c>
      <c r="AO29" s="62">
        <f t="shared" si="42"/>
        <v>99.871395654840228</v>
      </c>
      <c r="AP29" s="23">
        <v>513728</v>
      </c>
      <c r="AQ29" s="60">
        <f t="shared" si="43"/>
        <v>102.08754369335264</v>
      </c>
      <c r="AR29" s="23">
        <v>515673</v>
      </c>
      <c r="AS29" s="68">
        <f t="shared" si="46"/>
        <v>100.37860502055563</v>
      </c>
      <c r="AT29" s="63">
        <v>511225</v>
      </c>
      <c r="AU29" s="68">
        <f t="shared" si="46"/>
        <v>99.137437872450178</v>
      </c>
      <c r="AV29" s="63">
        <v>508214</v>
      </c>
      <c r="AW29" s="68">
        <f t="shared" si="46"/>
        <v>99.411022543889686</v>
      </c>
      <c r="AX29" s="63">
        <v>510956</v>
      </c>
      <c r="AY29" s="68">
        <f t="shared" si="47"/>
        <v>100.53953649446888</v>
      </c>
      <c r="AZ29" s="72">
        <v>509869</v>
      </c>
      <c r="BA29" s="68">
        <f t="shared" si="45"/>
        <v>99.787261525454255</v>
      </c>
      <c r="BB29" s="63">
        <v>509060</v>
      </c>
      <c r="BC29" s="68">
        <f t="shared" si="44"/>
        <v>99.841331793068406</v>
      </c>
      <c r="BD29" s="63">
        <v>457441</v>
      </c>
      <c r="BE29" s="70">
        <v>89.85993792480258</v>
      </c>
      <c r="BF29" s="63">
        <v>589216</v>
      </c>
      <c r="BG29" s="116">
        <v>128.80699368880357</v>
      </c>
      <c r="BI29" s="510"/>
      <c r="BJ29" s="509"/>
    </row>
    <row r="30" spans="1:63" ht="27.75" customHeight="1">
      <c r="A30" s="576"/>
      <c r="B30" s="58"/>
      <c r="C30" s="45" t="s">
        <v>80</v>
      </c>
      <c r="D30" s="50"/>
      <c r="E30" s="51"/>
      <c r="F30" s="50"/>
      <c r="G30" s="51"/>
      <c r="H30" s="50"/>
      <c r="I30" s="51"/>
      <c r="J30" s="50"/>
      <c r="K30" s="51"/>
      <c r="L30" s="50"/>
      <c r="M30" s="51"/>
      <c r="N30" s="67"/>
      <c r="O30" s="68"/>
      <c r="P30" s="67"/>
      <c r="Q30" s="51"/>
      <c r="R30" s="67"/>
      <c r="S30" s="51"/>
      <c r="T30" s="27" t="s">
        <v>82</v>
      </c>
      <c r="U30" s="87" t="s">
        <v>83</v>
      </c>
      <c r="V30" s="27" t="s">
        <v>82</v>
      </c>
      <c r="W30" s="87" t="s">
        <v>83</v>
      </c>
      <c r="X30" s="27" t="s">
        <v>82</v>
      </c>
      <c r="Y30" s="89" t="s">
        <v>83</v>
      </c>
      <c r="Z30" s="12">
        <f>SUM(Z28:Z29)</f>
        <v>292137</v>
      </c>
      <c r="AA30" s="87" t="s">
        <v>83</v>
      </c>
      <c r="AB30" s="12">
        <f>SUM(AB28:AB29)</f>
        <v>535004</v>
      </c>
      <c r="AC30" s="74">
        <f t="shared" si="36"/>
        <v>183.13462519297451</v>
      </c>
      <c r="AD30" s="13">
        <f>SUM(AD28:AD29)</f>
        <v>536134</v>
      </c>
      <c r="AE30" s="74">
        <f t="shared" si="37"/>
        <v>183.52143001400029</v>
      </c>
      <c r="AF30" s="12">
        <f>SUM(AF28:AF29)</f>
        <v>549691</v>
      </c>
      <c r="AG30" s="74">
        <f t="shared" si="38"/>
        <v>102.7452131199019</v>
      </c>
      <c r="AH30" s="12">
        <f>SUM(AH28:AH29)</f>
        <v>537070</v>
      </c>
      <c r="AI30" s="74">
        <f t="shared" si="39"/>
        <v>97.703982783054471</v>
      </c>
      <c r="AJ30" s="12">
        <f>SUM(AJ28:AJ29)</f>
        <v>569396</v>
      </c>
      <c r="AK30" s="66">
        <f t="shared" si="40"/>
        <v>106.01895469864264</v>
      </c>
      <c r="AL30" s="73">
        <f>SUM(AL28:AL29)</f>
        <v>552241</v>
      </c>
      <c r="AM30" s="74">
        <f t="shared" si="41"/>
        <v>96.987158322151885</v>
      </c>
      <c r="AN30" s="12">
        <f>SUM(AN28:AN29)</f>
        <v>551927</v>
      </c>
      <c r="AO30" s="74">
        <f t="shared" si="42"/>
        <v>99.943140766440735</v>
      </c>
      <c r="AP30" s="12">
        <f>SUM(AP28:AP29)</f>
        <v>564468</v>
      </c>
      <c r="AQ30" s="66">
        <f t="shared" si="43"/>
        <v>102.27222078282092</v>
      </c>
      <c r="AR30" s="12">
        <f>SUM(AR28:AR29)</f>
        <v>567331</v>
      </c>
      <c r="AS30" s="66">
        <f t="shared" si="46"/>
        <v>100.50720324269933</v>
      </c>
      <c r="AT30" s="75">
        <f>SUM(AT28:AT29)</f>
        <v>563315</v>
      </c>
      <c r="AU30" s="66">
        <f t="shared" si="46"/>
        <v>99.292123998159809</v>
      </c>
      <c r="AV30" s="75">
        <f>SUM(AV28:AV29)</f>
        <v>560506</v>
      </c>
      <c r="AW30" s="66">
        <f t="shared" si="46"/>
        <v>99.501344718319245</v>
      </c>
      <c r="AX30" s="75">
        <f>SUM(AX28:AX29)</f>
        <v>564033</v>
      </c>
      <c r="AY30" s="66">
        <f t="shared" si="47"/>
        <v>100.6292528536715</v>
      </c>
      <c r="AZ30" s="75">
        <f>SUM(AZ28:AZ29)</f>
        <v>563287</v>
      </c>
      <c r="BA30" s="66">
        <f t="shared" si="45"/>
        <v>99.867738235174187</v>
      </c>
      <c r="BB30" s="75">
        <f>SUM(BB28:BB29)</f>
        <v>562076</v>
      </c>
      <c r="BC30" s="66">
        <f t="shared" si="44"/>
        <v>99.785011903345904</v>
      </c>
      <c r="BD30" s="75">
        <v>502785</v>
      </c>
      <c r="BE30" s="74">
        <v>89.45142649748432</v>
      </c>
      <c r="BF30" s="75">
        <v>635227</v>
      </c>
      <c r="BG30" s="95">
        <v>126.34167685989041</v>
      </c>
    </row>
    <row r="31" spans="1:63" ht="27.75" customHeight="1">
      <c r="A31" s="576"/>
      <c r="B31" s="45"/>
      <c r="C31" s="45" t="s">
        <v>77</v>
      </c>
      <c r="D31" s="50">
        <f>D22+D25</f>
        <v>156165</v>
      </c>
      <c r="E31" s="51">
        <v>99.3</v>
      </c>
      <c r="F31" s="50">
        <f>F22+F25</f>
        <v>154811</v>
      </c>
      <c r="G31" s="51">
        <f t="shared" si="25"/>
        <v>99.13296833477412</v>
      </c>
      <c r="H31" s="50">
        <f>H22+H25</f>
        <v>153134</v>
      </c>
      <c r="I31" s="51">
        <f t="shared" si="26"/>
        <v>98.916743642247638</v>
      </c>
      <c r="J31" s="50">
        <f>J22+J25</f>
        <v>151585</v>
      </c>
      <c r="K31" s="51">
        <f t="shared" si="27"/>
        <v>98.988467616597234</v>
      </c>
      <c r="L31" s="50">
        <f>L22+L25</f>
        <v>150507</v>
      </c>
      <c r="M31" s="51">
        <f t="shared" si="28"/>
        <v>99.288847841145227</v>
      </c>
      <c r="N31" s="67">
        <f>N22+N25</f>
        <v>148002</v>
      </c>
      <c r="O31" s="68">
        <f t="shared" si="29"/>
        <v>98.33562558552093</v>
      </c>
      <c r="P31" s="67">
        <f>P22+P25</f>
        <v>147722</v>
      </c>
      <c r="Q31" s="51">
        <f t="shared" si="30"/>
        <v>99.810813367386928</v>
      </c>
      <c r="R31" s="67">
        <f>R22+R25</f>
        <v>162264</v>
      </c>
      <c r="S31" s="51">
        <f>R31/P31*100</f>
        <v>109.84416674564383</v>
      </c>
      <c r="T31" s="67">
        <f>T22+T25</f>
        <v>188280</v>
      </c>
      <c r="U31" s="70">
        <f>T31/R31*100</f>
        <v>116.0331311936104</v>
      </c>
      <c r="V31" s="67">
        <f>V22+V25</f>
        <v>192730</v>
      </c>
      <c r="W31" s="70">
        <f>V31/T31*100</f>
        <v>102.36350116847248</v>
      </c>
      <c r="X31" s="67">
        <f>X22+X25</f>
        <v>197275</v>
      </c>
      <c r="Y31" s="70">
        <f>X31/V31*100</f>
        <v>102.35822134592436</v>
      </c>
      <c r="Z31" s="67">
        <f>Z22+Z25+Z28</f>
        <v>196980</v>
      </c>
      <c r="AA31" s="68">
        <f>Z31/X31*100</f>
        <v>99.850462552274749</v>
      </c>
      <c r="AB31" s="67">
        <f>AB22+AB25+AB28</f>
        <v>192066</v>
      </c>
      <c r="AC31" s="70">
        <f t="shared" si="36"/>
        <v>97.505330490405115</v>
      </c>
      <c r="AD31" s="71">
        <f>AD22+AD25+AD28</f>
        <v>191142</v>
      </c>
      <c r="AE31" s="70">
        <f t="shared" si="37"/>
        <v>97.036247334754805</v>
      </c>
      <c r="AF31" s="67">
        <f>AF22+AF25+AF28</f>
        <v>382239</v>
      </c>
      <c r="AG31" s="70">
        <f t="shared" si="38"/>
        <v>199.01440129955327</v>
      </c>
      <c r="AH31" s="67">
        <f>AH22+AH25+AH28</f>
        <v>384348</v>
      </c>
      <c r="AI31" s="70">
        <f t="shared" si="39"/>
        <v>100.55174903659751</v>
      </c>
      <c r="AJ31" s="67">
        <f>AJ22+AJ25+AJ28</f>
        <v>480943</v>
      </c>
      <c r="AK31" s="68">
        <f t="shared" si="40"/>
        <v>125.13217188589508</v>
      </c>
      <c r="AL31" s="69">
        <f>AL22+AL25+AL28</f>
        <v>483431</v>
      </c>
      <c r="AM31" s="70">
        <f t="shared" si="41"/>
        <v>100.51731702093596</v>
      </c>
      <c r="AN31" s="50">
        <f>AN22+AN25+AN28</f>
        <v>490119</v>
      </c>
      <c r="AO31" s="70">
        <f t="shared" si="42"/>
        <v>101.38344458671456</v>
      </c>
      <c r="AP31" s="50">
        <f>AP22+AP25+AP28</f>
        <v>493338</v>
      </c>
      <c r="AQ31" s="68">
        <f t="shared" si="43"/>
        <v>100.65677927197272</v>
      </c>
      <c r="AR31" s="50">
        <f>AR22+AR25+AR28</f>
        <v>498757</v>
      </c>
      <c r="AS31" s="68">
        <f t="shared" si="46"/>
        <v>101.09843555533935</v>
      </c>
      <c r="AT31" s="56">
        <f>AT22+AT25+AT28</f>
        <v>502943</v>
      </c>
      <c r="AU31" s="68">
        <f t="shared" si="46"/>
        <v>100.83928646615486</v>
      </c>
      <c r="AV31" s="56">
        <f>AV22+AV25+AV28</f>
        <v>507485</v>
      </c>
      <c r="AW31" s="68">
        <f t="shared" si="46"/>
        <v>100.90308444495699</v>
      </c>
      <c r="AX31" s="56">
        <f>AX22+AX25+AX28</f>
        <v>507505</v>
      </c>
      <c r="AY31" s="68">
        <f t="shared" si="47"/>
        <v>100.00394100318235</v>
      </c>
      <c r="AZ31" s="72">
        <f>AZ22+AZ25+AZ28</f>
        <v>508299</v>
      </c>
      <c r="BA31" s="68">
        <f t="shared" si="45"/>
        <v>100.15645166057476</v>
      </c>
      <c r="BB31" s="56">
        <v>511682</v>
      </c>
      <c r="BC31" s="68">
        <f t="shared" si="44"/>
        <v>100.66555314883563</v>
      </c>
      <c r="BD31" s="56">
        <v>414880</v>
      </c>
      <c r="BE31" s="70">
        <v>81.081609280764226</v>
      </c>
      <c r="BF31" s="56">
        <v>421162</v>
      </c>
      <c r="BG31" s="116">
        <v>101.51417277284997</v>
      </c>
    </row>
    <row r="32" spans="1:63" ht="27.75" customHeight="1">
      <c r="A32" s="576"/>
      <c r="B32" s="58" t="s">
        <v>80</v>
      </c>
      <c r="C32" s="59" t="s">
        <v>79</v>
      </c>
      <c r="D32" s="23">
        <f>D23+D26</f>
        <v>7960919</v>
      </c>
      <c r="E32" s="60">
        <v>101</v>
      </c>
      <c r="F32" s="23">
        <f>F23+F26</f>
        <v>8012458</v>
      </c>
      <c r="G32" s="60">
        <f t="shared" si="25"/>
        <v>100.64740013056281</v>
      </c>
      <c r="H32" s="23">
        <f>H23+H26</f>
        <v>7750280</v>
      </c>
      <c r="I32" s="60">
        <f t="shared" si="26"/>
        <v>96.727870523627075</v>
      </c>
      <c r="J32" s="23">
        <f>J23+J26</f>
        <v>7572761</v>
      </c>
      <c r="K32" s="60">
        <f t="shared" si="27"/>
        <v>97.709515011070565</v>
      </c>
      <c r="L32" s="23">
        <f>L23+L26</f>
        <v>7417704</v>
      </c>
      <c r="M32" s="60">
        <f t="shared" si="28"/>
        <v>97.952437690823729</v>
      </c>
      <c r="N32" s="67">
        <f>N23+N26</f>
        <v>7042038</v>
      </c>
      <c r="O32" s="68">
        <f t="shared" si="29"/>
        <v>94.935548789760276</v>
      </c>
      <c r="P32" s="67">
        <f>P23+P26</f>
        <v>6831216</v>
      </c>
      <c r="Q32" s="60">
        <f t="shared" si="30"/>
        <v>97.006235978845893</v>
      </c>
      <c r="R32" s="67">
        <f>R23+R26</f>
        <v>7063667</v>
      </c>
      <c r="S32" s="60">
        <f>R32/P32*100</f>
        <v>103.40277631390956</v>
      </c>
      <c r="T32" s="67">
        <f>T23+T26</f>
        <v>8056401</v>
      </c>
      <c r="U32" s="70">
        <f>T32/R32*100</f>
        <v>114.05408833683694</v>
      </c>
      <c r="V32" s="67">
        <f>V23+V26</f>
        <v>15780038</v>
      </c>
      <c r="W32" s="70">
        <f>V32/T32*100</f>
        <v>195.86957004746907</v>
      </c>
      <c r="X32" s="67">
        <f>X23+X26</f>
        <v>15842791</v>
      </c>
      <c r="Y32" s="70">
        <f>X32/V32*100</f>
        <v>100.39767331358772</v>
      </c>
      <c r="Z32" s="67">
        <f>Z23+Z26+Z29</f>
        <v>15517763</v>
      </c>
      <c r="AA32" s="68">
        <f>Z32/X32*100</f>
        <v>97.948417043436351</v>
      </c>
      <c r="AB32" s="67">
        <f>AB23+AB26+AB29</f>
        <v>14076350</v>
      </c>
      <c r="AC32" s="70">
        <f t="shared" si="36"/>
        <v>90.711206247962423</v>
      </c>
      <c r="AD32" s="71">
        <f>AD23+AD26+AD29</f>
        <v>13842929</v>
      </c>
      <c r="AE32" s="70">
        <f t="shared" si="37"/>
        <v>89.206988146422901</v>
      </c>
      <c r="AF32" s="67">
        <f>AF23+AF26+AF29</f>
        <v>14593654</v>
      </c>
      <c r="AG32" s="70">
        <f t="shared" si="38"/>
        <v>103.67498676858702</v>
      </c>
      <c r="AH32" s="67">
        <f>AH23+AH26+AH29</f>
        <v>14695907</v>
      </c>
      <c r="AI32" s="70">
        <f t="shared" si="39"/>
        <v>100.70066756413438</v>
      </c>
      <c r="AJ32" s="67">
        <f>AJ23+AJ26+AJ29</f>
        <v>14716734</v>
      </c>
      <c r="AK32" s="68">
        <f t="shared" si="40"/>
        <v>100.14171973189544</v>
      </c>
      <c r="AL32" s="69">
        <f>AL23+AL26+AL29</f>
        <v>14914647</v>
      </c>
      <c r="AM32" s="70">
        <f t="shared" si="41"/>
        <v>101.34481604410325</v>
      </c>
      <c r="AN32" s="23">
        <f>AN23+AN26+AN29</f>
        <v>15333145</v>
      </c>
      <c r="AO32" s="70">
        <f t="shared" si="42"/>
        <v>102.80595310100198</v>
      </c>
      <c r="AP32" s="23">
        <f>AP23+AP26+AP29</f>
        <v>15387562</v>
      </c>
      <c r="AQ32" s="68">
        <f t="shared" si="43"/>
        <v>100.35489783733213</v>
      </c>
      <c r="AR32" s="23">
        <f>AR23+AR26+AR29</f>
        <v>15585532</v>
      </c>
      <c r="AS32" s="68">
        <f>AR32/AP32*100</f>
        <v>101.28655858543414</v>
      </c>
      <c r="AT32" s="63">
        <f>AT23+AT26+AT29</f>
        <v>15848459</v>
      </c>
      <c r="AU32" s="68">
        <f>AT32/AR32*100</f>
        <v>101.6869940660351</v>
      </c>
      <c r="AV32" s="63">
        <f>AV23+AV26+AV29</f>
        <v>16008745</v>
      </c>
      <c r="AW32" s="68">
        <f>AV32/AT32*100</f>
        <v>101.01136646786921</v>
      </c>
      <c r="AX32" s="63">
        <f>AX23+AX26+AX29</f>
        <v>15586031</v>
      </c>
      <c r="AY32" s="68">
        <f>AX32/AV32*100</f>
        <v>97.359480708825089</v>
      </c>
      <c r="AZ32" s="72">
        <f>AZ23+AZ26+AZ29</f>
        <v>16367450</v>
      </c>
      <c r="BA32" s="68">
        <f t="shared" si="45"/>
        <v>105.01358556261052</v>
      </c>
      <c r="BB32" s="63">
        <v>16283285</v>
      </c>
      <c r="BC32" s="68">
        <f t="shared" si="44"/>
        <v>99.485778175586304</v>
      </c>
      <c r="BD32" s="63">
        <v>15528190</v>
      </c>
      <c r="BE32" s="70">
        <v>95.362760032757521</v>
      </c>
      <c r="BF32" s="63">
        <v>17414160</v>
      </c>
      <c r="BG32" s="116">
        <v>112.14545932268989</v>
      </c>
    </row>
    <row r="33" spans="1:63" ht="27.75" customHeight="1">
      <c r="A33" s="576"/>
      <c r="B33" s="59"/>
      <c r="C33" s="488" t="s">
        <v>80</v>
      </c>
      <c r="D33" s="12">
        <f>SUM(D31:D32)</f>
        <v>8117084</v>
      </c>
      <c r="E33" s="66">
        <v>101</v>
      </c>
      <c r="F33" s="12">
        <f>SUM(F31:F32)</f>
        <v>8167269</v>
      </c>
      <c r="G33" s="66">
        <f t="shared" si="25"/>
        <v>100.61826389871042</v>
      </c>
      <c r="H33" s="12">
        <f>SUM(H31:H32)</f>
        <v>7903414</v>
      </c>
      <c r="I33" s="66">
        <f t="shared" si="26"/>
        <v>96.769360725108967</v>
      </c>
      <c r="J33" s="12">
        <f>SUM(J31:J32)</f>
        <v>7724346</v>
      </c>
      <c r="K33" s="66">
        <f t="shared" si="27"/>
        <v>97.734295584161472</v>
      </c>
      <c r="L33" s="12">
        <f>SUM(L31:L32)</f>
        <v>7568211</v>
      </c>
      <c r="M33" s="66">
        <f t="shared" si="28"/>
        <v>97.978663824743222</v>
      </c>
      <c r="N33" s="12">
        <f>SUM(N31:N32)</f>
        <v>7190040</v>
      </c>
      <c r="O33" s="66">
        <f t="shared" si="29"/>
        <v>95.003165213020623</v>
      </c>
      <c r="P33" s="12">
        <f>SUM(P31:P32)</f>
        <v>6978938</v>
      </c>
      <c r="Q33" s="66">
        <f t="shared" si="30"/>
        <v>97.063966264443593</v>
      </c>
      <c r="R33" s="12">
        <f>SUM(R31:R32)</f>
        <v>7225931</v>
      </c>
      <c r="S33" s="66">
        <f>R33/P33*100</f>
        <v>103.53912013547047</v>
      </c>
      <c r="T33" s="12">
        <f>SUM(T31:T32)</f>
        <v>8244681</v>
      </c>
      <c r="U33" s="66">
        <f>T33/R33*100</f>
        <v>114.09852931061755</v>
      </c>
      <c r="V33" s="12">
        <f>SUM(V31:V32)</f>
        <v>15972768</v>
      </c>
      <c r="W33" s="74">
        <f>V33/T33*100</f>
        <v>193.73421482286579</v>
      </c>
      <c r="X33" s="12">
        <f>SUM(X31:X32)</f>
        <v>16040066</v>
      </c>
      <c r="Y33" s="74">
        <f>X33/V33*100</f>
        <v>100.42132960298429</v>
      </c>
      <c r="Z33" s="12">
        <f>SUM(Z31:Z32)</f>
        <v>15714743</v>
      </c>
      <c r="AA33" s="66">
        <f>Z33/X33*100</f>
        <v>97.97181009105573</v>
      </c>
      <c r="AB33" s="12">
        <f>SUM(AB31:AB32)</f>
        <v>14268416</v>
      </c>
      <c r="AC33" s="74">
        <f t="shared" si="36"/>
        <v>90.796368734760719</v>
      </c>
      <c r="AD33" s="13">
        <f>SUM(AD31:AD32)</f>
        <v>14034071</v>
      </c>
      <c r="AE33" s="74">
        <f t="shared" si="37"/>
        <v>89.305125766294751</v>
      </c>
      <c r="AF33" s="12">
        <f>SUM(AF31:AF32)</f>
        <v>14975893</v>
      </c>
      <c r="AG33" s="74">
        <f t="shared" si="38"/>
        <v>104.95834295832138</v>
      </c>
      <c r="AH33" s="12">
        <f>SUM(AH31:AH32)</f>
        <v>15080255</v>
      </c>
      <c r="AI33" s="74">
        <f t="shared" si="39"/>
        <v>100.69686662424738</v>
      </c>
      <c r="AJ33" s="12">
        <f>SUM(AJ31:AJ32)</f>
        <v>15197677</v>
      </c>
      <c r="AK33" s="66">
        <f t="shared" si="40"/>
        <v>100.77864731067214</v>
      </c>
      <c r="AL33" s="73">
        <f>SUM(AL31:AL32)</f>
        <v>15398078</v>
      </c>
      <c r="AM33" s="74">
        <f t="shared" si="41"/>
        <v>101.31862915628487</v>
      </c>
      <c r="AN33" s="12">
        <f>SUM(AN31:AN32)</f>
        <v>15823264</v>
      </c>
      <c r="AO33" s="74">
        <f t="shared" si="42"/>
        <v>102.76129267561835</v>
      </c>
      <c r="AP33" s="12">
        <f>SUM(AP31:AP32)</f>
        <v>15880900</v>
      </c>
      <c r="AQ33" s="66">
        <f t="shared" si="43"/>
        <v>100.36424848880736</v>
      </c>
      <c r="AR33" s="12">
        <f>SUM(AR31:AR32)</f>
        <v>16084289</v>
      </c>
      <c r="AS33" s="66">
        <f>AR33/AP33*100</f>
        <v>101.28071456907355</v>
      </c>
      <c r="AT33" s="75">
        <f>SUM(AT31:AT32)</f>
        <v>16351402</v>
      </c>
      <c r="AU33" s="66">
        <f>AT33/AR33*100</f>
        <v>101.66070753889089</v>
      </c>
      <c r="AV33" s="75">
        <f>SUM(AV31:AV32)</f>
        <v>16516230</v>
      </c>
      <c r="AW33" s="66">
        <f>AV33/AT33*100</f>
        <v>101.00803588585248</v>
      </c>
      <c r="AX33" s="75">
        <f>SUM(AX31:AX32)</f>
        <v>16093536</v>
      </c>
      <c r="AY33" s="66">
        <f>AX33/AV33*100</f>
        <v>97.440735567378269</v>
      </c>
      <c r="AZ33" s="75">
        <f>SUM(AZ31:AZ32)</f>
        <v>16875749</v>
      </c>
      <c r="BA33" s="66">
        <f t="shared" si="45"/>
        <v>104.86041725075211</v>
      </c>
      <c r="BB33" s="75">
        <f>SUM(BB31:BB32)</f>
        <v>16794967</v>
      </c>
      <c r="BC33" s="66">
        <f t="shared" si="44"/>
        <v>99.52131309845862</v>
      </c>
      <c r="BD33" s="75">
        <v>15943070</v>
      </c>
      <c r="BE33" s="74">
        <v>94.927664936763506</v>
      </c>
      <c r="BF33" s="75">
        <v>17835322</v>
      </c>
      <c r="BG33" s="95">
        <v>111.8688056942609</v>
      </c>
    </row>
    <row r="34" spans="1:63" ht="27.75" customHeight="1">
      <c r="A34" s="576"/>
      <c r="B34" s="571" t="s">
        <v>86</v>
      </c>
      <c r="C34" s="572"/>
      <c r="D34" s="12">
        <v>33046</v>
      </c>
      <c r="E34" s="86">
        <v>0</v>
      </c>
      <c r="F34" s="12">
        <v>50026</v>
      </c>
      <c r="G34" s="86">
        <v>0</v>
      </c>
      <c r="H34" s="85">
        <v>-3634</v>
      </c>
      <c r="I34" s="86">
        <v>0</v>
      </c>
      <c r="J34" s="12">
        <v>20368</v>
      </c>
      <c r="K34" s="86">
        <v>0</v>
      </c>
      <c r="L34" s="12">
        <v>32697</v>
      </c>
      <c r="M34" s="86">
        <v>0</v>
      </c>
      <c r="N34" s="67">
        <v>734</v>
      </c>
      <c r="O34" s="117">
        <v>0</v>
      </c>
      <c r="P34" s="85">
        <v>-4408</v>
      </c>
      <c r="Q34" s="117">
        <v>0</v>
      </c>
      <c r="R34" s="85">
        <v>-59528</v>
      </c>
      <c r="S34" s="117">
        <v>0</v>
      </c>
      <c r="T34" s="85">
        <v>-91783</v>
      </c>
      <c r="U34" s="87" t="s">
        <v>83</v>
      </c>
      <c r="V34" s="85">
        <v>-900359</v>
      </c>
      <c r="W34" s="87" t="s">
        <v>83</v>
      </c>
      <c r="X34" s="85">
        <v>-70209</v>
      </c>
      <c r="Y34" s="89" t="s">
        <v>83</v>
      </c>
      <c r="Z34" s="85">
        <v>-35729</v>
      </c>
      <c r="AA34" s="87" t="s">
        <v>83</v>
      </c>
      <c r="AB34" s="85">
        <v>58054</v>
      </c>
      <c r="AC34" s="89" t="s">
        <v>83</v>
      </c>
      <c r="AD34" s="118">
        <v>-43243</v>
      </c>
      <c r="AE34" s="89" t="s">
        <v>83</v>
      </c>
      <c r="AF34" s="85">
        <v>-173398</v>
      </c>
      <c r="AG34" s="89" t="s">
        <v>83</v>
      </c>
      <c r="AH34" s="85">
        <v>-71766</v>
      </c>
      <c r="AI34" s="89" t="s">
        <v>83</v>
      </c>
      <c r="AJ34" s="85">
        <v>-90787</v>
      </c>
      <c r="AK34" s="87" t="s">
        <v>83</v>
      </c>
      <c r="AL34" s="88">
        <v>-116374</v>
      </c>
      <c r="AM34" s="89" t="s">
        <v>83</v>
      </c>
      <c r="AN34" s="85">
        <v>-140243</v>
      </c>
      <c r="AO34" s="89" t="s">
        <v>83</v>
      </c>
      <c r="AP34" s="85">
        <v>-139887</v>
      </c>
      <c r="AQ34" s="87" t="s">
        <v>83</v>
      </c>
      <c r="AR34" s="85">
        <v>-117960</v>
      </c>
      <c r="AS34" s="87" t="s">
        <v>83</v>
      </c>
      <c r="AT34" s="85">
        <v>-123028</v>
      </c>
      <c r="AU34" s="93" t="s">
        <v>83</v>
      </c>
      <c r="AV34" s="85">
        <v>-114808</v>
      </c>
      <c r="AW34" s="93" t="s">
        <v>83</v>
      </c>
      <c r="AX34" s="85">
        <v>-46111</v>
      </c>
      <c r="AY34" s="93" t="s">
        <v>83</v>
      </c>
      <c r="AZ34" s="90">
        <v>-111112</v>
      </c>
      <c r="BA34" s="93" t="s">
        <v>83</v>
      </c>
      <c r="BB34" s="90">
        <v>-153018</v>
      </c>
      <c r="BC34" s="93" t="s">
        <v>83</v>
      </c>
      <c r="BD34" s="90">
        <v>-161173</v>
      </c>
      <c r="BE34" s="517" t="s">
        <v>83</v>
      </c>
      <c r="BF34" s="90">
        <v>-175937</v>
      </c>
      <c r="BG34" s="94" t="s">
        <v>82</v>
      </c>
      <c r="BI34" s="509"/>
      <c r="BJ34" s="509"/>
      <c r="BK34" s="512"/>
    </row>
    <row r="35" spans="1:63" ht="27.75" customHeight="1">
      <c r="A35" s="576"/>
      <c r="B35" s="571" t="s">
        <v>87</v>
      </c>
      <c r="C35" s="572"/>
      <c r="D35" s="12">
        <f>D33+D34</f>
        <v>8150130</v>
      </c>
      <c r="E35" s="66">
        <v>86.4</v>
      </c>
      <c r="F35" s="12">
        <f>F33+F34</f>
        <v>8217295</v>
      </c>
      <c r="G35" s="66">
        <f>F35/D35*100</f>
        <v>100.82409728433778</v>
      </c>
      <c r="H35" s="12">
        <f>H33+H34</f>
        <v>7899780</v>
      </c>
      <c r="I35" s="66">
        <f>H35/F35*100</f>
        <v>96.13601556229878</v>
      </c>
      <c r="J35" s="12">
        <f>J33+J34</f>
        <v>7744714</v>
      </c>
      <c r="K35" s="66">
        <f>J35/H35*100</f>
        <v>98.037084577038854</v>
      </c>
      <c r="L35" s="12">
        <f>L33+L34</f>
        <v>7600908</v>
      </c>
      <c r="M35" s="66">
        <f>L35/J35*100</f>
        <v>98.143172233345226</v>
      </c>
      <c r="N35" s="12">
        <f>N33+N34</f>
        <v>7190774</v>
      </c>
      <c r="O35" s="66">
        <f>N35/L35*100</f>
        <v>94.604144662716621</v>
      </c>
      <c r="P35" s="12">
        <f>P33+P34</f>
        <v>6974530</v>
      </c>
      <c r="Q35" s="66">
        <f>P35/N35*100</f>
        <v>96.992757664195821</v>
      </c>
      <c r="R35" s="12">
        <f>R33+R34</f>
        <v>7166403</v>
      </c>
      <c r="S35" s="66">
        <f>R35/P35*100</f>
        <v>102.75105275911065</v>
      </c>
      <c r="T35" s="12">
        <f>T33+T34</f>
        <v>8152898</v>
      </c>
      <c r="U35" s="74">
        <f>T35/R35*100</f>
        <v>113.76555295592503</v>
      </c>
      <c r="V35" s="12">
        <f>V33+V34</f>
        <v>15072409</v>
      </c>
      <c r="W35" s="74">
        <f>V35/T35*100</f>
        <v>184.87179650720518</v>
      </c>
      <c r="X35" s="12">
        <f>X33+X34</f>
        <v>15969857</v>
      </c>
      <c r="Y35" s="74">
        <f>X35/V35*100</f>
        <v>105.9542439433537</v>
      </c>
      <c r="Z35" s="12">
        <f>Z33+Z34</f>
        <v>15679014</v>
      </c>
      <c r="AA35" s="66">
        <f>Z35/X35*100</f>
        <v>98.178800223445961</v>
      </c>
      <c r="AB35" s="12">
        <f>AB33+AB34</f>
        <v>14326470</v>
      </c>
      <c r="AC35" s="74">
        <f>AB35/Z35*100</f>
        <v>91.373539177910033</v>
      </c>
      <c r="AD35" s="13">
        <f>AD33+AD34</f>
        <v>13990828</v>
      </c>
      <c r="AE35" s="74">
        <f>AD35/Z35*100</f>
        <v>89.232830584882436</v>
      </c>
      <c r="AF35" s="12">
        <f>AF33+AF34</f>
        <v>14802495</v>
      </c>
      <c r="AG35" s="74">
        <f>AF35/AB35*100</f>
        <v>103.32269568149029</v>
      </c>
      <c r="AH35" s="12">
        <f>AH33+AH34</f>
        <v>15008489</v>
      </c>
      <c r="AI35" s="74">
        <f>AH35/AF35*100</f>
        <v>101.391616751095</v>
      </c>
      <c r="AJ35" s="12">
        <f>AJ33+AJ34</f>
        <v>15106890</v>
      </c>
      <c r="AK35" s="66">
        <f>AJ35/AH35*100</f>
        <v>100.65563562061443</v>
      </c>
      <c r="AL35" s="73">
        <f>AL33+AL34</f>
        <v>15281704</v>
      </c>
      <c r="AM35" s="74">
        <f>AL35/AJ35*100</f>
        <v>101.15718059772728</v>
      </c>
      <c r="AN35" s="12">
        <f>AN33+AN34</f>
        <v>15683021</v>
      </c>
      <c r="AO35" s="74">
        <f>AN35/AL35*100</f>
        <v>102.62612729575184</v>
      </c>
      <c r="AP35" s="12">
        <f>AP33+AP34</f>
        <v>15741013</v>
      </c>
      <c r="AQ35" s="66">
        <f>AP35/AN35*100</f>
        <v>100.36977569563925</v>
      </c>
      <c r="AR35" s="12">
        <f>AR33+AR34</f>
        <v>15966329</v>
      </c>
      <c r="AS35" s="66">
        <f>AR35/AP35*100</f>
        <v>101.43139453604415</v>
      </c>
      <c r="AT35" s="75">
        <f>AT33+AT34</f>
        <v>16228374</v>
      </c>
      <c r="AU35" s="66">
        <f>AT35/AR35*100</f>
        <v>101.64123512674705</v>
      </c>
      <c r="AV35" s="75">
        <f>AV33+AV34</f>
        <v>16401422</v>
      </c>
      <c r="AW35" s="66">
        <f>AV35/AT35*100</f>
        <v>101.06632987383702</v>
      </c>
      <c r="AX35" s="75">
        <f>AX33+AX34</f>
        <v>16047425</v>
      </c>
      <c r="AY35" s="66">
        <f>AX35/AV35*100</f>
        <v>97.841668850420405</v>
      </c>
      <c r="AZ35" s="75">
        <f>AZ33+AZ34</f>
        <v>16764637</v>
      </c>
      <c r="BA35" s="66">
        <f t="shared" si="45"/>
        <v>104.46932763356114</v>
      </c>
      <c r="BB35" s="75">
        <f>BB33+BB34</f>
        <v>16641949</v>
      </c>
      <c r="BC35" s="74">
        <f>BB35/AZ35*100</f>
        <v>99.268173835198454</v>
      </c>
      <c r="BD35" s="75">
        <v>15781897</v>
      </c>
      <c r="BE35" s="74">
        <v>94.832023580891871</v>
      </c>
      <c r="BF35" s="75">
        <v>17659385</v>
      </c>
      <c r="BG35" s="95">
        <v>111.8964659318205</v>
      </c>
    </row>
    <row r="36" spans="1:63" ht="27.75" customHeight="1" thickBot="1">
      <c r="A36" s="577"/>
      <c r="B36" s="578" t="s">
        <v>330</v>
      </c>
      <c r="C36" s="579"/>
      <c r="D36" s="96">
        <v>1383618</v>
      </c>
      <c r="E36" s="97" t="s">
        <v>90</v>
      </c>
      <c r="F36" s="96">
        <v>921815</v>
      </c>
      <c r="G36" s="98">
        <f>F36/D36*100</f>
        <v>66.62351891923926</v>
      </c>
      <c r="H36" s="96">
        <v>877474</v>
      </c>
      <c r="I36" s="98">
        <f>H36/F36*100</f>
        <v>95.189815743939945</v>
      </c>
      <c r="J36" s="96">
        <v>861977</v>
      </c>
      <c r="K36" s="98">
        <f>J36/H36*100</f>
        <v>98.233907785301895</v>
      </c>
      <c r="L36" s="96">
        <v>840301</v>
      </c>
      <c r="M36" s="98">
        <f>L36/J36*100</f>
        <v>97.485315733482452</v>
      </c>
      <c r="N36" s="99">
        <v>805461</v>
      </c>
      <c r="O36" s="100">
        <f>N36/L36*100</f>
        <v>95.853866650164647</v>
      </c>
      <c r="P36" s="99">
        <v>790355</v>
      </c>
      <c r="Q36" s="100">
        <f>P36/N36*100</f>
        <v>98.124552275032556</v>
      </c>
      <c r="R36" s="99">
        <v>822099</v>
      </c>
      <c r="S36" s="100">
        <f>R36/P36*100</f>
        <v>104.01642299979123</v>
      </c>
      <c r="T36" s="96">
        <v>453030</v>
      </c>
      <c r="U36" s="98">
        <f>T36/R36*100</f>
        <v>55.106501771684435</v>
      </c>
      <c r="V36" s="96">
        <v>0</v>
      </c>
      <c r="W36" s="102">
        <f>V36/T36*100</f>
        <v>0</v>
      </c>
      <c r="X36" s="96">
        <v>0</v>
      </c>
      <c r="Y36" s="102">
        <v>0</v>
      </c>
      <c r="Z36" s="96">
        <v>0</v>
      </c>
      <c r="AA36" s="100">
        <v>0</v>
      </c>
      <c r="AB36" s="96">
        <v>0</v>
      </c>
      <c r="AC36" s="102">
        <v>0</v>
      </c>
      <c r="AD36" s="103">
        <v>0</v>
      </c>
      <c r="AE36" s="102">
        <v>0</v>
      </c>
      <c r="AF36" s="96">
        <v>0</v>
      </c>
      <c r="AG36" s="102">
        <v>0</v>
      </c>
      <c r="AH36" s="96">
        <v>0</v>
      </c>
      <c r="AI36" s="102">
        <v>0</v>
      </c>
      <c r="AJ36" s="96">
        <v>0</v>
      </c>
      <c r="AK36" s="100">
        <v>0</v>
      </c>
      <c r="AL36" s="101">
        <v>0</v>
      </c>
      <c r="AM36" s="102">
        <v>0</v>
      </c>
      <c r="AN36" s="96">
        <v>0</v>
      </c>
      <c r="AO36" s="102">
        <v>0</v>
      </c>
      <c r="AP36" s="96">
        <v>0</v>
      </c>
      <c r="AQ36" s="100">
        <v>0</v>
      </c>
      <c r="AR36" s="96">
        <v>0</v>
      </c>
      <c r="AS36" s="100">
        <v>0</v>
      </c>
      <c r="AT36" s="104">
        <v>0</v>
      </c>
      <c r="AU36" s="100">
        <v>0</v>
      </c>
      <c r="AV36" s="104">
        <v>0</v>
      </c>
      <c r="AW36" s="100">
        <v>0</v>
      </c>
      <c r="AX36" s="104">
        <v>0</v>
      </c>
      <c r="AY36" s="100">
        <v>0</v>
      </c>
      <c r="AZ36" s="104">
        <v>0</v>
      </c>
      <c r="BA36" s="100">
        <v>0</v>
      </c>
      <c r="BB36" s="430">
        <v>0</v>
      </c>
      <c r="BC36" s="100">
        <v>0</v>
      </c>
      <c r="BD36" s="429">
        <v>1143970</v>
      </c>
      <c r="BE36" s="518" t="s">
        <v>83</v>
      </c>
      <c r="BF36" s="514">
        <v>6498</v>
      </c>
      <c r="BG36" s="515">
        <v>0.5680218886858921</v>
      </c>
    </row>
    <row r="37" spans="1:63" ht="24.75" customHeight="1">
      <c r="E37" s="427"/>
    </row>
  </sheetData>
  <protectedRanges>
    <protectedRange sqref="P6:P7 P9:P10 P18 P20 P22:P23 P25:P26 P34 P36 AB22:AB23 AB25:AB26 AB34 AB36 X6:X7 X9:X10 X18 X20 T6:T7 T9:T10 T18 T20 V6:V7 V9:V10 V18 V20 AB6:AB7 AB9:AB10 AB18 AB20 Z6:Z7 Z9:Z10 Z18 Z20 Z22:Z23 Z25:Z26 Z34 Z36 V22:V23 V25:V26 V34 V36 X22:X23 X25:X26 X34 X36 T22:T23 T25:T26 T34 T36 R6:R7 R9:R10 R18 R20 R22:R23 R25:R26 R34 R36 AF22:AF23 AF25:AF26 AF34 AF36 AF6:AF7 AF9:AF10 AF18 AF20 AD22:AD23 AD25:AD26 AD34 AD36 AD6:AD7 AD9:AD10 AD18 AD20 AH22:AH23 AH25:AH26 AH34 AH36 AH6:AH7 AH9:AH10 AH18 AH20 AJ22:AJ23 AJ25:AJ26 AJ34 AJ36 AJ6:AJ7 AJ9:AJ10 AJ18 AJ20 AR22:AR23 AR25:AR26 AR34 AR36 AR6:AR7 AR9:AR10 AR18 AR20 AL22:AL23 AL25:AL26 AL34 AL36 AL6:AL7 AL9:AL10 AL18 AL20 AN22:AN23 AN25:AN26 AN34 AN36 AN6:AN7 AN9:AN10 AN18 AN20 AP22:AP23 AP25:AP26 AP34 AP36 AP6:AP7 AP9:AP10 AP18 AP20 AV22:AV23 AV25:AV26 AV34 AV36 AV6:AV7 AV9:AV10 AV18 AV20 AT22:AT23 AT25:AT26 AT34 AT36 AT6:AT7 AT9:AT10 AT18 AT20 BD25:BD26 BD6:BD7 BD9:BD10 BD18 BD20 BD34 BD22:BD23 BD36 AX22:AX23 AX25:AX26 AX34 AX36 AX6:AX7 AX9:AX10 AX18 AX20 AZ20 AZ36 BB20 BB6:BB7 BB9:BB10 BB22:BB23 BB25:BB26 BB34" name="範囲1"/>
    <protectedRange sqref="BF25:BF26 BF6:BF7 BF9:BF10 BF18 BF20 BF34 BF22:BF23 BF36" name="範囲1_1"/>
  </protectedRanges>
  <mergeCells count="37">
    <mergeCell ref="BF4:BG4"/>
    <mergeCell ref="A22:A36"/>
    <mergeCell ref="B34:C34"/>
    <mergeCell ref="B35:C35"/>
    <mergeCell ref="B36:C36"/>
    <mergeCell ref="AX4:AY4"/>
    <mergeCell ref="AH4:AI4"/>
    <mergeCell ref="AJ4:AK4"/>
    <mergeCell ref="N4:O4"/>
    <mergeCell ref="P4:Q4"/>
    <mergeCell ref="R4:S4"/>
    <mergeCell ref="T4:U4"/>
    <mergeCell ref="V4:W4"/>
    <mergeCell ref="X4:Y4"/>
    <mergeCell ref="A4:C5"/>
    <mergeCell ref="D4:E4"/>
    <mergeCell ref="F4:G4"/>
    <mergeCell ref="A6:A20"/>
    <mergeCell ref="B18:C18"/>
    <mergeCell ref="B19:C19"/>
    <mergeCell ref="B20:C20"/>
    <mergeCell ref="H4:I4"/>
    <mergeCell ref="J4:K4"/>
    <mergeCell ref="L4:M4"/>
    <mergeCell ref="BD4:BE4"/>
    <mergeCell ref="AZ4:BA4"/>
    <mergeCell ref="BB4:BC4"/>
    <mergeCell ref="AN4:AO4"/>
    <mergeCell ref="AP4:AQ4"/>
    <mergeCell ref="AR4:AS4"/>
    <mergeCell ref="AT4:AU4"/>
    <mergeCell ref="AV4:AW4"/>
    <mergeCell ref="AL4:AM4"/>
    <mergeCell ref="Z4:AA4"/>
    <mergeCell ref="AB4:AC4"/>
    <mergeCell ref="AD4:AE4"/>
    <mergeCell ref="AF4:AG4"/>
  </mergeCells>
  <phoneticPr fontId="3"/>
  <printOptions horizontalCentered="1"/>
  <pageMargins left="0.70866141732283472" right="0.70866141732283472" top="0.39370078740157483" bottom="0.74803149606299213" header="0.59055118110236227" footer="0.31496062992125984"/>
  <pageSetup paperSize="9" scale="73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3E4E3-42FB-4A6C-9B36-E98BB0613132}">
  <sheetPr>
    <tabColor rgb="FFFFFF00"/>
    <pageSetUpPr autoPageBreaks="0" fitToPage="1"/>
  </sheetPr>
  <dimension ref="A1:U60"/>
  <sheetViews>
    <sheetView showGridLines="0" view="pageBreakPreview" zoomScale="80" zoomScaleNormal="100" zoomScaleSheetLayoutView="80" workbookViewId="0">
      <selection activeCell="C11" sqref="C11"/>
    </sheetView>
  </sheetViews>
  <sheetFormatPr defaultColWidth="9" defaultRowHeight="23.25" customHeight="1"/>
  <cols>
    <col min="1" max="1" width="9.6640625" style="2" customWidth="1"/>
    <col min="2" max="2" width="20" style="2" customWidth="1"/>
    <col min="3" max="3" width="12.6640625" style="3" customWidth="1"/>
    <col min="4" max="6" width="16.6640625" style="3" customWidth="1"/>
    <col min="7" max="7" width="12.6640625" style="3" customWidth="1"/>
    <col min="8" max="8" width="10.88671875" style="3" customWidth="1"/>
    <col min="9" max="9" width="10.77734375" style="3" customWidth="1"/>
    <col min="10" max="10" width="11.33203125" style="3" customWidth="1"/>
    <col min="11" max="14" width="9.6640625" style="3" customWidth="1"/>
    <col min="15" max="18" width="14.21875" style="3" customWidth="1"/>
    <col min="19" max="256" width="9" style="3"/>
    <col min="257" max="257" width="9.6640625" style="3" customWidth="1"/>
    <col min="258" max="258" width="20" style="3" customWidth="1"/>
    <col min="259" max="259" width="12.6640625" style="3" customWidth="1"/>
    <col min="260" max="262" width="16.6640625" style="3" customWidth="1"/>
    <col min="263" max="263" width="12.6640625" style="3" customWidth="1"/>
    <col min="264" max="264" width="10.88671875" style="3" customWidth="1"/>
    <col min="265" max="265" width="10.77734375" style="3" customWidth="1"/>
    <col min="266" max="266" width="11.33203125" style="3" customWidth="1"/>
    <col min="267" max="270" width="9.6640625" style="3" customWidth="1"/>
    <col min="271" max="274" width="14.21875" style="3" customWidth="1"/>
    <col min="275" max="512" width="9" style="3"/>
    <col min="513" max="513" width="9.6640625" style="3" customWidth="1"/>
    <col min="514" max="514" width="20" style="3" customWidth="1"/>
    <col min="515" max="515" width="12.6640625" style="3" customWidth="1"/>
    <col min="516" max="518" width="16.6640625" style="3" customWidth="1"/>
    <col min="519" max="519" width="12.6640625" style="3" customWidth="1"/>
    <col min="520" max="520" width="10.88671875" style="3" customWidth="1"/>
    <col min="521" max="521" width="10.77734375" style="3" customWidth="1"/>
    <col min="522" max="522" width="11.33203125" style="3" customWidth="1"/>
    <col min="523" max="526" width="9.6640625" style="3" customWidth="1"/>
    <col min="527" max="530" width="14.21875" style="3" customWidth="1"/>
    <col min="531" max="768" width="9" style="3"/>
    <col min="769" max="769" width="9.6640625" style="3" customWidth="1"/>
    <col min="770" max="770" width="20" style="3" customWidth="1"/>
    <col min="771" max="771" width="12.6640625" style="3" customWidth="1"/>
    <col min="772" max="774" width="16.6640625" style="3" customWidth="1"/>
    <col min="775" max="775" width="12.6640625" style="3" customWidth="1"/>
    <col min="776" max="776" width="10.88671875" style="3" customWidth="1"/>
    <col min="777" max="777" width="10.77734375" style="3" customWidth="1"/>
    <col min="778" max="778" width="11.33203125" style="3" customWidth="1"/>
    <col min="779" max="782" width="9.6640625" style="3" customWidth="1"/>
    <col min="783" max="786" width="14.21875" style="3" customWidth="1"/>
    <col min="787" max="1024" width="9" style="3"/>
    <col min="1025" max="1025" width="9.6640625" style="3" customWidth="1"/>
    <col min="1026" max="1026" width="20" style="3" customWidth="1"/>
    <col min="1027" max="1027" width="12.6640625" style="3" customWidth="1"/>
    <col min="1028" max="1030" width="16.6640625" style="3" customWidth="1"/>
    <col min="1031" max="1031" width="12.6640625" style="3" customWidth="1"/>
    <col min="1032" max="1032" width="10.88671875" style="3" customWidth="1"/>
    <col min="1033" max="1033" width="10.77734375" style="3" customWidth="1"/>
    <col min="1034" max="1034" width="11.33203125" style="3" customWidth="1"/>
    <col min="1035" max="1038" width="9.6640625" style="3" customWidth="1"/>
    <col min="1039" max="1042" width="14.21875" style="3" customWidth="1"/>
    <col min="1043" max="1280" width="9" style="3"/>
    <col min="1281" max="1281" width="9.6640625" style="3" customWidth="1"/>
    <col min="1282" max="1282" width="20" style="3" customWidth="1"/>
    <col min="1283" max="1283" width="12.6640625" style="3" customWidth="1"/>
    <col min="1284" max="1286" width="16.6640625" style="3" customWidth="1"/>
    <col min="1287" max="1287" width="12.6640625" style="3" customWidth="1"/>
    <col min="1288" max="1288" width="10.88671875" style="3" customWidth="1"/>
    <col min="1289" max="1289" width="10.77734375" style="3" customWidth="1"/>
    <col min="1290" max="1290" width="11.33203125" style="3" customWidth="1"/>
    <col min="1291" max="1294" width="9.6640625" style="3" customWidth="1"/>
    <col min="1295" max="1298" width="14.21875" style="3" customWidth="1"/>
    <col min="1299" max="1536" width="9" style="3"/>
    <col min="1537" max="1537" width="9.6640625" style="3" customWidth="1"/>
    <col min="1538" max="1538" width="20" style="3" customWidth="1"/>
    <col min="1539" max="1539" width="12.6640625" style="3" customWidth="1"/>
    <col min="1540" max="1542" width="16.6640625" style="3" customWidth="1"/>
    <col min="1543" max="1543" width="12.6640625" style="3" customWidth="1"/>
    <col min="1544" max="1544" width="10.88671875" style="3" customWidth="1"/>
    <col min="1545" max="1545" width="10.77734375" style="3" customWidth="1"/>
    <col min="1546" max="1546" width="11.33203125" style="3" customWidth="1"/>
    <col min="1547" max="1550" width="9.6640625" style="3" customWidth="1"/>
    <col min="1551" max="1554" width="14.21875" style="3" customWidth="1"/>
    <col min="1555" max="1792" width="9" style="3"/>
    <col min="1793" max="1793" width="9.6640625" style="3" customWidth="1"/>
    <col min="1794" max="1794" width="20" style="3" customWidth="1"/>
    <col min="1795" max="1795" width="12.6640625" style="3" customWidth="1"/>
    <col min="1796" max="1798" width="16.6640625" style="3" customWidth="1"/>
    <col min="1799" max="1799" width="12.6640625" style="3" customWidth="1"/>
    <col min="1800" max="1800" width="10.88671875" style="3" customWidth="1"/>
    <col min="1801" max="1801" width="10.77734375" style="3" customWidth="1"/>
    <col min="1802" max="1802" width="11.33203125" style="3" customWidth="1"/>
    <col min="1803" max="1806" width="9.6640625" style="3" customWidth="1"/>
    <col min="1807" max="1810" width="14.21875" style="3" customWidth="1"/>
    <col min="1811" max="2048" width="9" style="3"/>
    <col min="2049" max="2049" width="9.6640625" style="3" customWidth="1"/>
    <col min="2050" max="2050" width="20" style="3" customWidth="1"/>
    <col min="2051" max="2051" width="12.6640625" style="3" customWidth="1"/>
    <col min="2052" max="2054" width="16.6640625" style="3" customWidth="1"/>
    <col min="2055" max="2055" width="12.6640625" style="3" customWidth="1"/>
    <col min="2056" max="2056" width="10.88671875" style="3" customWidth="1"/>
    <col min="2057" max="2057" width="10.77734375" style="3" customWidth="1"/>
    <col min="2058" max="2058" width="11.33203125" style="3" customWidth="1"/>
    <col min="2059" max="2062" width="9.6640625" style="3" customWidth="1"/>
    <col min="2063" max="2066" width="14.21875" style="3" customWidth="1"/>
    <col min="2067" max="2304" width="9" style="3"/>
    <col min="2305" max="2305" width="9.6640625" style="3" customWidth="1"/>
    <col min="2306" max="2306" width="20" style="3" customWidth="1"/>
    <col min="2307" max="2307" width="12.6640625" style="3" customWidth="1"/>
    <col min="2308" max="2310" width="16.6640625" style="3" customWidth="1"/>
    <col min="2311" max="2311" width="12.6640625" style="3" customWidth="1"/>
    <col min="2312" max="2312" width="10.88671875" style="3" customWidth="1"/>
    <col min="2313" max="2313" width="10.77734375" style="3" customWidth="1"/>
    <col min="2314" max="2314" width="11.33203125" style="3" customWidth="1"/>
    <col min="2315" max="2318" width="9.6640625" style="3" customWidth="1"/>
    <col min="2319" max="2322" width="14.21875" style="3" customWidth="1"/>
    <col min="2323" max="2560" width="9" style="3"/>
    <col min="2561" max="2561" width="9.6640625" style="3" customWidth="1"/>
    <col min="2562" max="2562" width="20" style="3" customWidth="1"/>
    <col min="2563" max="2563" width="12.6640625" style="3" customWidth="1"/>
    <col min="2564" max="2566" width="16.6640625" style="3" customWidth="1"/>
    <col min="2567" max="2567" width="12.6640625" style="3" customWidth="1"/>
    <col min="2568" max="2568" width="10.88671875" style="3" customWidth="1"/>
    <col min="2569" max="2569" width="10.77734375" style="3" customWidth="1"/>
    <col min="2570" max="2570" width="11.33203125" style="3" customWidth="1"/>
    <col min="2571" max="2574" width="9.6640625" style="3" customWidth="1"/>
    <col min="2575" max="2578" width="14.21875" style="3" customWidth="1"/>
    <col min="2579" max="2816" width="9" style="3"/>
    <col min="2817" max="2817" width="9.6640625" style="3" customWidth="1"/>
    <col min="2818" max="2818" width="20" style="3" customWidth="1"/>
    <col min="2819" max="2819" width="12.6640625" style="3" customWidth="1"/>
    <col min="2820" max="2822" width="16.6640625" style="3" customWidth="1"/>
    <col min="2823" max="2823" width="12.6640625" style="3" customWidth="1"/>
    <col min="2824" max="2824" width="10.88671875" style="3" customWidth="1"/>
    <col min="2825" max="2825" width="10.77734375" style="3" customWidth="1"/>
    <col min="2826" max="2826" width="11.33203125" style="3" customWidth="1"/>
    <col min="2827" max="2830" width="9.6640625" style="3" customWidth="1"/>
    <col min="2831" max="2834" width="14.21875" style="3" customWidth="1"/>
    <col min="2835" max="3072" width="9" style="3"/>
    <col min="3073" max="3073" width="9.6640625" style="3" customWidth="1"/>
    <col min="3074" max="3074" width="20" style="3" customWidth="1"/>
    <col min="3075" max="3075" width="12.6640625" style="3" customWidth="1"/>
    <col min="3076" max="3078" width="16.6640625" style="3" customWidth="1"/>
    <col min="3079" max="3079" width="12.6640625" style="3" customWidth="1"/>
    <col min="3080" max="3080" width="10.88671875" style="3" customWidth="1"/>
    <col min="3081" max="3081" width="10.77734375" style="3" customWidth="1"/>
    <col min="3082" max="3082" width="11.33203125" style="3" customWidth="1"/>
    <col min="3083" max="3086" width="9.6640625" style="3" customWidth="1"/>
    <col min="3087" max="3090" width="14.21875" style="3" customWidth="1"/>
    <col min="3091" max="3328" width="9" style="3"/>
    <col min="3329" max="3329" width="9.6640625" style="3" customWidth="1"/>
    <col min="3330" max="3330" width="20" style="3" customWidth="1"/>
    <col min="3331" max="3331" width="12.6640625" style="3" customWidth="1"/>
    <col min="3332" max="3334" width="16.6640625" style="3" customWidth="1"/>
    <col min="3335" max="3335" width="12.6640625" style="3" customWidth="1"/>
    <col min="3336" max="3336" width="10.88671875" style="3" customWidth="1"/>
    <col min="3337" max="3337" width="10.77734375" style="3" customWidth="1"/>
    <col min="3338" max="3338" width="11.33203125" style="3" customWidth="1"/>
    <col min="3339" max="3342" width="9.6640625" style="3" customWidth="1"/>
    <col min="3343" max="3346" width="14.21875" style="3" customWidth="1"/>
    <col min="3347" max="3584" width="9" style="3"/>
    <col min="3585" max="3585" width="9.6640625" style="3" customWidth="1"/>
    <col min="3586" max="3586" width="20" style="3" customWidth="1"/>
    <col min="3587" max="3587" width="12.6640625" style="3" customWidth="1"/>
    <col min="3588" max="3590" width="16.6640625" style="3" customWidth="1"/>
    <col min="3591" max="3591" width="12.6640625" style="3" customWidth="1"/>
    <col min="3592" max="3592" width="10.88671875" style="3" customWidth="1"/>
    <col min="3593" max="3593" width="10.77734375" style="3" customWidth="1"/>
    <col min="3594" max="3594" width="11.33203125" style="3" customWidth="1"/>
    <col min="3595" max="3598" width="9.6640625" style="3" customWidth="1"/>
    <col min="3599" max="3602" width="14.21875" style="3" customWidth="1"/>
    <col min="3603" max="3840" width="9" style="3"/>
    <col min="3841" max="3841" width="9.6640625" style="3" customWidth="1"/>
    <col min="3842" max="3842" width="20" style="3" customWidth="1"/>
    <col min="3843" max="3843" width="12.6640625" style="3" customWidth="1"/>
    <col min="3844" max="3846" width="16.6640625" style="3" customWidth="1"/>
    <col min="3847" max="3847" width="12.6640625" style="3" customWidth="1"/>
    <col min="3848" max="3848" width="10.88671875" style="3" customWidth="1"/>
    <col min="3849" max="3849" width="10.77734375" style="3" customWidth="1"/>
    <col min="3850" max="3850" width="11.33203125" style="3" customWidth="1"/>
    <col min="3851" max="3854" width="9.6640625" style="3" customWidth="1"/>
    <col min="3855" max="3858" width="14.21875" style="3" customWidth="1"/>
    <col min="3859" max="4096" width="9" style="3"/>
    <col min="4097" max="4097" width="9.6640625" style="3" customWidth="1"/>
    <col min="4098" max="4098" width="20" style="3" customWidth="1"/>
    <col min="4099" max="4099" width="12.6640625" style="3" customWidth="1"/>
    <col min="4100" max="4102" width="16.6640625" style="3" customWidth="1"/>
    <col min="4103" max="4103" width="12.6640625" style="3" customWidth="1"/>
    <col min="4104" max="4104" width="10.88671875" style="3" customWidth="1"/>
    <col min="4105" max="4105" width="10.77734375" style="3" customWidth="1"/>
    <col min="4106" max="4106" width="11.33203125" style="3" customWidth="1"/>
    <col min="4107" max="4110" width="9.6640625" style="3" customWidth="1"/>
    <col min="4111" max="4114" width="14.21875" style="3" customWidth="1"/>
    <col min="4115" max="4352" width="9" style="3"/>
    <col min="4353" max="4353" width="9.6640625" style="3" customWidth="1"/>
    <col min="4354" max="4354" width="20" style="3" customWidth="1"/>
    <col min="4355" max="4355" width="12.6640625" style="3" customWidth="1"/>
    <col min="4356" max="4358" width="16.6640625" style="3" customWidth="1"/>
    <col min="4359" max="4359" width="12.6640625" style="3" customWidth="1"/>
    <col min="4360" max="4360" width="10.88671875" style="3" customWidth="1"/>
    <col min="4361" max="4361" width="10.77734375" style="3" customWidth="1"/>
    <col min="4362" max="4362" width="11.33203125" style="3" customWidth="1"/>
    <col min="4363" max="4366" width="9.6640625" style="3" customWidth="1"/>
    <col min="4367" max="4370" width="14.21875" style="3" customWidth="1"/>
    <col min="4371" max="4608" width="9" style="3"/>
    <col min="4609" max="4609" width="9.6640625" style="3" customWidth="1"/>
    <col min="4610" max="4610" width="20" style="3" customWidth="1"/>
    <col min="4611" max="4611" width="12.6640625" style="3" customWidth="1"/>
    <col min="4612" max="4614" width="16.6640625" style="3" customWidth="1"/>
    <col min="4615" max="4615" width="12.6640625" style="3" customWidth="1"/>
    <col min="4616" max="4616" width="10.88671875" style="3" customWidth="1"/>
    <col min="4617" max="4617" width="10.77734375" style="3" customWidth="1"/>
    <col min="4618" max="4618" width="11.33203125" style="3" customWidth="1"/>
    <col min="4619" max="4622" width="9.6640625" style="3" customWidth="1"/>
    <col min="4623" max="4626" width="14.21875" style="3" customWidth="1"/>
    <col min="4627" max="4864" width="9" style="3"/>
    <col min="4865" max="4865" width="9.6640625" style="3" customWidth="1"/>
    <col min="4866" max="4866" width="20" style="3" customWidth="1"/>
    <col min="4867" max="4867" width="12.6640625" style="3" customWidth="1"/>
    <col min="4868" max="4870" width="16.6640625" style="3" customWidth="1"/>
    <col min="4871" max="4871" width="12.6640625" style="3" customWidth="1"/>
    <col min="4872" max="4872" width="10.88671875" style="3" customWidth="1"/>
    <col min="4873" max="4873" width="10.77734375" style="3" customWidth="1"/>
    <col min="4874" max="4874" width="11.33203125" style="3" customWidth="1"/>
    <col min="4875" max="4878" width="9.6640625" style="3" customWidth="1"/>
    <col min="4879" max="4882" width="14.21875" style="3" customWidth="1"/>
    <col min="4883" max="5120" width="9" style="3"/>
    <col min="5121" max="5121" width="9.6640625" style="3" customWidth="1"/>
    <col min="5122" max="5122" width="20" style="3" customWidth="1"/>
    <col min="5123" max="5123" width="12.6640625" style="3" customWidth="1"/>
    <col min="5124" max="5126" width="16.6640625" style="3" customWidth="1"/>
    <col min="5127" max="5127" width="12.6640625" style="3" customWidth="1"/>
    <col min="5128" max="5128" width="10.88671875" style="3" customWidth="1"/>
    <col min="5129" max="5129" width="10.77734375" style="3" customWidth="1"/>
    <col min="5130" max="5130" width="11.33203125" style="3" customWidth="1"/>
    <col min="5131" max="5134" width="9.6640625" style="3" customWidth="1"/>
    <col min="5135" max="5138" width="14.21875" style="3" customWidth="1"/>
    <col min="5139" max="5376" width="9" style="3"/>
    <col min="5377" max="5377" width="9.6640625" style="3" customWidth="1"/>
    <col min="5378" max="5378" width="20" style="3" customWidth="1"/>
    <col min="5379" max="5379" width="12.6640625" style="3" customWidth="1"/>
    <col min="5380" max="5382" width="16.6640625" style="3" customWidth="1"/>
    <col min="5383" max="5383" width="12.6640625" style="3" customWidth="1"/>
    <col min="5384" max="5384" width="10.88671875" style="3" customWidth="1"/>
    <col min="5385" max="5385" width="10.77734375" style="3" customWidth="1"/>
    <col min="5386" max="5386" width="11.33203125" style="3" customWidth="1"/>
    <col min="5387" max="5390" width="9.6640625" style="3" customWidth="1"/>
    <col min="5391" max="5394" width="14.21875" style="3" customWidth="1"/>
    <col min="5395" max="5632" width="9" style="3"/>
    <col min="5633" max="5633" width="9.6640625" style="3" customWidth="1"/>
    <col min="5634" max="5634" width="20" style="3" customWidth="1"/>
    <col min="5635" max="5635" width="12.6640625" style="3" customWidth="1"/>
    <col min="5636" max="5638" width="16.6640625" style="3" customWidth="1"/>
    <col min="5639" max="5639" width="12.6640625" style="3" customWidth="1"/>
    <col min="5640" max="5640" width="10.88671875" style="3" customWidth="1"/>
    <col min="5641" max="5641" width="10.77734375" style="3" customWidth="1"/>
    <col min="5642" max="5642" width="11.33203125" style="3" customWidth="1"/>
    <col min="5643" max="5646" width="9.6640625" style="3" customWidth="1"/>
    <col min="5647" max="5650" width="14.21875" style="3" customWidth="1"/>
    <col min="5651" max="5888" width="9" style="3"/>
    <col min="5889" max="5889" width="9.6640625" style="3" customWidth="1"/>
    <col min="5890" max="5890" width="20" style="3" customWidth="1"/>
    <col min="5891" max="5891" width="12.6640625" style="3" customWidth="1"/>
    <col min="5892" max="5894" width="16.6640625" style="3" customWidth="1"/>
    <col min="5895" max="5895" width="12.6640625" style="3" customWidth="1"/>
    <col min="5896" max="5896" width="10.88671875" style="3" customWidth="1"/>
    <col min="5897" max="5897" width="10.77734375" style="3" customWidth="1"/>
    <col min="5898" max="5898" width="11.33203125" style="3" customWidth="1"/>
    <col min="5899" max="5902" width="9.6640625" style="3" customWidth="1"/>
    <col min="5903" max="5906" width="14.21875" style="3" customWidth="1"/>
    <col min="5907" max="6144" width="9" style="3"/>
    <col min="6145" max="6145" width="9.6640625" style="3" customWidth="1"/>
    <col min="6146" max="6146" width="20" style="3" customWidth="1"/>
    <col min="6147" max="6147" width="12.6640625" style="3" customWidth="1"/>
    <col min="6148" max="6150" width="16.6640625" style="3" customWidth="1"/>
    <col min="6151" max="6151" width="12.6640625" style="3" customWidth="1"/>
    <col min="6152" max="6152" width="10.88671875" style="3" customWidth="1"/>
    <col min="6153" max="6153" width="10.77734375" style="3" customWidth="1"/>
    <col min="6154" max="6154" width="11.33203125" style="3" customWidth="1"/>
    <col min="6155" max="6158" width="9.6640625" style="3" customWidth="1"/>
    <col min="6159" max="6162" width="14.21875" style="3" customWidth="1"/>
    <col min="6163" max="6400" width="9" style="3"/>
    <col min="6401" max="6401" width="9.6640625" style="3" customWidth="1"/>
    <col min="6402" max="6402" width="20" style="3" customWidth="1"/>
    <col min="6403" max="6403" width="12.6640625" style="3" customWidth="1"/>
    <col min="6404" max="6406" width="16.6640625" style="3" customWidth="1"/>
    <col min="6407" max="6407" width="12.6640625" style="3" customWidth="1"/>
    <col min="6408" max="6408" width="10.88671875" style="3" customWidth="1"/>
    <col min="6409" max="6409" width="10.77734375" style="3" customWidth="1"/>
    <col min="6410" max="6410" width="11.33203125" style="3" customWidth="1"/>
    <col min="6411" max="6414" width="9.6640625" style="3" customWidth="1"/>
    <col min="6415" max="6418" width="14.21875" style="3" customWidth="1"/>
    <col min="6419" max="6656" width="9" style="3"/>
    <col min="6657" max="6657" width="9.6640625" style="3" customWidth="1"/>
    <col min="6658" max="6658" width="20" style="3" customWidth="1"/>
    <col min="6659" max="6659" width="12.6640625" style="3" customWidth="1"/>
    <col min="6660" max="6662" width="16.6640625" style="3" customWidth="1"/>
    <col min="6663" max="6663" width="12.6640625" style="3" customWidth="1"/>
    <col min="6664" max="6664" width="10.88671875" style="3" customWidth="1"/>
    <col min="6665" max="6665" width="10.77734375" style="3" customWidth="1"/>
    <col min="6666" max="6666" width="11.33203125" style="3" customWidth="1"/>
    <col min="6667" max="6670" width="9.6640625" style="3" customWidth="1"/>
    <col min="6671" max="6674" width="14.21875" style="3" customWidth="1"/>
    <col min="6675" max="6912" width="9" style="3"/>
    <col min="6913" max="6913" width="9.6640625" style="3" customWidth="1"/>
    <col min="6914" max="6914" width="20" style="3" customWidth="1"/>
    <col min="6915" max="6915" width="12.6640625" style="3" customWidth="1"/>
    <col min="6916" max="6918" width="16.6640625" style="3" customWidth="1"/>
    <col min="6919" max="6919" width="12.6640625" style="3" customWidth="1"/>
    <col min="6920" max="6920" width="10.88671875" style="3" customWidth="1"/>
    <col min="6921" max="6921" width="10.77734375" style="3" customWidth="1"/>
    <col min="6922" max="6922" width="11.33203125" style="3" customWidth="1"/>
    <col min="6923" max="6926" width="9.6640625" style="3" customWidth="1"/>
    <col min="6927" max="6930" width="14.21875" style="3" customWidth="1"/>
    <col min="6931" max="7168" width="9" style="3"/>
    <col min="7169" max="7169" width="9.6640625" style="3" customWidth="1"/>
    <col min="7170" max="7170" width="20" style="3" customWidth="1"/>
    <col min="7171" max="7171" width="12.6640625" style="3" customWidth="1"/>
    <col min="7172" max="7174" width="16.6640625" style="3" customWidth="1"/>
    <col min="7175" max="7175" width="12.6640625" style="3" customWidth="1"/>
    <col min="7176" max="7176" width="10.88671875" style="3" customWidth="1"/>
    <col min="7177" max="7177" width="10.77734375" style="3" customWidth="1"/>
    <col min="7178" max="7178" width="11.33203125" style="3" customWidth="1"/>
    <col min="7179" max="7182" width="9.6640625" style="3" customWidth="1"/>
    <col min="7183" max="7186" width="14.21875" style="3" customWidth="1"/>
    <col min="7187" max="7424" width="9" style="3"/>
    <col min="7425" max="7425" width="9.6640625" style="3" customWidth="1"/>
    <col min="7426" max="7426" width="20" style="3" customWidth="1"/>
    <col min="7427" max="7427" width="12.6640625" style="3" customWidth="1"/>
    <col min="7428" max="7430" width="16.6640625" style="3" customWidth="1"/>
    <col min="7431" max="7431" width="12.6640625" style="3" customWidth="1"/>
    <col min="7432" max="7432" width="10.88671875" style="3" customWidth="1"/>
    <col min="7433" max="7433" width="10.77734375" style="3" customWidth="1"/>
    <col min="7434" max="7434" width="11.33203125" style="3" customWidth="1"/>
    <col min="7435" max="7438" width="9.6640625" style="3" customWidth="1"/>
    <col min="7439" max="7442" width="14.21875" style="3" customWidth="1"/>
    <col min="7443" max="7680" width="9" style="3"/>
    <col min="7681" max="7681" width="9.6640625" style="3" customWidth="1"/>
    <col min="7682" max="7682" width="20" style="3" customWidth="1"/>
    <col min="7683" max="7683" width="12.6640625" style="3" customWidth="1"/>
    <col min="7684" max="7686" width="16.6640625" style="3" customWidth="1"/>
    <col min="7687" max="7687" width="12.6640625" style="3" customWidth="1"/>
    <col min="7688" max="7688" width="10.88671875" style="3" customWidth="1"/>
    <col min="7689" max="7689" width="10.77734375" style="3" customWidth="1"/>
    <col min="7690" max="7690" width="11.33203125" style="3" customWidth="1"/>
    <col min="7691" max="7694" width="9.6640625" style="3" customWidth="1"/>
    <col min="7695" max="7698" width="14.21875" style="3" customWidth="1"/>
    <col min="7699" max="7936" width="9" style="3"/>
    <col min="7937" max="7937" width="9.6640625" style="3" customWidth="1"/>
    <col min="7938" max="7938" width="20" style="3" customWidth="1"/>
    <col min="7939" max="7939" width="12.6640625" style="3" customWidth="1"/>
    <col min="7940" max="7942" width="16.6640625" style="3" customWidth="1"/>
    <col min="7943" max="7943" width="12.6640625" style="3" customWidth="1"/>
    <col min="7944" max="7944" width="10.88671875" style="3" customWidth="1"/>
    <col min="7945" max="7945" width="10.77734375" style="3" customWidth="1"/>
    <col min="7946" max="7946" width="11.33203125" style="3" customWidth="1"/>
    <col min="7947" max="7950" width="9.6640625" style="3" customWidth="1"/>
    <col min="7951" max="7954" width="14.21875" style="3" customWidth="1"/>
    <col min="7955" max="8192" width="9" style="3"/>
    <col min="8193" max="8193" width="9.6640625" style="3" customWidth="1"/>
    <col min="8194" max="8194" width="20" style="3" customWidth="1"/>
    <col min="8195" max="8195" width="12.6640625" style="3" customWidth="1"/>
    <col min="8196" max="8198" width="16.6640625" style="3" customWidth="1"/>
    <col min="8199" max="8199" width="12.6640625" style="3" customWidth="1"/>
    <col min="8200" max="8200" width="10.88671875" style="3" customWidth="1"/>
    <col min="8201" max="8201" width="10.77734375" style="3" customWidth="1"/>
    <col min="8202" max="8202" width="11.33203125" style="3" customWidth="1"/>
    <col min="8203" max="8206" width="9.6640625" style="3" customWidth="1"/>
    <col min="8207" max="8210" width="14.21875" style="3" customWidth="1"/>
    <col min="8211" max="8448" width="9" style="3"/>
    <col min="8449" max="8449" width="9.6640625" style="3" customWidth="1"/>
    <col min="8450" max="8450" width="20" style="3" customWidth="1"/>
    <col min="8451" max="8451" width="12.6640625" style="3" customWidth="1"/>
    <col min="8452" max="8454" width="16.6640625" style="3" customWidth="1"/>
    <col min="8455" max="8455" width="12.6640625" style="3" customWidth="1"/>
    <col min="8456" max="8456" width="10.88671875" style="3" customWidth="1"/>
    <col min="8457" max="8457" width="10.77734375" style="3" customWidth="1"/>
    <col min="8458" max="8458" width="11.33203125" style="3" customWidth="1"/>
    <col min="8459" max="8462" width="9.6640625" style="3" customWidth="1"/>
    <col min="8463" max="8466" width="14.21875" style="3" customWidth="1"/>
    <col min="8467" max="8704" width="9" style="3"/>
    <col min="8705" max="8705" width="9.6640625" style="3" customWidth="1"/>
    <col min="8706" max="8706" width="20" style="3" customWidth="1"/>
    <col min="8707" max="8707" width="12.6640625" style="3" customWidth="1"/>
    <col min="8708" max="8710" width="16.6640625" style="3" customWidth="1"/>
    <col min="8711" max="8711" width="12.6640625" style="3" customWidth="1"/>
    <col min="8712" max="8712" width="10.88671875" style="3" customWidth="1"/>
    <col min="8713" max="8713" width="10.77734375" style="3" customWidth="1"/>
    <col min="8714" max="8714" width="11.33203125" style="3" customWidth="1"/>
    <col min="8715" max="8718" width="9.6640625" style="3" customWidth="1"/>
    <col min="8719" max="8722" width="14.21875" style="3" customWidth="1"/>
    <col min="8723" max="8960" width="9" style="3"/>
    <col min="8961" max="8961" width="9.6640625" style="3" customWidth="1"/>
    <col min="8962" max="8962" width="20" style="3" customWidth="1"/>
    <col min="8963" max="8963" width="12.6640625" style="3" customWidth="1"/>
    <col min="8964" max="8966" width="16.6640625" style="3" customWidth="1"/>
    <col min="8967" max="8967" width="12.6640625" style="3" customWidth="1"/>
    <col min="8968" max="8968" width="10.88671875" style="3" customWidth="1"/>
    <col min="8969" max="8969" width="10.77734375" style="3" customWidth="1"/>
    <col min="8970" max="8970" width="11.33203125" style="3" customWidth="1"/>
    <col min="8971" max="8974" width="9.6640625" style="3" customWidth="1"/>
    <col min="8975" max="8978" width="14.21875" style="3" customWidth="1"/>
    <col min="8979" max="9216" width="9" style="3"/>
    <col min="9217" max="9217" width="9.6640625" style="3" customWidth="1"/>
    <col min="9218" max="9218" width="20" style="3" customWidth="1"/>
    <col min="9219" max="9219" width="12.6640625" style="3" customWidth="1"/>
    <col min="9220" max="9222" width="16.6640625" style="3" customWidth="1"/>
    <col min="9223" max="9223" width="12.6640625" style="3" customWidth="1"/>
    <col min="9224" max="9224" width="10.88671875" style="3" customWidth="1"/>
    <col min="9225" max="9225" width="10.77734375" style="3" customWidth="1"/>
    <col min="9226" max="9226" width="11.33203125" style="3" customWidth="1"/>
    <col min="9227" max="9230" width="9.6640625" style="3" customWidth="1"/>
    <col min="9231" max="9234" width="14.21875" style="3" customWidth="1"/>
    <col min="9235" max="9472" width="9" style="3"/>
    <col min="9473" max="9473" width="9.6640625" style="3" customWidth="1"/>
    <col min="9474" max="9474" width="20" style="3" customWidth="1"/>
    <col min="9475" max="9475" width="12.6640625" style="3" customWidth="1"/>
    <col min="9476" max="9478" width="16.6640625" style="3" customWidth="1"/>
    <col min="9479" max="9479" width="12.6640625" style="3" customWidth="1"/>
    <col min="9480" max="9480" width="10.88671875" style="3" customWidth="1"/>
    <col min="9481" max="9481" width="10.77734375" style="3" customWidth="1"/>
    <col min="9482" max="9482" width="11.33203125" style="3" customWidth="1"/>
    <col min="9483" max="9486" width="9.6640625" style="3" customWidth="1"/>
    <col min="9487" max="9490" width="14.21875" style="3" customWidth="1"/>
    <col min="9491" max="9728" width="9" style="3"/>
    <col min="9729" max="9729" width="9.6640625" style="3" customWidth="1"/>
    <col min="9730" max="9730" width="20" style="3" customWidth="1"/>
    <col min="9731" max="9731" width="12.6640625" style="3" customWidth="1"/>
    <col min="9732" max="9734" width="16.6640625" style="3" customWidth="1"/>
    <col min="9735" max="9735" width="12.6640625" style="3" customWidth="1"/>
    <col min="9736" max="9736" width="10.88671875" style="3" customWidth="1"/>
    <col min="9737" max="9737" width="10.77734375" style="3" customWidth="1"/>
    <col min="9738" max="9738" width="11.33203125" style="3" customWidth="1"/>
    <col min="9739" max="9742" width="9.6640625" style="3" customWidth="1"/>
    <col min="9743" max="9746" width="14.21875" style="3" customWidth="1"/>
    <col min="9747" max="9984" width="9" style="3"/>
    <col min="9985" max="9985" width="9.6640625" style="3" customWidth="1"/>
    <col min="9986" max="9986" width="20" style="3" customWidth="1"/>
    <col min="9987" max="9987" width="12.6640625" style="3" customWidth="1"/>
    <col min="9988" max="9990" width="16.6640625" style="3" customWidth="1"/>
    <col min="9991" max="9991" width="12.6640625" style="3" customWidth="1"/>
    <col min="9992" max="9992" width="10.88671875" style="3" customWidth="1"/>
    <col min="9993" max="9993" width="10.77734375" style="3" customWidth="1"/>
    <col min="9994" max="9994" width="11.33203125" style="3" customWidth="1"/>
    <col min="9995" max="9998" width="9.6640625" style="3" customWidth="1"/>
    <col min="9999" max="10002" width="14.21875" style="3" customWidth="1"/>
    <col min="10003" max="10240" width="9" style="3"/>
    <col min="10241" max="10241" width="9.6640625" style="3" customWidth="1"/>
    <col min="10242" max="10242" width="20" style="3" customWidth="1"/>
    <col min="10243" max="10243" width="12.6640625" style="3" customWidth="1"/>
    <col min="10244" max="10246" width="16.6640625" style="3" customWidth="1"/>
    <col min="10247" max="10247" width="12.6640625" style="3" customWidth="1"/>
    <col min="10248" max="10248" width="10.88671875" style="3" customWidth="1"/>
    <col min="10249" max="10249" width="10.77734375" style="3" customWidth="1"/>
    <col min="10250" max="10250" width="11.33203125" style="3" customWidth="1"/>
    <col min="10251" max="10254" width="9.6640625" style="3" customWidth="1"/>
    <col min="10255" max="10258" width="14.21875" style="3" customWidth="1"/>
    <col min="10259" max="10496" width="9" style="3"/>
    <col min="10497" max="10497" width="9.6640625" style="3" customWidth="1"/>
    <col min="10498" max="10498" width="20" style="3" customWidth="1"/>
    <col min="10499" max="10499" width="12.6640625" style="3" customWidth="1"/>
    <col min="10500" max="10502" width="16.6640625" style="3" customWidth="1"/>
    <col min="10503" max="10503" width="12.6640625" style="3" customWidth="1"/>
    <col min="10504" max="10504" width="10.88671875" style="3" customWidth="1"/>
    <col min="10505" max="10505" width="10.77734375" style="3" customWidth="1"/>
    <col min="10506" max="10506" width="11.33203125" style="3" customWidth="1"/>
    <col min="10507" max="10510" width="9.6640625" style="3" customWidth="1"/>
    <col min="10511" max="10514" width="14.21875" style="3" customWidth="1"/>
    <col min="10515" max="10752" width="9" style="3"/>
    <col min="10753" max="10753" width="9.6640625" style="3" customWidth="1"/>
    <col min="10754" max="10754" width="20" style="3" customWidth="1"/>
    <col min="10755" max="10755" width="12.6640625" style="3" customWidth="1"/>
    <col min="10756" max="10758" width="16.6640625" style="3" customWidth="1"/>
    <col min="10759" max="10759" width="12.6640625" style="3" customWidth="1"/>
    <col min="10760" max="10760" width="10.88671875" style="3" customWidth="1"/>
    <col min="10761" max="10761" width="10.77734375" style="3" customWidth="1"/>
    <col min="10762" max="10762" width="11.33203125" style="3" customWidth="1"/>
    <col min="10763" max="10766" width="9.6640625" style="3" customWidth="1"/>
    <col min="10767" max="10770" width="14.21875" style="3" customWidth="1"/>
    <col min="10771" max="11008" width="9" style="3"/>
    <col min="11009" max="11009" width="9.6640625" style="3" customWidth="1"/>
    <col min="11010" max="11010" width="20" style="3" customWidth="1"/>
    <col min="11011" max="11011" width="12.6640625" style="3" customWidth="1"/>
    <col min="11012" max="11014" width="16.6640625" style="3" customWidth="1"/>
    <col min="11015" max="11015" width="12.6640625" style="3" customWidth="1"/>
    <col min="11016" max="11016" width="10.88671875" style="3" customWidth="1"/>
    <col min="11017" max="11017" width="10.77734375" style="3" customWidth="1"/>
    <col min="11018" max="11018" width="11.33203125" style="3" customWidth="1"/>
    <col min="11019" max="11022" width="9.6640625" style="3" customWidth="1"/>
    <col min="11023" max="11026" width="14.21875" style="3" customWidth="1"/>
    <col min="11027" max="11264" width="9" style="3"/>
    <col min="11265" max="11265" width="9.6640625" style="3" customWidth="1"/>
    <col min="11266" max="11266" width="20" style="3" customWidth="1"/>
    <col min="11267" max="11267" width="12.6640625" style="3" customWidth="1"/>
    <col min="11268" max="11270" width="16.6640625" style="3" customWidth="1"/>
    <col min="11271" max="11271" width="12.6640625" style="3" customWidth="1"/>
    <col min="11272" max="11272" width="10.88671875" style="3" customWidth="1"/>
    <col min="11273" max="11273" width="10.77734375" style="3" customWidth="1"/>
    <col min="11274" max="11274" width="11.33203125" style="3" customWidth="1"/>
    <col min="11275" max="11278" width="9.6640625" style="3" customWidth="1"/>
    <col min="11279" max="11282" width="14.21875" style="3" customWidth="1"/>
    <col min="11283" max="11520" width="9" style="3"/>
    <col min="11521" max="11521" width="9.6640625" style="3" customWidth="1"/>
    <col min="11522" max="11522" width="20" style="3" customWidth="1"/>
    <col min="11523" max="11523" width="12.6640625" style="3" customWidth="1"/>
    <col min="11524" max="11526" width="16.6640625" style="3" customWidth="1"/>
    <col min="11527" max="11527" width="12.6640625" style="3" customWidth="1"/>
    <col min="11528" max="11528" width="10.88671875" style="3" customWidth="1"/>
    <col min="11529" max="11529" width="10.77734375" style="3" customWidth="1"/>
    <col min="11530" max="11530" width="11.33203125" style="3" customWidth="1"/>
    <col min="11531" max="11534" width="9.6640625" style="3" customWidth="1"/>
    <col min="11535" max="11538" width="14.21875" style="3" customWidth="1"/>
    <col min="11539" max="11776" width="9" style="3"/>
    <col min="11777" max="11777" width="9.6640625" style="3" customWidth="1"/>
    <col min="11778" max="11778" width="20" style="3" customWidth="1"/>
    <col min="11779" max="11779" width="12.6640625" style="3" customWidth="1"/>
    <col min="11780" max="11782" width="16.6640625" style="3" customWidth="1"/>
    <col min="11783" max="11783" width="12.6640625" style="3" customWidth="1"/>
    <col min="11784" max="11784" width="10.88671875" style="3" customWidth="1"/>
    <col min="11785" max="11785" width="10.77734375" style="3" customWidth="1"/>
    <col min="11786" max="11786" width="11.33203125" style="3" customWidth="1"/>
    <col min="11787" max="11790" width="9.6640625" style="3" customWidth="1"/>
    <col min="11791" max="11794" width="14.21875" style="3" customWidth="1"/>
    <col min="11795" max="12032" width="9" style="3"/>
    <col min="12033" max="12033" width="9.6640625" style="3" customWidth="1"/>
    <col min="12034" max="12034" width="20" style="3" customWidth="1"/>
    <col min="12035" max="12035" width="12.6640625" style="3" customWidth="1"/>
    <col min="12036" max="12038" width="16.6640625" style="3" customWidth="1"/>
    <col min="12039" max="12039" width="12.6640625" style="3" customWidth="1"/>
    <col min="12040" max="12040" width="10.88671875" style="3" customWidth="1"/>
    <col min="12041" max="12041" width="10.77734375" style="3" customWidth="1"/>
    <col min="12042" max="12042" width="11.33203125" style="3" customWidth="1"/>
    <col min="12043" max="12046" width="9.6640625" style="3" customWidth="1"/>
    <col min="12047" max="12050" width="14.21875" style="3" customWidth="1"/>
    <col min="12051" max="12288" width="9" style="3"/>
    <col min="12289" max="12289" width="9.6640625" style="3" customWidth="1"/>
    <col min="12290" max="12290" width="20" style="3" customWidth="1"/>
    <col min="12291" max="12291" width="12.6640625" style="3" customWidth="1"/>
    <col min="12292" max="12294" width="16.6640625" style="3" customWidth="1"/>
    <col min="12295" max="12295" width="12.6640625" style="3" customWidth="1"/>
    <col min="12296" max="12296" width="10.88671875" style="3" customWidth="1"/>
    <col min="12297" max="12297" width="10.77734375" style="3" customWidth="1"/>
    <col min="12298" max="12298" width="11.33203125" style="3" customWidth="1"/>
    <col min="12299" max="12302" width="9.6640625" style="3" customWidth="1"/>
    <col min="12303" max="12306" width="14.21875" style="3" customWidth="1"/>
    <col min="12307" max="12544" width="9" style="3"/>
    <col min="12545" max="12545" width="9.6640625" style="3" customWidth="1"/>
    <col min="12546" max="12546" width="20" style="3" customWidth="1"/>
    <col min="12547" max="12547" width="12.6640625" style="3" customWidth="1"/>
    <col min="12548" max="12550" width="16.6640625" style="3" customWidth="1"/>
    <col min="12551" max="12551" width="12.6640625" style="3" customWidth="1"/>
    <col min="12552" max="12552" width="10.88671875" style="3" customWidth="1"/>
    <col min="12553" max="12553" width="10.77734375" style="3" customWidth="1"/>
    <col min="12554" max="12554" width="11.33203125" style="3" customWidth="1"/>
    <col min="12555" max="12558" width="9.6640625" style="3" customWidth="1"/>
    <col min="12559" max="12562" width="14.21875" style="3" customWidth="1"/>
    <col min="12563" max="12800" width="9" style="3"/>
    <col min="12801" max="12801" width="9.6640625" style="3" customWidth="1"/>
    <col min="12802" max="12802" width="20" style="3" customWidth="1"/>
    <col min="12803" max="12803" width="12.6640625" style="3" customWidth="1"/>
    <col min="12804" max="12806" width="16.6640625" style="3" customWidth="1"/>
    <col min="12807" max="12807" width="12.6640625" style="3" customWidth="1"/>
    <col min="12808" max="12808" width="10.88671875" style="3" customWidth="1"/>
    <col min="12809" max="12809" width="10.77734375" style="3" customWidth="1"/>
    <col min="12810" max="12810" width="11.33203125" style="3" customWidth="1"/>
    <col min="12811" max="12814" width="9.6640625" style="3" customWidth="1"/>
    <col min="12815" max="12818" width="14.21875" style="3" customWidth="1"/>
    <col min="12819" max="13056" width="9" style="3"/>
    <col min="13057" max="13057" width="9.6640625" style="3" customWidth="1"/>
    <col min="13058" max="13058" width="20" style="3" customWidth="1"/>
    <col min="13059" max="13059" width="12.6640625" style="3" customWidth="1"/>
    <col min="13060" max="13062" width="16.6640625" style="3" customWidth="1"/>
    <col min="13063" max="13063" width="12.6640625" style="3" customWidth="1"/>
    <col min="13064" max="13064" width="10.88671875" style="3" customWidth="1"/>
    <col min="13065" max="13065" width="10.77734375" style="3" customWidth="1"/>
    <col min="13066" max="13066" width="11.33203125" style="3" customWidth="1"/>
    <col min="13067" max="13070" width="9.6640625" style="3" customWidth="1"/>
    <col min="13071" max="13074" width="14.21875" style="3" customWidth="1"/>
    <col min="13075" max="13312" width="9" style="3"/>
    <col min="13313" max="13313" width="9.6640625" style="3" customWidth="1"/>
    <col min="13314" max="13314" width="20" style="3" customWidth="1"/>
    <col min="13315" max="13315" width="12.6640625" style="3" customWidth="1"/>
    <col min="13316" max="13318" width="16.6640625" style="3" customWidth="1"/>
    <col min="13319" max="13319" width="12.6640625" style="3" customWidth="1"/>
    <col min="13320" max="13320" width="10.88671875" style="3" customWidth="1"/>
    <col min="13321" max="13321" width="10.77734375" style="3" customWidth="1"/>
    <col min="13322" max="13322" width="11.33203125" style="3" customWidth="1"/>
    <col min="13323" max="13326" width="9.6640625" style="3" customWidth="1"/>
    <col min="13327" max="13330" width="14.21875" style="3" customWidth="1"/>
    <col min="13331" max="13568" width="9" style="3"/>
    <col min="13569" max="13569" width="9.6640625" style="3" customWidth="1"/>
    <col min="13570" max="13570" width="20" style="3" customWidth="1"/>
    <col min="13571" max="13571" width="12.6640625" style="3" customWidth="1"/>
    <col min="13572" max="13574" width="16.6640625" style="3" customWidth="1"/>
    <col min="13575" max="13575" width="12.6640625" style="3" customWidth="1"/>
    <col min="13576" max="13576" width="10.88671875" style="3" customWidth="1"/>
    <col min="13577" max="13577" width="10.77734375" style="3" customWidth="1"/>
    <col min="13578" max="13578" width="11.33203125" style="3" customWidth="1"/>
    <col min="13579" max="13582" width="9.6640625" style="3" customWidth="1"/>
    <col min="13583" max="13586" width="14.21875" style="3" customWidth="1"/>
    <col min="13587" max="13824" width="9" style="3"/>
    <col min="13825" max="13825" width="9.6640625" style="3" customWidth="1"/>
    <col min="13826" max="13826" width="20" style="3" customWidth="1"/>
    <col min="13827" max="13827" width="12.6640625" style="3" customWidth="1"/>
    <col min="13828" max="13830" width="16.6640625" style="3" customWidth="1"/>
    <col min="13831" max="13831" width="12.6640625" style="3" customWidth="1"/>
    <col min="13832" max="13832" width="10.88671875" style="3" customWidth="1"/>
    <col min="13833" max="13833" width="10.77734375" style="3" customWidth="1"/>
    <col min="13834" max="13834" width="11.33203125" style="3" customWidth="1"/>
    <col min="13835" max="13838" width="9.6640625" style="3" customWidth="1"/>
    <col min="13839" max="13842" width="14.21875" style="3" customWidth="1"/>
    <col min="13843" max="14080" width="9" style="3"/>
    <col min="14081" max="14081" width="9.6640625" style="3" customWidth="1"/>
    <col min="14082" max="14082" width="20" style="3" customWidth="1"/>
    <col min="14083" max="14083" width="12.6640625" style="3" customWidth="1"/>
    <col min="14084" max="14086" width="16.6640625" style="3" customWidth="1"/>
    <col min="14087" max="14087" width="12.6640625" style="3" customWidth="1"/>
    <col min="14088" max="14088" width="10.88671875" style="3" customWidth="1"/>
    <col min="14089" max="14089" width="10.77734375" style="3" customWidth="1"/>
    <col min="14090" max="14090" width="11.33203125" style="3" customWidth="1"/>
    <col min="14091" max="14094" width="9.6640625" style="3" customWidth="1"/>
    <col min="14095" max="14098" width="14.21875" style="3" customWidth="1"/>
    <col min="14099" max="14336" width="9" style="3"/>
    <col min="14337" max="14337" width="9.6640625" style="3" customWidth="1"/>
    <col min="14338" max="14338" width="20" style="3" customWidth="1"/>
    <col min="14339" max="14339" width="12.6640625" style="3" customWidth="1"/>
    <col min="14340" max="14342" width="16.6640625" style="3" customWidth="1"/>
    <col min="14343" max="14343" width="12.6640625" style="3" customWidth="1"/>
    <col min="14344" max="14344" width="10.88671875" style="3" customWidth="1"/>
    <col min="14345" max="14345" width="10.77734375" style="3" customWidth="1"/>
    <col min="14346" max="14346" width="11.33203125" style="3" customWidth="1"/>
    <col min="14347" max="14350" width="9.6640625" style="3" customWidth="1"/>
    <col min="14351" max="14354" width="14.21875" style="3" customWidth="1"/>
    <col min="14355" max="14592" width="9" style="3"/>
    <col min="14593" max="14593" width="9.6640625" style="3" customWidth="1"/>
    <col min="14594" max="14594" width="20" style="3" customWidth="1"/>
    <col min="14595" max="14595" width="12.6640625" style="3" customWidth="1"/>
    <col min="14596" max="14598" width="16.6640625" style="3" customWidth="1"/>
    <col min="14599" max="14599" width="12.6640625" style="3" customWidth="1"/>
    <col min="14600" max="14600" width="10.88671875" style="3" customWidth="1"/>
    <col min="14601" max="14601" width="10.77734375" style="3" customWidth="1"/>
    <col min="14602" max="14602" width="11.33203125" style="3" customWidth="1"/>
    <col min="14603" max="14606" width="9.6640625" style="3" customWidth="1"/>
    <col min="14607" max="14610" width="14.21875" style="3" customWidth="1"/>
    <col min="14611" max="14848" width="9" style="3"/>
    <col min="14849" max="14849" width="9.6640625" style="3" customWidth="1"/>
    <col min="14850" max="14850" width="20" style="3" customWidth="1"/>
    <col min="14851" max="14851" width="12.6640625" style="3" customWidth="1"/>
    <col min="14852" max="14854" width="16.6640625" style="3" customWidth="1"/>
    <col min="14855" max="14855" width="12.6640625" style="3" customWidth="1"/>
    <col min="14856" max="14856" width="10.88671875" style="3" customWidth="1"/>
    <col min="14857" max="14857" width="10.77734375" style="3" customWidth="1"/>
    <col min="14858" max="14858" width="11.33203125" style="3" customWidth="1"/>
    <col min="14859" max="14862" width="9.6640625" style="3" customWidth="1"/>
    <col min="14863" max="14866" width="14.21875" style="3" customWidth="1"/>
    <col min="14867" max="15104" width="9" style="3"/>
    <col min="15105" max="15105" width="9.6640625" style="3" customWidth="1"/>
    <col min="15106" max="15106" width="20" style="3" customWidth="1"/>
    <col min="15107" max="15107" width="12.6640625" style="3" customWidth="1"/>
    <col min="15108" max="15110" width="16.6640625" style="3" customWidth="1"/>
    <col min="15111" max="15111" width="12.6640625" style="3" customWidth="1"/>
    <col min="15112" max="15112" width="10.88671875" style="3" customWidth="1"/>
    <col min="15113" max="15113" width="10.77734375" style="3" customWidth="1"/>
    <col min="15114" max="15114" width="11.33203125" style="3" customWidth="1"/>
    <col min="15115" max="15118" width="9.6640625" style="3" customWidth="1"/>
    <col min="15119" max="15122" width="14.21875" style="3" customWidth="1"/>
    <col min="15123" max="15360" width="9" style="3"/>
    <col min="15361" max="15361" width="9.6640625" style="3" customWidth="1"/>
    <col min="15362" max="15362" width="20" style="3" customWidth="1"/>
    <col min="15363" max="15363" width="12.6640625" style="3" customWidth="1"/>
    <col min="15364" max="15366" width="16.6640625" style="3" customWidth="1"/>
    <col min="15367" max="15367" width="12.6640625" style="3" customWidth="1"/>
    <col min="15368" max="15368" width="10.88671875" style="3" customWidth="1"/>
    <col min="15369" max="15369" width="10.77734375" style="3" customWidth="1"/>
    <col min="15370" max="15370" width="11.33203125" style="3" customWidth="1"/>
    <col min="15371" max="15374" width="9.6640625" style="3" customWidth="1"/>
    <col min="15375" max="15378" width="14.21875" style="3" customWidth="1"/>
    <col min="15379" max="15616" width="9" style="3"/>
    <col min="15617" max="15617" width="9.6640625" style="3" customWidth="1"/>
    <col min="15618" max="15618" width="20" style="3" customWidth="1"/>
    <col min="15619" max="15619" width="12.6640625" style="3" customWidth="1"/>
    <col min="15620" max="15622" width="16.6640625" style="3" customWidth="1"/>
    <col min="15623" max="15623" width="12.6640625" style="3" customWidth="1"/>
    <col min="15624" max="15624" width="10.88671875" style="3" customWidth="1"/>
    <col min="15625" max="15625" width="10.77734375" style="3" customWidth="1"/>
    <col min="15626" max="15626" width="11.33203125" style="3" customWidth="1"/>
    <col min="15627" max="15630" width="9.6640625" style="3" customWidth="1"/>
    <col min="15631" max="15634" width="14.21875" style="3" customWidth="1"/>
    <col min="15635" max="15872" width="9" style="3"/>
    <col min="15873" max="15873" width="9.6640625" style="3" customWidth="1"/>
    <col min="15874" max="15874" width="20" style="3" customWidth="1"/>
    <col min="15875" max="15875" width="12.6640625" style="3" customWidth="1"/>
    <col min="15876" max="15878" width="16.6640625" style="3" customWidth="1"/>
    <col min="15879" max="15879" width="12.6640625" style="3" customWidth="1"/>
    <col min="15880" max="15880" width="10.88671875" style="3" customWidth="1"/>
    <col min="15881" max="15881" width="10.77734375" style="3" customWidth="1"/>
    <col min="15882" max="15882" width="11.33203125" style="3" customWidth="1"/>
    <col min="15883" max="15886" width="9.6640625" style="3" customWidth="1"/>
    <col min="15887" max="15890" width="14.21875" style="3" customWidth="1"/>
    <col min="15891" max="16128" width="9" style="3"/>
    <col min="16129" max="16129" width="9.6640625" style="3" customWidth="1"/>
    <col min="16130" max="16130" width="20" style="3" customWidth="1"/>
    <col min="16131" max="16131" width="12.6640625" style="3" customWidth="1"/>
    <col min="16132" max="16134" width="16.6640625" style="3" customWidth="1"/>
    <col min="16135" max="16135" width="12.6640625" style="3" customWidth="1"/>
    <col min="16136" max="16136" width="10.88671875" style="3" customWidth="1"/>
    <col min="16137" max="16137" width="10.77734375" style="3" customWidth="1"/>
    <col min="16138" max="16138" width="11.33203125" style="3" customWidth="1"/>
    <col min="16139" max="16142" width="9.6640625" style="3" customWidth="1"/>
    <col min="16143" max="16146" width="14.21875" style="3" customWidth="1"/>
    <col min="16147" max="16384" width="9" style="3"/>
  </cols>
  <sheetData>
    <row r="1" spans="1:15" ht="6" customHeight="1">
      <c r="A1" s="120"/>
      <c r="F1" s="6"/>
    </row>
    <row r="2" spans="1:15" ht="27" customHeight="1">
      <c r="A2" s="121" t="s">
        <v>356</v>
      </c>
      <c r="F2" s="6"/>
      <c r="J2" s="122"/>
      <c r="K2" s="122"/>
      <c r="L2" s="122"/>
      <c r="M2" s="122"/>
      <c r="N2" s="122"/>
      <c r="O2" s="15"/>
    </row>
    <row r="3" spans="1:15" ht="23.25" customHeight="1" thickBot="1">
      <c r="A3" s="123"/>
      <c r="B3" s="6"/>
      <c r="C3" s="6"/>
      <c r="D3" s="6"/>
      <c r="E3" s="6"/>
      <c r="F3" s="6"/>
      <c r="G3" s="6"/>
      <c r="H3" s="6"/>
      <c r="I3" s="6"/>
      <c r="J3" s="124"/>
      <c r="K3" s="124"/>
      <c r="L3" s="124"/>
      <c r="N3" s="8" t="s">
        <v>91</v>
      </c>
    </row>
    <row r="4" spans="1:15" ht="26.1" customHeight="1">
      <c r="A4" s="125"/>
      <c r="B4" s="126" t="s">
        <v>4</v>
      </c>
      <c r="C4" s="592" t="s">
        <v>92</v>
      </c>
      <c r="D4" s="418" t="s">
        <v>93</v>
      </c>
      <c r="E4" s="418" t="s">
        <v>94</v>
      </c>
      <c r="F4" s="418" t="s">
        <v>95</v>
      </c>
      <c r="G4" s="418" t="s">
        <v>96</v>
      </c>
      <c r="H4" s="594" t="s">
        <v>97</v>
      </c>
      <c r="I4" s="595"/>
      <c r="J4" s="592" t="s">
        <v>98</v>
      </c>
      <c r="K4" s="568" t="s">
        <v>99</v>
      </c>
      <c r="L4" s="596"/>
      <c r="M4" s="596"/>
      <c r="N4" s="597"/>
    </row>
    <row r="5" spans="1:15" ht="26.1" customHeight="1">
      <c r="A5" s="127" t="s">
        <v>100</v>
      </c>
      <c r="B5" s="128"/>
      <c r="C5" s="593"/>
      <c r="D5" s="129" t="s">
        <v>101</v>
      </c>
      <c r="E5" s="129" t="s">
        <v>102</v>
      </c>
      <c r="F5" s="129" t="s">
        <v>103</v>
      </c>
      <c r="G5" s="129" t="s">
        <v>104</v>
      </c>
      <c r="H5" s="130"/>
      <c r="I5" s="131" t="s">
        <v>105</v>
      </c>
      <c r="J5" s="593"/>
      <c r="K5" s="132" t="s">
        <v>92</v>
      </c>
      <c r="L5" s="132" t="s">
        <v>93</v>
      </c>
      <c r="M5" s="132" t="s">
        <v>96</v>
      </c>
      <c r="N5" s="133" t="s">
        <v>98</v>
      </c>
    </row>
    <row r="6" spans="1:15" ht="27.9" customHeight="1">
      <c r="A6" s="590" t="s">
        <v>106</v>
      </c>
      <c r="B6" s="591"/>
      <c r="C6" s="12">
        <v>7587</v>
      </c>
      <c r="D6" s="12">
        <v>10518797</v>
      </c>
      <c r="E6" s="12">
        <v>5223455</v>
      </c>
      <c r="F6" s="12">
        <v>5295342</v>
      </c>
      <c r="G6" s="12">
        <v>168533</v>
      </c>
      <c r="H6" s="12">
        <v>13334</v>
      </c>
      <c r="I6" s="12">
        <v>8590</v>
      </c>
      <c r="J6" s="12">
        <v>151547</v>
      </c>
      <c r="K6" s="134">
        <v>3.8550458062975403</v>
      </c>
      <c r="L6" s="134">
        <v>1.4</v>
      </c>
      <c r="M6" s="134">
        <v>0.58195293616670385</v>
      </c>
      <c r="N6" s="135">
        <v>0.57952828484797803</v>
      </c>
    </row>
    <row r="7" spans="1:15" ht="27.9" customHeight="1">
      <c r="A7" s="590" t="s">
        <v>107</v>
      </c>
      <c r="B7" s="591"/>
      <c r="C7" s="12">
        <v>58112</v>
      </c>
      <c r="D7" s="12">
        <v>88154785</v>
      </c>
      <c r="E7" s="12">
        <v>52839772</v>
      </c>
      <c r="F7" s="12">
        <v>35315013</v>
      </c>
      <c r="G7" s="12">
        <v>2020193</v>
      </c>
      <c r="H7" s="12">
        <v>177464</v>
      </c>
      <c r="I7" s="12">
        <v>133829</v>
      </c>
      <c r="J7" s="12">
        <v>1822606</v>
      </c>
      <c r="K7" s="134">
        <v>29.527405021162867</v>
      </c>
      <c r="L7" s="134">
        <v>11.7</v>
      </c>
      <c r="M7" s="134">
        <v>6.9758281640593944</v>
      </c>
      <c r="N7" s="135">
        <v>6.9697963610868827</v>
      </c>
    </row>
    <row r="8" spans="1:15" ht="27.9" customHeight="1">
      <c r="A8" s="590" t="s">
        <v>108</v>
      </c>
      <c r="B8" s="591"/>
      <c r="C8" s="12">
        <v>53837</v>
      </c>
      <c r="D8" s="12">
        <v>144009541</v>
      </c>
      <c r="E8" s="12">
        <v>61699415</v>
      </c>
      <c r="F8" s="12">
        <v>82310126</v>
      </c>
      <c r="G8" s="12">
        <v>4837974</v>
      </c>
      <c r="H8" s="12">
        <v>384329</v>
      </c>
      <c r="I8" s="12">
        <v>120348</v>
      </c>
      <c r="J8" s="12">
        <v>4413410</v>
      </c>
      <c r="K8" s="134">
        <v>27.255226186060455</v>
      </c>
      <c r="L8" s="134">
        <v>19.100000000000001</v>
      </c>
      <c r="M8" s="134">
        <v>16.705767857916094</v>
      </c>
      <c r="N8" s="135">
        <v>16.877245525354606</v>
      </c>
    </row>
    <row r="9" spans="1:15" ht="27.9" customHeight="1">
      <c r="A9" s="590" t="s">
        <v>109</v>
      </c>
      <c r="B9" s="591"/>
      <c r="C9" s="12">
        <v>34385</v>
      </c>
      <c r="D9" s="12">
        <v>137207526</v>
      </c>
      <c r="E9" s="12">
        <v>49490980</v>
      </c>
      <c r="F9" s="12">
        <v>87716546</v>
      </c>
      <c r="G9" s="12">
        <v>5162119</v>
      </c>
      <c r="H9" s="12">
        <v>463167</v>
      </c>
      <c r="I9" s="12">
        <v>54816</v>
      </c>
      <c r="J9" s="12">
        <v>4676422</v>
      </c>
      <c r="K9" s="134">
        <v>17.471431402338329</v>
      </c>
      <c r="L9" s="134">
        <v>18.2</v>
      </c>
      <c r="M9" s="134">
        <v>17.825056866559837</v>
      </c>
      <c r="N9" s="135">
        <v>17.883025205945028</v>
      </c>
    </row>
    <row r="10" spans="1:15" ht="27.9" customHeight="1">
      <c r="A10" s="590" t="s">
        <v>110</v>
      </c>
      <c r="B10" s="591"/>
      <c r="C10" s="12">
        <v>18294</v>
      </c>
      <c r="D10" s="12">
        <v>97193603</v>
      </c>
      <c r="E10" s="12">
        <v>31770064</v>
      </c>
      <c r="F10" s="12">
        <v>65423539</v>
      </c>
      <c r="G10" s="12">
        <v>3852234</v>
      </c>
      <c r="H10" s="12">
        <v>315132</v>
      </c>
      <c r="I10" s="12">
        <v>27386</v>
      </c>
      <c r="J10" s="12">
        <v>3520203</v>
      </c>
      <c r="K10" s="134">
        <v>9.2954010782136809</v>
      </c>
      <c r="L10" s="134">
        <v>12.9</v>
      </c>
      <c r="M10" s="134">
        <v>13.301957996957311</v>
      </c>
      <c r="N10" s="135">
        <v>13.361547948205551</v>
      </c>
    </row>
    <row r="11" spans="1:15" ht="27.9" customHeight="1">
      <c r="A11" s="590" t="s">
        <v>111</v>
      </c>
      <c r="B11" s="591"/>
      <c r="C11" s="12">
        <v>12044</v>
      </c>
      <c r="D11" s="12">
        <v>82027280</v>
      </c>
      <c r="E11" s="12">
        <v>24222338</v>
      </c>
      <c r="F11" s="12">
        <v>57804942</v>
      </c>
      <c r="G11" s="12">
        <v>3399906</v>
      </c>
      <c r="H11" s="12">
        <v>276506</v>
      </c>
      <c r="I11" s="12">
        <v>18024</v>
      </c>
      <c r="J11" s="12">
        <v>3107732</v>
      </c>
      <c r="K11" s="134">
        <v>6.1197010268943686</v>
      </c>
      <c r="L11" s="134">
        <v>10.9</v>
      </c>
      <c r="M11" s="134">
        <v>11.740046634135709</v>
      </c>
      <c r="N11" s="135">
        <v>11.884224667774197</v>
      </c>
    </row>
    <row r="12" spans="1:15" ht="27.9" customHeight="1">
      <c r="A12" s="590" t="s">
        <v>112</v>
      </c>
      <c r="B12" s="591"/>
      <c r="C12" s="12">
        <v>4278</v>
      </c>
      <c r="D12" s="12">
        <v>37916472</v>
      </c>
      <c r="E12" s="12">
        <v>9192188</v>
      </c>
      <c r="F12" s="12">
        <v>28724284</v>
      </c>
      <c r="G12" s="12">
        <v>1650089</v>
      </c>
      <c r="H12" s="12">
        <v>152157</v>
      </c>
      <c r="I12" s="12">
        <v>6381</v>
      </c>
      <c r="J12" s="12">
        <v>1488624</v>
      </c>
      <c r="K12" s="134">
        <v>2.1737031711270434</v>
      </c>
      <c r="L12" s="134">
        <v>5.0999999999999996</v>
      </c>
      <c r="M12" s="134">
        <v>5.6978404139627274</v>
      </c>
      <c r="N12" s="135">
        <v>5.6926215200798191</v>
      </c>
    </row>
    <row r="13" spans="1:15" ht="27.9" customHeight="1">
      <c r="A13" s="590" t="s">
        <v>113</v>
      </c>
      <c r="B13" s="591"/>
      <c r="C13" s="12">
        <v>3744</v>
      </c>
      <c r="D13" s="12">
        <v>40906765</v>
      </c>
      <c r="E13" s="12">
        <v>8264911</v>
      </c>
      <c r="F13" s="12">
        <v>32641854</v>
      </c>
      <c r="G13" s="12">
        <v>1909846</v>
      </c>
      <c r="H13" s="12">
        <v>182916</v>
      </c>
      <c r="I13" s="12">
        <v>5577</v>
      </c>
      <c r="J13" s="12">
        <v>1708005</v>
      </c>
      <c r="K13" s="134">
        <v>1.9023713587423212</v>
      </c>
      <c r="L13" s="134">
        <v>5.4</v>
      </c>
      <c r="M13" s="134">
        <v>6.5947944160860761</v>
      </c>
      <c r="N13" s="135">
        <v>6.5315526415024427</v>
      </c>
    </row>
    <row r="14" spans="1:15" ht="27.9" customHeight="1">
      <c r="A14" s="590" t="s">
        <v>340</v>
      </c>
      <c r="B14" s="591"/>
      <c r="C14" s="12">
        <v>3289</v>
      </c>
      <c r="D14" s="12">
        <v>55202278</v>
      </c>
      <c r="E14" s="12">
        <v>7973511</v>
      </c>
      <c r="F14" s="12">
        <v>47228767</v>
      </c>
      <c r="G14" s="12">
        <v>2750051</v>
      </c>
      <c r="H14" s="12">
        <v>311467</v>
      </c>
      <c r="I14" s="12">
        <v>4865</v>
      </c>
      <c r="J14" s="12">
        <v>2413089</v>
      </c>
      <c r="K14" s="134">
        <v>1.6711803950062751</v>
      </c>
      <c r="L14" s="134">
        <v>7.3</v>
      </c>
      <c r="M14" s="134">
        <v>9.4960645930362624</v>
      </c>
      <c r="N14" s="373">
        <v>9.2278522791973607</v>
      </c>
    </row>
    <row r="15" spans="1:15" ht="27.9" customHeight="1">
      <c r="A15" s="590" t="s">
        <v>341</v>
      </c>
      <c r="B15" s="591"/>
      <c r="C15" s="12">
        <v>993</v>
      </c>
      <c r="D15" s="12">
        <v>37291751</v>
      </c>
      <c r="E15" s="12">
        <v>2244829</v>
      </c>
      <c r="F15" s="12">
        <v>35046922</v>
      </c>
      <c r="G15" s="12">
        <v>1915969</v>
      </c>
      <c r="H15" s="12">
        <v>197436</v>
      </c>
      <c r="I15" s="12">
        <v>332</v>
      </c>
      <c r="J15" s="12">
        <v>1699984</v>
      </c>
      <c r="K15" s="134">
        <v>0.50455522415361242</v>
      </c>
      <c r="L15" s="134">
        <v>5</v>
      </c>
      <c r="M15" s="134">
        <v>6.6159374434347189</v>
      </c>
      <c r="N15" s="135">
        <v>6.5008796729001892</v>
      </c>
    </row>
    <row r="16" spans="1:15" ht="27.9" customHeight="1">
      <c r="A16" s="590" t="s">
        <v>342</v>
      </c>
      <c r="B16" s="591"/>
      <c r="C16" s="12">
        <v>190</v>
      </c>
      <c r="D16" s="12">
        <v>14460206</v>
      </c>
      <c r="E16" s="12">
        <v>437017</v>
      </c>
      <c r="F16" s="12">
        <v>14023189</v>
      </c>
      <c r="G16" s="12">
        <v>808583</v>
      </c>
      <c r="H16" s="12">
        <v>87437</v>
      </c>
      <c r="I16" s="12">
        <v>0</v>
      </c>
      <c r="J16" s="12">
        <v>713935</v>
      </c>
      <c r="K16" s="134">
        <v>9.6541281560107106E-2</v>
      </c>
      <c r="L16" s="134">
        <v>1.9</v>
      </c>
      <c r="M16" s="134">
        <v>2.7920778184953803</v>
      </c>
      <c r="N16" s="135">
        <v>2.7301465950691282</v>
      </c>
    </row>
    <row r="17" spans="1:15" ht="27.9" customHeight="1">
      <c r="A17" s="590" t="s">
        <v>114</v>
      </c>
      <c r="B17" s="591"/>
      <c r="C17" s="12">
        <v>54</v>
      </c>
      <c r="D17" s="12">
        <v>8315348</v>
      </c>
      <c r="E17" s="12">
        <v>129381</v>
      </c>
      <c r="F17" s="12">
        <v>8185967</v>
      </c>
      <c r="G17" s="12">
        <v>484405</v>
      </c>
      <c r="H17" s="12">
        <v>47841</v>
      </c>
      <c r="I17" s="12">
        <v>0</v>
      </c>
      <c r="J17" s="12">
        <v>434504</v>
      </c>
      <c r="K17" s="134">
        <v>2.7438048443398866E-2</v>
      </c>
      <c r="L17" s="134">
        <v>1.1000000000000001</v>
      </c>
      <c r="M17" s="134">
        <v>1.672674859189786</v>
      </c>
      <c r="N17" s="135">
        <v>1.6615792980368189</v>
      </c>
    </row>
    <row r="18" spans="1:15" ht="27.9" customHeight="1">
      <c r="A18" s="585" t="s">
        <v>115</v>
      </c>
      <c r="B18" s="586"/>
      <c r="C18" s="136">
        <v>196807</v>
      </c>
      <c r="D18" s="136">
        <v>753204352</v>
      </c>
      <c r="E18" s="136">
        <v>253487861</v>
      </c>
      <c r="F18" s="12">
        <v>499716491</v>
      </c>
      <c r="G18" s="12">
        <v>28959902</v>
      </c>
      <c r="H18" s="12">
        <v>2609186</v>
      </c>
      <c r="I18" s="136">
        <v>380148</v>
      </c>
      <c r="J18" s="12">
        <v>26150061</v>
      </c>
      <c r="K18" s="134">
        <v>100</v>
      </c>
      <c r="L18" s="134">
        <v>100</v>
      </c>
      <c r="M18" s="134">
        <v>100</v>
      </c>
      <c r="N18" s="135">
        <v>100</v>
      </c>
    </row>
    <row r="19" spans="1:15" ht="27" customHeight="1" thickBot="1">
      <c r="A19" s="585" t="s">
        <v>116</v>
      </c>
      <c r="B19" s="586"/>
      <c r="C19" s="134">
        <v>108.6</v>
      </c>
      <c r="D19" s="134">
        <v>106.3</v>
      </c>
      <c r="E19" s="134">
        <v>107.4</v>
      </c>
      <c r="F19" s="134">
        <v>105.7</v>
      </c>
      <c r="G19" s="134">
        <v>105.2</v>
      </c>
      <c r="H19" s="134">
        <v>108.2</v>
      </c>
      <c r="I19" s="134">
        <v>109.5</v>
      </c>
      <c r="J19" s="134">
        <v>112.2</v>
      </c>
      <c r="K19" s="137" t="s">
        <v>118</v>
      </c>
      <c r="L19" s="431" t="s">
        <v>118</v>
      </c>
      <c r="M19" s="431" t="s">
        <v>118</v>
      </c>
      <c r="N19" s="432" t="s">
        <v>118</v>
      </c>
      <c r="O19" s="15"/>
    </row>
    <row r="20" spans="1:15" ht="27.75" hidden="1" customHeight="1">
      <c r="A20" s="587" t="s">
        <v>117</v>
      </c>
      <c r="B20" s="424" t="s">
        <v>50</v>
      </c>
      <c r="C20" s="139">
        <v>175398</v>
      </c>
      <c r="D20" s="139">
        <v>643432646</v>
      </c>
      <c r="E20" s="139">
        <v>219635501</v>
      </c>
      <c r="F20" s="139">
        <v>423797145</v>
      </c>
      <c r="G20" s="139">
        <v>22406996</v>
      </c>
      <c r="H20" s="139">
        <v>33386</v>
      </c>
      <c r="I20" s="138" t="s">
        <v>118</v>
      </c>
      <c r="J20" s="139">
        <v>20403497</v>
      </c>
      <c r="K20" s="529"/>
      <c r="L20" s="530"/>
      <c r="M20" s="530"/>
      <c r="N20" s="530"/>
    </row>
    <row r="21" spans="1:15" ht="27.75" hidden="1" customHeight="1">
      <c r="A21" s="588"/>
      <c r="B21" s="419" t="s">
        <v>51</v>
      </c>
      <c r="C21" s="139">
        <v>171110</v>
      </c>
      <c r="D21" s="139">
        <v>625826878</v>
      </c>
      <c r="E21" s="139">
        <v>215862716</v>
      </c>
      <c r="F21" s="139">
        <v>409964162</v>
      </c>
      <c r="G21" s="139">
        <v>21671111</v>
      </c>
      <c r="H21" s="139">
        <v>33412</v>
      </c>
      <c r="I21" s="138" t="s">
        <v>118</v>
      </c>
      <c r="J21" s="139">
        <v>19739593</v>
      </c>
      <c r="K21" s="519"/>
      <c r="L21" s="520"/>
      <c r="M21" s="520"/>
      <c r="N21" s="520"/>
    </row>
    <row r="22" spans="1:15" ht="27.75" hidden="1" customHeight="1">
      <c r="A22" s="588"/>
      <c r="B22" s="419" t="s">
        <v>52</v>
      </c>
      <c r="C22" s="139">
        <v>168926</v>
      </c>
      <c r="D22" s="139">
        <v>613422215</v>
      </c>
      <c r="E22" s="139">
        <v>213232843</v>
      </c>
      <c r="F22" s="139">
        <v>400189372</v>
      </c>
      <c r="G22" s="139">
        <v>21174591</v>
      </c>
      <c r="H22" s="139">
        <v>32262</v>
      </c>
      <c r="I22" s="138" t="s">
        <v>118</v>
      </c>
      <c r="J22" s="139">
        <v>19283536</v>
      </c>
      <c r="K22" s="519"/>
      <c r="L22" s="520"/>
      <c r="M22" s="520"/>
      <c r="N22" s="520"/>
    </row>
    <row r="23" spans="1:15" ht="27.9" hidden="1" customHeight="1">
      <c r="A23" s="588"/>
      <c r="B23" s="140" t="s">
        <v>53</v>
      </c>
      <c r="C23" s="141">
        <v>166685</v>
      </c>
      <c r="D23" s="141">
        <v>602916900</v>
      </c>
      <c r="E23" s="141">
        <v>212078007</v>
      </c>
      <c r="F23" s="141">
        <v>390838893</v>
      </c>
      <c r="G23" s="141">
        <v>20666236</v>
      </c>
      <c r="H23" s="141">
        <v>31031</v>
      </c>
      <c r="I23" s="138" t="s">
        <v>118</v>
      </c>
      <c r="J23" s="141">
        <v>18829181</v>
      </c>
      <c r="K23" s="519"/>
      <c r="L23" s="520"/>
      <c r="M23" s="520"/>
      <c r="N23" s="520"/>
    </row>
    <row r="24" spans="1:15" ht="27.9" hidden="1" customHeight="1">
      <c r="A24" s="588"/>
      <c r="B24" s="140" t="s">
        <v>54</v>
      </c>
      <c r="C24" s="141">
        <v>162885</v>
      </c>
      <c r="D24" s="141">
        <v>579624202</v>
      </c>
      <c r="E24" s="141">
        <v>208461861</v>
      </c>
      <c r="F24" s="141">
        <v>371162341</v>
      </c>
      <c r="G24" s="141">
        <v>19624233</v>
      </c>
      <c r="H24" s="141">
        <v>32982</v>
      </c>
      <c r="I24" s="138" t="s">
        <v>118</v>
      </c>
      <c r="J24" s="141">
        <v>17866430</v>
      </c>
      <c r="K24" s="519"/>
      <c r="L24" s="520"/>
      <c r="M24" s="520"/>
      <c r="N24" s="520"/>
    </row>
    <row r="25" spans="1:15" ht="27.75" hidden="1" customHeight="1">
      <c r="A25" s="588"/>
      <c r="B25" s="424" t="s">
        <v>55</v>
      </c>
      <c r="C25" s="141">
        <v>162349</v>
      </c>
      <c r="D25" s="141">
        <v>571231944</v>
      </c>
      <c r="E25" s="141">
        <v>209240655</v>
      </c>
      <c r="F25" s="141">
        <v>361991289</v>
      </c>
      <c r="G25" s="141">
        <v>18889885</v>
      </c>
      <c r="H25" s="141">
        <v>25649</v>
      </c>
      <c r="I25" s="138" t="s">
        <v>118</v>
      </c>
      <c r="J25" s="141">
        <v>17188692</v>
      </c>
      <c r="K25" s="519"/>
      <c r="L25" s="520"/>
      <c r="M25" s="520"/>
      <c r="N25" s="520"/>
    </row>
    <row r="26" spans="1:15" ht="27.9" hidden="1" customHeight="1">
      <c r="A26" s="588"/>
      <c r="B26" s="424" t="s">
        <v>58</v>
      </c>
      <c r="C26" s="141">
        <v>184047</v>
      </c>
      <c r="D26" s="141">
        <v>624404760</v>
      </c>
      <c r="E26" s="141">
        <v>211018403</v>
      </c>
      <c r="F26" s="141">
        <v>413386357</v>
      </c>
      <c r="G26" s="141">
        <v>24216018</v>
      </c>
      <c r="H26" s="141">
        <v>481898</v>
      </c>
      <c r="I26" s="138" t="s">
        <v>118</v>
      </c>
      <c r="J26" s="141">
        <v>23666885</v>
      </c>
      <c r="K26" s="519"/>
      <c r="L26" s="520"/>
      <c r="M26" s="520"/>
      <c r="N26" s="520"/>
    </row>
    <row r="27" spans="1:15" ht="27.9" hidden="1" customHeight="1">
      <c r="A27" s="588"/>
      <c r="B27" s="424" t="s">
        <v>59</v>
      </c>
      <c r="C27" s="141">
        <v>185420</v>
      </c>
      <c r="D27" s="141">
        <v>631944359</v>
      </c>
      <c r="E27" s="141">
        <v>213384329</v>
      </c>
      <c r="F27" s="141">
        <v>418560030</v>
      </c>
      <c r="G27" s="141">
        <v>24479761</v>
      </c>
      <c r="H27" s="141">
        <v>673145</v>
      </c>
      <c r="I27" s="141">
        <v>443814</v>
      </c>
      <c r="J27" s="141">
        <v>23774965</v>
      </c>
      <c r="K27" s="519"/>
      <c r="L27" s="520"/>
      <c r="M27" s="520"/>
      <c r="N27" s="520"/>
    </row>
    <row r="28" spans="1:15" ht="27.9" hidden="1" customHeight="1">
      <c r="A28" s="588"/>
      <c r="B28" s="424" t="s">
        <v>60</v>
      </c>
      <c r="C28" s="141">
        <v>184593</v>
      </c>
      <c r="D28" s="141">
        <v>619373045</v>
      </c>
      <c r="E28" s="141">
        <v>213013034</v>
      </c>
      <c r="F28" s="141">
        <v>406360011</v>
      </c>
      <c r="G28" s="141">
        <v>23933215</v>
      </c>
      <c r="H28" s="141">
        <v>637942</v>
      </c>
      <c r="I28" s="141">
        <v>441031</v>
      </c>
      <c r="J28" s="142">
        <v>23283427</v>
      </c>
      <c r="K28" s="519"/>
      <c r="L28" s="520"/>
      <c r="M28" s="520"/>
      <c r="N28" s="520"/>
    </row>
    <row r="29" spans="1:15" ht="27.9" hidden="1" customHeight="1">
      <c r="A29" s="588"/>
      <c r="B29" s="424" t="s">
        <v>61</v>
      </c>
      <c r="C29" s="141">
        <v>178875</v>
      </c>
      <c r="D29" s="141">
        <v>576082649</v>
      </c>
      <c r="E29" s="141">
        <v>207025042</v>
      </c>
      <c r="F29" s="141">
        <v>369057607</v>
      </c>
      <c r="G29" s="141">
        <v>21822042</v>
      </c>
      <c r="H29" s="141">
        <v>673075</v>
      </c>
      <c r="I29" s="141">
        <v>439662</v>
      </c>
      <c r="J29" s="142">
        <v>21125416</v>
      </c>
      <c r="K29" s="519"/>
      <c r="L29" s="520"/>
      <c r="M29" s="520"/>
      <c r="N29" s="520"/>
    </row>
    <row r="30" spans="1:15" ht="27.9" hidden="1" customHeight="1">
      <c r="A30" s="588"/>
      <c r="B30" s="424" t="s">
        <v>119</v>
      </c>
      <c r="C30" s="141">
        <v>178217</v>
      </c>
      <c r="D30" s="141">
        <v>578706960</v>
      </c>
      <c r="E30" s="141">
        <v>193183288</v>
      </c>
      <c r="F30" s="141">
        <v>385523672</v>
      </c>
      <c r="G30" s="141">
        <v>22609443</v>
      </c>
      <c r="H30" s="141">
        <v>682664</v>
      </c>
      <c r="I30" s="141">
        <v>378599</v>
      </c>
      <c r="J30" s="142">
        <v>21897859</v>
      </c>
      <c r="K30" s="519"/>
      <c r="L30" s="520"/>
      <c r="M30" s="520"/>
      <c r="N30" s="520"/>
    </row>
    <row r="31" spans="1:15" ht="13.2" hidden="1">
      <c r="A31" s="588"/>
      <c r="B31" s="140" t="s">
        <v>120</v>
      </c>
      <c r="C31" s="141">
        <v>179207</v>
      </c>
      <c r="D31" s="141">
        <v>584780324</v>
      </c>
      <c r="E31" s="141">
        <v>195876415</v>
      </c>
      <c r="F31" s="141">
        <v>388903909</v>
      </c>
      <c r="G31" s="141">
        <v>22728179</v>
      </c>
      <c r="H31" s="141">
        <v>640836</v>
      </c>
      <c r="I31" s="141">
        <v>378217</v>
      </c>
      <c r="J31" s="142">
        <v>22058492</v>
      </c>
      <c r="K31" s="519"/>
      <c r="L31" s="520"/>
      <c r="M31" s="520"/>
      <c r="N31" s="520"/>
    </row>
    <row r="32" spans="1:15" ht="13.2" hidden="1">
      <c r="A32" s="588"/>
      <c r="B32" s="140" t="s">
        <v>121</v>
      </c>
      <c r="C32" s="141">
        <v>179337</v>
      </c>
      <c r="D32" s="141">
        <v>588880055</v>
      </c>
      <c r="E32" s="141">
        <v>197745477</v>
      </c>
      <c r="F32" s="141">
        <v>396739513</v>
      </c>
      <c r="G32" s="141">
        <v>22824469</v>
      </c>
      <c r="H32" s="141">
        <v>626882</v>
      </c>
      <c r="I32" s="141">
        <v>377426</v>
      </c>
      <c r="J32" s="142">
        <v>22087800</v>
      </c>
      <c r="K32" s="519"/>
      <c r="L32" s="520"/>
      <c r="M32" s="520"/>
      <c r="N32" s="520"/>
    </row>
    <row r="33" spans="1:21" ht="27.9" hidden="1" customHeight="1">
      <c r="A33" s="588"/>
      <c r="B33" s="140" t="s">
        <v>122</v>
      </c>
      <c r="C33" s="141">
        <v>185891</v>
      </c>
      <c r="D33" s="141">
        <v>639727447</v>
      </c>
      <c r="E33" s="141">
        <v>212634735</v>
      </c>
      <c r="F33" s="141">
        <v>427092712</v>
      </c>
      <c r="G33" s="141">
        <v>24795791</v>
      </c>
      <c r="H33" s="141">
        <v>1291972</v>
      </c>
      <c r="I33" s="141">
        <v>377427</v>
      </c>
      <c r="J33" s="142">
        <v>23393837</v>
      </c>
      <c r="K33" s="519"/>
      <c r="L33" s="520"/>
      <c r="M33" s="520"/>
      <c r="N33" s="520"/>
    </row>
    <row r="34" spans="1:21" ht="27.9" hidden="1" customHeight="1">
      <c r="A34" s="588"/>
      <c r="B34" s="424" t="s">
        <v>123</v>
      </c>
      <c r="C34" s="141">
        <v>187518</v>
      </c>
      <c r="D34" s="141">
        <v>655630560</v>
      </c>
      <c r="E34" s="141">
        <v>216463479</v>
      </c>
      <c r="F34" s="139">
        <v>439167081</v>
      </c>
      <c r="G34" s="139">
        <v>25407461</v>
      </c>
      <c r="H34" s="139">
        <v>1518677</v>
      </c>
      <c r="I34" s="141">
        <v>379219</v>
      </c>
      <c r="J34" s="143">
        <v>23788116</v>
      </c>
      <c r="K34" s="519"/>
      <c r="L34" s="520"/>
      <c r="M34" s="520"/>
      <c r="N34" s="520"/>
    </row>
    <row r="35" spans="1:21" ht="27.9" hidden="1" customHeight="1">
      <c r="A35" s="588"/>
      <c r="B35" s="140" t="s">
        <v>124</v>
      </c>
      <c r="C35" s="136">
        <v>189604</v>
      </c>
      <c r="D35" s="136">
        <v>662422728</v>
      </c>
      <c r="E35" s="136">
        <v>219753825</v>
      </c>
      <c r="F35" s="12">
        <v>442668903</v>
      </c>
      <c r="G35" s="12">
        <v>25755786</v>
      </c>
      <c r="H35" s="12">
        <v>1596667</v>
      </c>
      <c r="I35" s="136">
        <v>381481</v>
      </c>
      <c r="J35" s="13">
        <v>24051189</v>
      </c>
      <c r="K35" s="521"/>
      <c r="L35" s="522"/>
      <c r="M35" s="522"/>
      <c r="N35" s="522"/>
    </row>
    <row r="36" spans="1:21" ht="27.9" customHeight="1">
      <c r="A36" s="588"/>
      <c r="B36" s="495" t="s">
        <v>125</v>
      </c>
      <c r="C36" s="136">
        <v>189742</v>
      </c>
      <c r="D36" s="136">
        <v>675003468</v>
      </c>
      <c r="E36" s="136">
        <v>238638073</v>
      </c>
      <c r="F36" s="12">
        <v>436365395</v>
      </c>
      <c r="G36" s="12">
        <v>25431742</v>
      </c>
      <c r="H36" s="12">
        <v>1837233</v>
      </c>
      <c r="I36" s="136">
        <v>380937</v>
      </c>
      <c r="J36" s="13">
        <v>23467158</v>
      </c>
      <c r="K36" s="531"/>
      <c r="L36" s="532"/>
      <c r="M36" s="532"/>
      <c r="N36" s="532"/>
    </row>
    <row r="37" spans="1:21" ht="27.9" customHeight="1">
      <c r="A37" s="588"/>
      <c r="B37" s="495" t="s">
        <v>126</v>
      </c>
      <c r="C37" s="136">
        <v>189982</v>
      </c>
      <c r="D37" s="136">
        <v>708330956</v>
      </c>
      <c r="E37" s="136">
        <v>239983979</v>
      </c>
      <c r="F37" s="12">
        <v>468346977</v>
      </c>
      <c r="G37" s="12">
        <v>26825050</v>
      </c>
      <c r="H37" s="12">
        <v>2127655</v>
      </c>
      <c r="I37" s="136">
        <v>378469</v>
      </c>
      <c r="J37" s="13">
        <v>24576421</v>
      </c>
      <c r="K37" s="144"/>
      <c r="L37" s="533"/>
      <c r="M37" s="533"/>
      <c r="N37" s="533"/>
    </row>
    <row r="38" spans="1:21" s="147" customFormat="1" ht="27.9" customHeight="1">
      <c r="A38" s="588"/>
      <c r="B38" s="495" t="s">
        <v>331</v>
      </c>
      <c r="C38" s="372">
        <v>191150</v>
      </c>
      <c r="D38" s="372">
        <v>703616662</v>
      </c>
      <c r="E38" s="372">
        <v>242736511</v>
      </c>
      <c r="F38" s="387">
        <v>460880151</v>
      </c>
      <c r="G38" s="387">
        <v>26870152</v>
      </c>
      <c r="H38" s="387">
        <v>2334036</v>
      </c>
      <c r="I38" s="372">
        <v>377025</v>
      </c>
      <c r="J38" s="523">
        <v>24434979</v>
      </c>
      <c r="K38" s="434"/>
      <c r="L38" s="534"/>
      <c r="M38" s="534"/>
      <c r="N38" s="534"/>
    </row>
    <row r="39" spans="1:21" s="147" customFormat="1" ht="23.25" customHeight="1" thickBot="1">
      <c r="A39" s="589"/>
      <c r="B39" s="145" t="s">
        <v>347</v>
      </c>
      <c r="C39" s="372">
        <v>181141</v>
      </c>
      <c r="D39" s="372">
        <v>708840551</v>
      </c>
      <c r="E39" s="372">
        <v>236069173</v>
      </c>
      <c r="F39" s="387">
        <v>472771378</v>
      </c>
      <c r="G39" s="387">
        <v>27533307</v>
      </c>
      <c r="H39" s="387">
        <v>2412252</v>
      </c>
      <c r="I39" s="372">
        <v>347129</v>
      </c>
      <c r="J39" s="433">
        <v>23310687</v>
      </c>
      <c r="K39" s="434"/>
      <c r="L39" s="534"/>
      <c r="M39" s="534"/>
      <c r="N39" s="534"/>
    </row>
    <row r="40" spans="1:21" ht="23.25" customHeight="1">
      <c r="A40" s="146" t="s">
        <v>127</v>
      </c>
      <c r="B40" s="147"/>
      <c r="C40" s="148"/>
      <c r="D40" s="148"/>
      <c r="E40" s="148"/>
      <c r="F40" s="148"/>
      <c r="G40" s="148"/>
      <c r="H40" s="148"/>
      <c r="I40" s="148"/>
      <c r="J40" s="148"/>
      <c r="K40" s="147"/>
      <c r="L40" s="147"/>
      <c r="M40" s="147"/>
      <c r="N40" s="147"/>
    </row>
    <row r="41" spans="1:21" ht="23.25" customHeight="1">
      <c r="C41" s="149"/>
      <c r="D41" s="149"/>
      <c r="E41" s="149"/>
      <c r="F41" s="149"/>
      <c r="G41" s="149"/>
      <c r="H41" s="149"/>
      <c r="I41" s="149"/>
      <c r="J41" s="149"/>
    </row>
    <row r="42" spans="1:21" s="2" customFormat="1" ht="23.25" customHeight="1">
      <c r="C42" s="149"/>
      <c r="D42" s="149"/>
      <c r="E42" s="149"/>
      <c r="F42" s="149"/>
      <c r="G42" s="149"/>
      <c r="H42" s="149"/>
      <c r="I42" s="149"/>
      <c r="J42" s="149"/>
    </row>
    <row r="43" spans="1:21" ht="24.75" customHeight="1">
      <c r="B43" s="149"/>
      <c r="C43" s="524"/>
      <c r="D43" s="525"/>
      <c r="E43" s="524"/>
      <c r="F43" s="524"/>
      <c r="G43" s="524"/>
      <c r="H43" s="524"/>
      <c r="I43" s="524"/>
      <c r="J43" s="524"/>
      <c r="K43" s="526"/>
      <c r="L43" s="526"/>
      <c r="M43" s="526"/>
      <c r="N43" s="526"/>
      <c r="O43" s="526"/>
      <c r="P43" s="526"/>
      <c r="Q43" s="526"/>
      <c r="R43" s="526"/>
      <c r="S43" s="526"/>
      <c r="T43" s="526"/>
      <c r="U43" s="526"/>
    </row>
    <row r="44" spans="1:21" ht="24.75" customHeight="1">
      <c r="B44" s="149"/>
      <c r="C44" s="524"/>
      <c r="D44" s="527"/>
      <c r="E44" s="524"/>
      <c r="F44" s="524"/>
      <c r="G44" s="524"/>
      <c r="H44" s="524"/>
      <c r="I44" s="524"/>
      <c r="J44" s="524"/>
      <c r="K44" s="526"/>
      <c r="L44" s="526"/>
      <c r="M44" s="526"/>
      <c r="N44" s="526"/>
      <c r="O44" s="526"/>
      <c r="P44" s="526"/>
      <c r="Q44" s="526"/>
      <c r="R44" s="526"/>
      <c r="S44" s="526"/>
      <c r="T44" s="526"/>
      <c r="U44" s="526"/>
    </row>
    <row r="45" spans="1:21" ht="23.25" customHeight="1">
      <c r="C45" s="526"/>
      <c r="D45" s="526"/>
      <c r="E45" s="526"/>
      <c r="F45" s="150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  <c r="S45" s="526"/>
      <c r="T45" s="526"/>
      <c r="U45" s="526"/>
    </row>
    <row r="46" spans="1:21" ht="23.25" customHeight="1">
      <c r="B46" s="151"/>
      <c r="C46" s="528"/>
      <c r="D46" s="528"/>
      <c r="E46" s="528"/>
      <c r="F46" s="528"/>
      <c r="G46" s="528"/>
      <c r="H46" s="528"/>
      <c r="I46" s="528"/>
      <c r="J46" s="526"/>
      <c r="K46" s="526"/>
      <c r="L46" s="526"/>
      <c r="M46" s="526"/>
      <c r="N46" s="526"/>
      <c r="O46" s="526"/>
      <c r="P46" s="526"/>
      <c r="Q46" s="526"/>
      <c r="R46" s="526"/>
      <c r="S46" s="526"/>
      <c r="T46" s="526"/>
      <c r="U46" s="526"/>
    </row>
    <row r="47" spans="1:21" ht="23.25" customHeight="1">
      <c r="C47" s="526"/>
      <c r="D47" s="526"/>
      <c r="E47" s="526"/>
      <c r="F47" s="526"/>
      <c r="G47" s="526"/>
      <c r="H47" s="526"/>
      <c r="I47" s="526"/>
      <c r="J47" s="526"/>
      <c r="K47" s="526"/>
      <c r="L47" s="526"/>
      <c r="M47" s="526"/>
      <c r="N47" s="526"/>
      <c r="O47" s="526"/>
      <c r="P47" s="526"/>
      <c r="Q47" s="526"/>
      <c r="R47" s="526"/>
      <c r="S47" s="526"/>
      <c r="T47" s="526"/>
      <c r="U47" s="526"/>
    </row>
    <row r="48" spans="1:21" ht="23.25" customHeight="1">
      <c r="C48" s="526"/>
      <c r="D48" s="526"/>
      <c r="E48" s="526"/>
      <c r="F48" s="526"/>
      <c r="G48" s="526"/>
      <c r="H48" s="526"/>
      <c r="I48" s="526"/>
      <c r="J48" s="526"/>
      <c r="K48" s="526"/>
      <c r="L48" s="526"/>
      <c r="M48" s="526"/>
      <c r="N48" s="526"/>
      <c r="O48" s="526"/>
      <c r="P48" s="526"/>
      <c r="Q48" s="526"/>
      <c r="R48" s="526"/>
      <c r="S48" s="526"/>
      <c r="T48" s="526"/>
      <c r="U48" s="526"/>
    </row>
    <row r="49" spans="3:21" ht="23.25" customHeight="1">
      <c r="C49" s="526"/>
      <c r="D49" s="526"/>
      <c r="E49" s="526"/>
      <c r="F49" s="526"/>
      <c r="G49" s="526"/>
      <c r="H49" s="526"/>
      <c r="I49" s="526"/>
      <c r="J49" s="526"/>
      <c r="K49" s="526"/>
      <c r="L49" s="526"/>
      <c r="M49" s="526"/>
      <c r="N49" s="526"/>
      <c r="O49" s="526"/>
      <c r="P49" s="526"/>
      <c r="Q49" s="526"/>
      <c r="R49" s="526"/>
      <c r="S49" s="526"/>
      <c r="T49" s="526"/>
      <c r="U49" s="526"/>
    </row>
    <row r="50" spans="3:21" ht="23.25" customHeight="1">
      <c r="C50" s="526"/>
      <c r="D50" s="526"/>
      <c r="E50" s="526"/>
      <c r="F50" s="526"/>
      <c r="G50" s="526"/>
      <c r="H50" s="526"/>
      <c r="I50" s="526"/>
      <c r="J50" s="526"/>
      <c r="K50" s="526"/>
      <c r="L50" s="526"/>
      <c r="M50" s="526"/>
      <c r="N50" s="526"/>
      <c r="O50" s="526"/>
      <c r="P50" s="526"/>
      <c r="Q50" s="526"/>
      <c r="R50" s="526"/>
      <c r="S50" s="526"/>
      <c r="T50" s="526"/>
      <c r="U50" s="526"/>
    </row>
    <row r="51" spans="3:21" ht="23.25" customHeight="1">
      <c r="C51" s="526"/>
      <c r="D51" s="526"/>
      <c r="E51" s="526"/>
      <c r="F51" s="526"/>
      <c r="G51" s="526"/>
      <c r="H51" s="526"/>
      <c r="I51" s="526"/>
      <c r="J51" s="526"/>
      <c r="K51" s="526"/>
      <c r="L51" s="526"/>
      <c r="M51" s="526"/>
      <c r="N51" s="526"/>
      <c r="O51" s="526"/>
      <c r="P51" s="526"/>
      <c r="Q51" s="526"/>
      <c r="R51" s="526"/>
      <c r="S51" s="526"/>
      <c r="T51" s="526"/>
      <c r="U51" s="526"/>
    </row>
    <row r="52" spans="3:21" ht="23.25" customHeight="1">
      <c r="C52" s="526"/>
      <c r="D52" s="526"/>
      <c r="E52" s="526"/>
      <c r="F52" s="526"/>
      <c r="G52" s="526"/>
      <c r="H52" s="526"/>
      <c r="I52" s="526"/>
      <c r="J52" s="526"/>
      <c r="K52" s="526"/>
      <c r="L52" s="526"/>
      <c r="M52" s="526"/>
      <c r="N52" s="526"/>
      <c r="O52" s="526"/>
      <c r="P52" s="526"/>
      <c r="Q52" s="526"/>
      <c r="R52" s="526"/>
      <c r="S52" s="526"/>
      <c r="T52" s="526"/>
      <c r="U52" s="526"/>
    </row>
    <row r="53" spans="3:21" ht="23.25" customHeight="1">
      <c r="C53" s="526"/>
      <c r="D53" s="526"/>
      <c r="E53" s="526"/>
      <c r="F53" s="526"/>
      <c r="G53" s="526"/>
      <c r="H53" s="526"/>
      <c r="I53" s="526"/>
      <c r="J53" s="526"/>
      <c r="K53" s="526"/>
      <c r="L53" s="526"/>
      <c r="M53" s="526"/>
      <c r="N53" s="526"/>
      <c r="O53" s="526"/>
      <c r="P53" s="526"/>
      <c r="Q53" s="526"/>
      <c r="R53" s="526"/>
      <c r="S53" s="526"/>
      <c r="T53" s="526"/>
      <c r="U53" s="526"/>
    </row>
    <row r="54" spans="3:21" ht="23.25" customHeight="1">
      <c r="C54" s="526"/>
      <c r="D54" s="526"/>
      <c r="E54" s="526"/>
      <c r="F54" s="526"/>
      <c r="G54" s="526"/>
      <c r="H54" s="526"/>
      <c r="I54" s="526"/>
      <c r="J54" s="526"/>
      <c r="K54" s="526"/>
      <c r="L54" s="526"/>
      <c r="M54" s="526"/>
      <c r="N54" s="526"/>
      <c r="O54" s="526"/>
      <c r="P54" s="526"/>
      <c r="Q54" s="526"/>
      <c r="R54" s="526"/>
      <c r="S54" s="526"/>
      <c r="T54" s="526"/>
      <c r="U54" s="526"/>
    </row>
    <row r="55" spans="3:21" ht="23.25" customHeight="1">
      <c r="C55" s="526"/>
      <c r="D55" s="526"/>
      <c r="E55" s="526"/>
      <c r="F55" s="526"/>
      <c r="G55" s="526"/>
      <c r="H55" s="526"/>
      <c r="I55" s="526"/>
      <c r="J55" s="526"/>
      <c r="K55" s="526"/>
      <c r="L55" s="526"/>
      <c r="M55" s="526"/>
      <c r="N55" s="526"/>
      <c r="O55" s="526"/>
      <c r="P55" s="526"/>
      <c r="Q55" s="526"/>
      <c r="R55" s="526"/>
      <c r="S55" s="526"/>
      <c r="T55" s="526"/>
      <c r="U55" s="526"/>
    </row>
    <row r="56" spans="3:21" ht="23.25" customHeight="1">
      <c r="C56" s="526"/>
      <c r="D56" s="526"/>
      <c r="E56" s="526"/>
      <c r="F56" s="526"/>
      <c r="G56" s="526"/>
      <c r="H56" s="526"/>
      <c r="I56" s="526"/>
      <c r="J56" s="526"/>
      <c r="K56" s="526"/>
      <c r="L56" s="526"/>
      <c r="M56" s="526"/>
      <c r="N56" s="526"/>
      <c r="O56" s="526"/>
      <c r="P56" s="526"/>
      <c r="Q56" s="526"/>
      <c r="R56" s="526"/>
      <c r="S56" s="526"/>
      <c r="T56" s="526"/>
      <c r="U56" s="526"/>
    </row>
    <row r="57" spans="3:21" ht="23.25" customHeight="1">
      <c r="C57" s="526"/>
      <c r="D57" s="526"/>
      <c r="E57" s="526"/>
      <c r="F57" s="526"/>
      <c r="G57" s="526"/>
      <c r="H57" s="526"/>
      <c r="I57" s="526"/>
      <c r="J57" s="526"/>
      <c r="K57" s="526"/>
      <c r="L57" s="526"/>
      <c r="M57" s="526"/>
      <c r="N57" s="526"/>
      <c r="O57" s="526"/>
      <c r="P57" s="526"/>
      <c r="Q57" s="526"/>
      <c r="R57" s="526"/>
      <c r="S57" s="526"/>
      <c r="T57" s="526"/>
      <c r="U57" s="526"/>
    </row>
    <row r="58" spans="3:21" ht="23.25" customHeight="1">
      <c r="C58" s="526"/>
      <c r="D58" s="526"/>
      <c r="E58" s="526"/>
      <c r="F58" s="526"/>
      <c r="G58" s="526"/>
      <c r="H58" s="526"/>
      <c r="I58" s="526"/>
      <c r="J58" s="526"/>
      <c r="K58" s="526"/>
      <c r="L58" s="526"/>
      <c r="M58" s="526"/>
      <c r="N58" s="526"/>
      <c r="O58" s="526"/>
      <c r="P58" s="526"/>
      <c r="Q58" s="526"/>
      <c r="R58" s="526"/>
      <c r="S58" s="526"/>
      <c r="T58" s="526"/>
      <c r="U58" s="526"/>
    </row>
    <row r="59" spans="3:21" ht="13.2">
      <c r="C59" s="526"/>
      <c r="D59" s="526"/>
      <c r="E59" s="526"/>
      <c r="F59" s="526"/>
      <c r="G59" s="526"/>
      <c r="H59" s="526"/>
      <c r="I59" s="526"/>
      <c r="J59" s="526"/>
      <c r="K59" s="526"/>
      <c r="L59" s="526"/>
      <c r="M59" s="526"/>
      <c r="N59" s="526"/>
      <c r="O59" s="526"/>
      <c r="P59" s="526"/>
      <c r="Q59" s="526"/>
      <c r="R59" s="526"/>
      <c r="S59" s="526"/>
      <c r="T59" s="526"/>
      <c r="U59" s="526"/>
    </row>
    <row r="60" spans="3:21" ht="23.25" customHeight="1">
      <c r="C60" s="526"/>
      <c r="D60" s="526"/>
      <c r="E60" s="526"/>
      <c r="F60" s="526"/>
      <c r="G60" s="526"/>
      <c r="H60" s="526"/>
      <c r="I60" s="526"/>
      <c r="J60" s="526"/>
      <c r="K60" s="526"/>
      <c r="L60" s="526"/>
      <c r="M60" s="526"/>
      <c r="N60" s="526"/>
      <c r="O60" s="526"/>
      <c r="P60" s="526"/>
      <c r="Q60" s="526"/>
      <c r="R60" s="526"/>
      <c r="S60" s="526"/>
      <c r="T60" s="526"/>
      <c r="U60" s="526"/>
    </row>
  </sheetData>
  <mergeCells count="19">
    <mergeCell ref="J4:J5"/>
    <mergeCell ref="K4:N4"/>
    <mergeCell ref="A6:B6"/>
    <mergeCell ref="A7:B7"/>
    <mergeCell ref="A8:B8"/>
    <mergeCell ref="A19:B19"/>
    <mergeCell ref="A20:A39"/>
    <mergeCell ref="A13:B13"/>
    <mergeCell ref="C4:C5"/>
    <mergeCell ref="H4:I4"/>
    <mergeCell ref="A9:B9"/>
    <mergeCell ref="A10:B10"/>
    <mergeCell ref="A11:B11"/>
    <mergeCell ref="A12:B12"/>
    <mergeCell ref="A14:B14"/>
    <mergeCell ref="A15:B15"/>
    <mergeCell ref="A16:B16"/>
    <mergeCell ref="A17:B17"/>
    <mergeCell ref="A18:B18"/>
  </mergeCells>
  <phoneticPr fontId="3"/>
  <pageMargins left="0.59055118110236227" right="0.59055118110236227" top="0.39370078740157483" bottom="0.19685039370078741" header="0.59055118110236227" footer="0.19685039370078741"/>
  <pageSetup paperSize="9" scale="77" orientation="landscape" r:id="rId1"/>
  <headerFooter alignWithMargins="0"/>
  <colBreaks count="1" manualBreakCount="1">
    <brk id="6" min="1" max="38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97B1E-9069-4578-BB86-047E8A4E44F4}">
  <sheetPr>
    <tabColor rgb="FFFFFF00"/>
  </sheetPr>
  <dimension ref="A1:R207"/>
  <sheetViews>
    <sheetView showGridLines="0" view="pageBreakPreview" zoomScale="80" zoomScaleNormal="100" zoomScaleSheetLayoutView="80" workbookViewId="0">
      <pane xSplit="1" ySplit="80" topLeftCell="B190" activePane="bottomRight" state="frozen"/>
      <selection activeCell="AK15" sqref="AK15"/>
      <selection pane="topRight" activeCell="AK15" sqref="AK15"/>
      <selection pane="bottomLeft" activeCell="AK15" sqref="AK15"/>
      <selection pane="bottomRight" activeCell="M205" sqref="M205"/>
    </sheetView>
  </sheetViews>
  <sheetFormatPr defaultColWidth="18" defaultRowHeight="19.5" customHeight="1"/>
  <cols>
    <col min="1" max="1" width="10.88671875" style="427" customWidth="1"/>
    <col min="2" max="2" width="18.6640625" style="427" customWidth="1"/>
    <col min="3" max="3" width="11.6640625" style="154" customWidth="1"/>
    <col min="4" max="5" width="13.6640625" style="154" customWidth="1"/>
    <col min="6" max="8" width="8.6640625" style="154" customWidth="1"/>
    <col min="9" max="11" width="8.6640625" style="6" hidden="1" customWidth="1"/>
    <col min="12" max="12" width="70" style="6" hidden="1" customWidth="1"/>
    <col min="13" max="256" width="18" style="6"/>
    <col min="257" max="257" width="10.88671875" style="6" customWidth="1"/>
    <col min="258" max="258" width="18.6640625" style="6" customWidth="1"/>
    <col min="259" max="259" width="11.6640625" style="6" customWidth="1"/>
    <col min="260" max="261" width="13.6640625" style="6" customWidth="1"/>
    <col min="262" max="267" width="8.6640625" style="6" customWidth="1"/>
    <col min="268" max="268" width="70" style="6" bestFit="1" customWidth="1"/>
    <col min="269" max="512" width="18" style="6"/>
    <col min="513" max="513" width="10.88671875" style="6" customWidth="1"/>
    <col min="514" max="514" width="18.6640625" style="6" customWidth="1"/>
    <col min="515" max="515" width="11.6640625" style="6" customWidth="1"/>
    <col min="516" max="517" width="13.6640625" style="6" customWidth="1"/>
    <col min="518" max="523" width="8.6640625" style="6" customWidth="1"/>
    <col min="524" max="524" width="70" style="6" bestFit="1" customWidth="1"/>
    <col min="525" max="768" width="18" style="6"/>
    <col min="769" max="769" width="10.88671875" style="6" customWidth="1"/>
    <col min="770" max="770" width="18.6640625" style="6" customWidth="1"/>
    <col min="771" max="771" width="11.6640625" style="6" customWidth="1"/>
    <col min="772" max="773" width="13.6640625" style="6" customWidth="1"/>
    <col min="774" max="779" width="8.6640625" style="6" customWidth="1"/>
    <col min="780" max="780" width="70" style="6" bestFit="1" customWidth="1"/>
    <col min="781" max="1024" width="18" style="6"/>
    <col min="1025" max="1025" width="10.88671875" style="6" customWidth="1"/>
    <col min="1026" max="1026" width="18.6640625" style="6" customWidth="1"/>
    <col min="1027" max="1027" width="11.6640625" style="6" customWidth="1"/>
    <col min="1028" max="1029" width="13.6640625" style="6" customWidth="1"/>
    <col min="1030" max="1035" width="8.6640625" style="6" customWidth="1"/>
    <col min="1036" max="1036" width="70" style="6" bestFit="1" customWidth="1"/>
    <col min="1037" max="1280" width="18" style="6"/>
    <col min="1281" max="1281" width="10.88671875" style="6" customWidth="1"/>
    <col min="1282" max="1282" width="18.6640625" style="6" customWidth="1"/>
    <col min="1283" max="1283" width="11.6640625" style="6" customWidth="1"/>
    <col min="1284" max="1285" width="13.6640625" style="6" customWidth="1"/>
    <col min="1286" max="1291" width="8.6640625" style="6" customWidth="1"/>
    <col min="1292" max="1292" width="70" style="6" bestFit="1" customWidth="1"/>
    <col min="1293" max="1536" width="18" style="6"/>
    <col min="1537" max="1537" width="10.88671875" style="6" customWidth="1"/>
    <col min="1538" max="1538" width="18.6640625" style="6" customWidth="1"/>
    <col min="1539" max="1539" width="11.6640625" style="6" customWidth="1"/>
    <col min="1540" max="1541" width="13.6640625" style="6" customWidth="1"/>
    <col min="1542" max="1547" width="8.6640625" style="6" customWidth="1"/>
    <col min="1548" max="1548" width="70" style="6" bestFit="1" customWidth="1"/>
    <col min="1549" max="1792" width="18" style="6"/>
    <col min="1793" max="1793" width="10.88671875" style="6" customWidth="1"/>
    <col min="1794" max="1794" width="18.6640625" style="6" customWidth="1"/>
    <col min="1795" max="1795" width="11.6640625" style="6" customWidth="1"/>
    <col min="1796" max="1797" width="13.6640625" style="6" customWidth="1"/>
    <col min="1798" max="1803" width="8.6640625" style="6" customWidth="1"/>
    <col min="1804" max="1804" width="70" style="6" bestFit="1" customWidth="1"/>
    <col min="1805" max="2048" width="18" style="6"/>
    <col min="2049" max="2049" width="10.88671875" style="6" customWidth="1"/>
    <col min="2050" max="2050" width="18.6640625" style="6" customWidth="1"/>
    <col min="2051" max="2051" width="11.6640625" style="6" customWidth="1"/>
    <col min="2052" max="2053" width="13.6640625" style="6" customWidth="1"/>
    <col min="2054" max="2059" width="8.6640625" style="6" customWidth="1"/>
    <col min="2060" max="2060" width="70" style="6" bestFit="1" customWidth="1"/>
    <col min="2061" max="2304" width="18" style="6"/>
    <col min="2305" max="2305" width="10.88671875" style="6" customWidth="1"/>
    <col min="2306" max="2306" width="18.6640625" style="6" customWidth="1"/>
    <col min="2307" max="2307" width="11.6640625" style="6" customWidth="1"/>
    <col min="2308" max="2309" width="13.6640625" style="6" customWidth="1"/>
    <col min="2310" max="2315" width="8.6640625" style="6" customWidth="1"/>
    <col min="2316" max="2316" width="70" style="6" bestFit="1" customWidth="1"/>
    <col min="2317" max="2560" width="18" style="6"/>
    <col min="2561" max="2561" width="10.88671875" style="6" customWidth="1"/>
    <col min="2562" max="2562" width="18.6640625" style="6" customWidth="1"/>
    <col min="2563" max="2563" width="11.6640625" style="6" customWidth="1"/>
    <col min="2564" max="2565" width="13.6640625" style="6" customWidth="1"/>
    <col min="2566" max="2571" width="8.6640625" style="6" customWidth="1"/>
    <col min="2572" max="2572" width="70" style="6" bestFit="1" customWidth="1"/>
    <col min="2573" max="2816" width="18" style="6"/>
    <col min="2817" max="2817" width="10.88671875" style="6" customWidth="1"/>
    <col min="2818" max="2818" width="18.6640625" style="6" customWidth="1"/>
    <col min="2819" max="2819" width="11.6640625" style="6" customWidth="1"/>
    <col min="2820" max="2821" width="13.6640625" style="6" customWidth="1"/>
    <col min="2822" max="2827" width="8.6640625" style="6" customWidth="1"/>
    <col min="2828" max="2828" width="70" style="6" bestFit="1" customWidth="1"/>
    <col min="2829" max="3072" width="18" style="6"/>
    <col min="3073" max="3073" width="10.88671875" style="6" customWidth="1"/>
    <col min="3074" max="3074" width="18.6640625" style="6" customWidth="1"/>
    <col min="3075" max="3075" width="11.6640625" style="6" customWidth="1"/>
    <col min="3076" max="3077" width="13.6640625" style="6" customWidth="1"/>
    <col min="3078" max="3083" width="8.6640625" style="6" customWidth="1"/>
    <col min="3084" max="3084" width="70" style="6" bestFit="1" customWidth="1"/>
    <col min="3085" max="3328" width="18" style="6"/>
    <col min="3329" max="3329" width="10.88671875" style="6" customWidth="1"/>
    <col min="3330" max="3330" width="18.6640625" style="6" customWidth="1"/>
    <col min="3331" max="3331" width="11.6640625" style="6" customWidth="1"/>
    <col min="3332" max="3333" width="13.6640625" style="6" customWidth="1"/>
    <col min="3334" max="3339" width="8.6640625" style="6" customWidth="1"/>
    <col min="3340" max="3340" width="70" style="6" bestFit="1" customWidth="1"/>
    <col min="3341" max="3584" width="18" style="6"/>
    <col min="3585" max="3585" width="10.88671875" style="6" customWidth="1"/>
    <col min="3586" max="3586" width="18.6640625" style="6" customWidth="1"/>
    <col min="3587" max="3587" width="11.6640625" style="6" customWidth="1"/>
    <col min="3588" max="3589" width="13.6640625" style="6" customWidth="1"/>
    <col min="3590" max="3595" width="8.6640625" style="6" customWidth="1"/>
    <col min="3596" max="3596" width="70" style="6" bestFit="1" customWidth="1"/>
    <col min="3597" max="3840" width="18" style="6"/>
    <col min="3841" max="3841" width="10.88671875" style="6" customWidth="1"/>
    <col min="3842" max="3842" width="18.6640625" style="6" customWidth="1"/>
    <col min="3843" max="3843" width="11.6640625" style="6" customWidth="1"/>
    <col min="3844" max="3845" width="13.6640625" style="6" customWidth="1"/>
    <col min="3846" max="3851" width="8.6640625" style="6" customWidth="1"/>
    <col min="3852" max="3852" width="70" style="6" bestFit="1" customWidth="1"/>
    <col min="3853" max="4096" width="18" style="6"/>
    <col min="4097" max="4097" width="10.88671875" style="6" customWidth="1"/>
    <col min="4098" max="4098" width="18.6640625" style="6" customWidth="1"/>
    <col min="4099" max="4099" width="11.6640625" style="6" customWidth="1"/>
    <col min="4100" max="4101" width="13.6640625" style="6" customWidth="1"/>
    <col min="4102" max="4107" width="8.6640625" style="6" customWidth="1"/>
    <col min="4108" max="4108" width="70" style="6" bestFit="1" customWidth="1"/>
    <col min="4109" max="4352" width="18" style="6"/>
    <col min="4353" max="4353" width="10.88671875" style="6" customWidth="1"/>
    <col min="4354" max="4354" width="18.6640625" style="6" customWidth="1"/>
    <col min="4355" max="4355" width="11.6640625" style="6" customWidth="1"/>
    <col min="4356" max="4357" width="13.6640625" style="6" customWidth="1"/>
    <col min="4358" max="4363" width="8.6640625" style="6" customWidth="1"/>
    <col min="4364" max="4364" width="70" style="6" bestFit="1" customWidth="1"/>
    <col min="4365" max="4608" width="18" style="6"/>
    <col min="4609" max="4609" width="10.88671875" style="6" customWidth="1"/>
    <col min="4610" max="4610" width="18.6640625" style="6" customWidth="1"/>
    <col min="4611" max="4611" width="11.6640625" style="6" customWidth="1"/>
    <col min="4612" max="4613" width="13.6640625" style="6" customWidth="1"/>
    <col min="4614" max="4619" width="8.6640625" style="6" customWidth="1"/>
    <col min="4620" max="4620" width="70" style="6" bestFit="1" customWidth="1"/>
    <col min="4621" max="4864" width="18" style="6"/>
    <col min="4865" max="4865" width="10.88671875" style="6" customWidth="1"/>
    <col min="4866" max="4866" width="18.6640625" style="6" customWidth="1"/>
    <col min="4867" max="4867" width="11.6640625" style="6" customWidth="1"/>
    <col min="4868" max="4869" width="13.6640625" style="6" customWidth="1"/>
    <col min="4870" max="4875" width="8.6640625" style="6" customWidth="1"/>
    <col min="4876" max="4876" width="70" style="6" bestFit="1" customWidth="1"/>
    <col min="4877" max="5120" width="18" style="6"/>
    <col min="5121" max="5121" width="10.88671875" style="6" customWidth="1"/>
    <col min="5122" max="5122" width="18.6640625" style="6" customWidth="1"/>
    <col min="5123" max="5123" width="11.6640625" style="6" customWidth="1"/>
    <col min="5124" max="5125" width="13.6640625" style="6" customWidth="1"/>
    <col min="5126" max="5131" width="8.6640625" style="6" customWidth="1"/>
    <col min="5132" max="5132" width="70" style="6" bestFit="1" customWidth="1"/>
    <col min="5133" max="5376" width="18" style="6"/>
    <col min="5377" max="5377" width="10.88671875" style="6" customWidth="1"/>
    <col min="5378" max="5378" width="18.6640625" style="6" customWidth="1"/>
    <col min="5379" max="5379" width="11.6640625" style="6" customWidth="1"/>
    <col min="5380" max="5381" width="13.6640625" style="6" customWidth="1"/>
    <col min="5382" max="5387" width="8.6640625" style="6" customWidth="1"/>
    <col min="5388" max="5388" width="70" style="6" bestFit="1" customWidth="1"/>
    <col min="5389" max="5632" width="18" style="6"/>
    <col min="5633" max="5633" width="10.88671875" style="6" customWidth="1"/>
    <col min="5634" max="5634" width="18.6640625" style="6" customWidth="1"/>
    <col min="5635" max="5635" width="11.6640625" style="6" customWidth="1"/>
    <col min="5636" max="5637" width="13.6640625" style="6" customWidth="1"/>
    <col min="5638" max="5643" width="8.6640625" style="6" customWidth="1"/>
    <col min="5644" max="5644" width="70" style="6" bestFit="1" customWidth="1"/>
    <col min="5645" max="5888" width="18" style="6"/>
    <col min="5889" max="5889" width="10.88671875" style="6" customWidth="1"/>
    <col min="5890" max="5890" width="18.6640625" style="6" customWidth="1"/>
    <col min="5891" max="5891" width="11.6640625" style="6" customWidth="1"/>
    <col min="5892" max="5893" width="13.6640625" style="6" customWidth="1"/>
    <col min="5894" max="5899" width="8.6640625" style="6" customWidth="1"/>
    <col min="5900" max="5900" width="70" style="6" bestFit="1" customWidth="1"/>
    <col min="5901" max="6144" width="18" style="6"/>
    <col min="6145" max="6145" width="10.88671875" style="6" customWidth="1"/>
    <col min="6146" max="6146" width="18.6640625" style="6" customWidth="1"/>
    <col min="6147" max="6147" width="11.6640625" style="6" customWidth="1"/>
    <col min="6148" max="6149" width="13.6640625" style="6" customWidth="1"/>
    <col min="6150" max="6155" width="8.6640625" style="6" customWidth="1"/>
    <col min="6156" max="6156" width="70" style="6" bestFit="1" customWidth="1"/>
    <col min="6157" max="6400" width="18" style="6"/>
    <col min="6401" max="6401" width="10.88671875" style="6" customWidth="1"/>
    <col min="6402" max="6402" width="18.6640625" style="6" customWidth="1"/>
    <col min="6403" max="6403" width="11.6640625" style="6" customWidth="1"/>
    <col min="6404" max="6405" width="13.6640625" style="6" customWidth="1"/>
    <col min="6406" max="6411" width="8.6640625" style="6" customWidth="1"/>
    <col min="6412" max="6412" width="70" style="6" bestFit="1" customWidth="1"/>
    <col min="6413" max="6656" width="18" style="6"/>
    <col min="6657" max="6657" width="10.88671875" style="6" customWidth="1"/>
    <col min="6658" max="6658" width="18.6640625" style="6" customWidth="1"/>
    <col min="6659" max="6659" width="11.6640625" style="6" customWidth="1"/>
    <col min="6660" max="6661" width="13.6640625" style="6" customWidth="1"/>
    <col min="6662" max="6667" width="8.6640625" style="6" customWidth="1"/>
    <col min="6668" max="6668" width="70" style="6" bestFit="1" customWidth="1"/>
    <col min="6669" max="6912" width="18" style="6"/>
    <col min="6913" max="6913" width="10.88671875" style="6" customWidth="1"/>
    <col min="6914" max="6914" width="18.6640625" style="6" customWidth="1"/>
    <col min="6915" max="6915" width="11.6640625" style="6" customWidth="1"/>
    <col min="6916" max="6917" width="13.6640625" style="6" customWidth="1"/>
    <col min="6918" max="6923" width="8.6640625" style="6" customWidth="1"/>
    <col min="6924" max="6924" width="70" style="6" bestFit="1" customWidth="1"/>
    <col min="6925" max="7168" width="18" style="6"/>
    <col min="7169" max="7169" width="10.88671875" style="6" customWidth="1"/>
    <col min="7170" max="7170" width="18.6640625" style="6" customWidth="1"/>
    <col min="7171" max="7171" width="11.6640625" style="6" customWidth="1"/>
    <col min="7172" max="7173" width="13.6640625" style="6" customWidth="1"/>
    <col min="7174" max="7179" width="8.6640625" style="6" customWidth="1"/>
    <col min="7180" max="7180" width="70" style="6" bestFit="1" customWidth="1"/>
    <col min="7181" max="7424" width="18" style="6"/>
    <col min="7425" max="7425" width="10.88671875" style="6" customWidth="1"/>
    <col min="7426" max="7426" width="18.6640625" style="6" customWidth="1"/>
    <col min="7427" max="7427" width="11.6640625" style="6" customWidth="1"/>
    <col min="7428" max="7429" width="13.6640625" style="6" customWidth="1"/>
    <col min="7430" max="7435" width="8.6640625" style="6" customWidth="1"/>
    <col min="7436" max="7436" width="70" style="6" bestFit="1" customWidth="1"/>
    <col min="7437" max="7680" width="18" style="6"/>
    <col min="7681" max="7681" width="10.88671875" style="6" customWidth="1"/>
    <col min="7682" max="7682" width="18.6640625" style="6" customWidth="1"/>
    <col min="7683" max="7683" width="11.6640625" style="6" customWidth="1"/>
    <col min="7684" max="7685" width="13.6640625" style="6" customWidth="1"/>
    <col min="7686" max="7691" width="8.6640625" style="6" customWidth="1"/>
    <col min="7692" max="7692" width="70" style="6" bestFit="1" customWidth="1"/>
    <col min="7693" max="7936" width="18" style="6"/>
    <col min="7937" max="7937" width="10.88671875" style="6" customWidth="1"/>
    <col min="7938" max="7938" width="18.6640625" style="6" customWidth="1"/>
    <col min="7939" max="7939" width="11.6640625" style="6" customWidth="1"/>
    <col min="7940" max="7941" width="13.6640625" style="6" customWidth="1"/>
    <col min="7942" max="7947" width="8.6640625" style="6" customWidth="1"/>
    <col min="7948" max="7948" width="70" style="6" bestFit="1" customWidth="1"/>
    <col min="7949" max="8192" width="18" style="6"/>
    <col min="8193" max="8193" width="10.88671875" style="6" customWidth="1"/>
    <col min="8194" max="8194" width="18.6640625" style="6" customWidth="1"/>
    <col min="8195" max="8195" width="11.6640625" style="6" customWidth="1"/>
    <col min="8196" max="8197" width="13.6640625" style="6" customWidth="1"/>
    <col min="8198" max="8203" width="8.6640625" style="6" customWidth="1"/>
    <col min="8204" max="8204" width="70" style="6" bestFit="1" customWidth="1"/>
    <col min="8205" max="8448" width="18" style="6"/>
    <col min="8449" max="8449" width="10.88671875" style="6" customWidth="1"/>
    <col min="8450" max="8450" width="18.6640625" style="6" customWidth="1"/>
    <col min="8451" max="8451" width="11.6640625" style="6" customWidth="1"/>
    <col min="8452" max="8453" width="13.6640625" style="6" customWidth="1"/>
    <col min="8454" max="8459" width="8.6640625" style="6" customWidth="1"/>
    <col min="8460" max="8460" width="70" style="6" bestFit="1" customWidth="1"/>
    <col min="8461" max="8704" width="18" style="6"/>
    <col min="8705" max="8705" width="10.88671875" style="6" customWidth="1"/>
    <col min="8706" max="8706" width="18.6640625" style="6" customWidth="1"/>
    <col min="8707" max="8707" width="11.6640625" style="6" customWidth="1"/>
    <col min="8708" max="8709" width="13.6640625" style="6" customWidth="1"/>
    <col min="8710" max="8715" width="8.6640625" style="6" customWidth="1"/>
    <col min="8716" max="8716" width="70" style="6" bestFit="1" customWidth="1"/>
    <col min="8717" max="8960" width="18" style="6"/>
    <col min="8961" max="8961" width="10.88671875" style="6" customWidth="1"/>
    <col min="8962" max="8962" width="18.6640625" style="6" customWidth="1"/>
    <col min="8963" max="8963" width="11.6640625" style="6" customWidth="1"/>
    <col min="8964" max="8965" width="13.6640625" style="6" customWidth="1"/>
    <col min="8966" max="8971" width="8.6640625" style="6" customWidth="1"/>
    <col min="8972" max="8972" width="70" style="6" bestFit="1" customWidth="1"/>
    <col min="8973" max="9216" width="18" style="6"/>
    <col min="9217" max="9217" width="10.88671875" style="6" customWidth="1"/>
    <col min="9218" max="9218" width="18.6640625" style="6" customWidth="1"/>
    <col min="9219" max="9219" width="11.6640625" style="6" customWidth="1"/>
    <col min="9220" max="9221" width="13.6640625" style="6" customWidth="1"/>
    <col min="9222" max="9227" width="8.6640625" style="6" customWidth="1"/>
    <col min="9228" max="9228" width="70" style="6" bestFit="1" customWidth="1"/>
    <col min="9229" max="9472" width="18" style="6"/>
    <col min="9473" max="9473" width="10.88671875" style="6" customWidth="1"/>
    <col min="9474" max="9474" width="18.6640625" style="6" customWidth="1"/>
    <col min="9475" max="9475" width="11.6640625" style="6" customWidth="1"/>
    <col min="9476" max="9477" width="13.6640625" style="6" customWidth="1"/>
    <col min="9478" max="9483" width="8.6640625" style="6" customWidth="1"/>
    <col min="9484" max="9484" width="70" style="6" bestFit="1" customWidth="1"/>
    <col min="9485" max="9728" width="18" style="6"/>
    <col min="9729" max="9729" width="10.88671875" style="6" customWidth="1"/>
    <col min="9730" max="9730" width="18.6640625" style="6" customWidth="1"/>
    <col min="9731" max="9731" width="11.6640625" style="6" customWidth="1"/>
    <col min="9732" max="9733" width="13.6640625" style="6" customWidth="1"/>
    <col min="9734" max="9739" width="8.6640625" style="6" customWidth="1"/>
    <col min="9740" max="9740" width="70" style="6" bestFit="1" customWidth="1"/>
    <col min="9741" max="9984" width="18" style="6"/>
    <col min="9985" max="9985" width="10.88671875" style="6" customWidth="1"/>
    <col min="9986" max="9986" width="18.6640625" style="6" customWidth="1"/>
    <col min="9987" max="9987" width="11.6640625" style="6" customWidth="1"/>
    <col min="9988" max="9989" width="13.6640625" style="6" customWidth="1"/>
    <col min="9990" max="9995" width="8.6640625" style="6" customWidth="1"/>
    <col min="9996" max="9996" width="70" style="6" bestFit="1" customWidth="1"/>
    <col min="9997" max="10240" width="18" style="6"/>
    <col min="10241" max="10241" width="10.88671875" style="6" customWidth="1"/>
    <col min="10242" max="10242" width="18.6640625" style="6" customWidth="1"/>
    <col min="10243" max="10243" width="11.6640625" style="6" customWidth="1"/>
    <col min="10244" max="10245" width="13.6640625" style="6" customWidth="1"/>
    <col min="10246" max="10251" width="8.6640625" style="6" customWidth="1"/>
    <col min="10252" max="10252" width="70" style="6" bestFit="1" customWidth="1"/>
    <col min="10253" max="10496" width="18" style="6"/>
    <col min="10497" max="10497" width="10.88671875" style="6" customWidth="1"/>
    <col min="10498" max="10498" width="18.6640625" style="6" customWidth="1"/>
    <col min="10499" max="10499" width="11.6640625" style="6" customWidth="1"/>
    <col min="10500" max="10501" width="13.6640625" style="6" customWidth="1"/>
    <col min="10502" max="10507" width="8.6640625" style="6" customWidth="1"/>
    <col min="10508" max="10508" width="70" style="6" bestFit="1" customWidth="1"/>
    <col min="10509" max="10752" width="18" style="6"/>
    <col min="10753" max="10753" width="10.88671875" style="6" customWidth="1"/>
    <col min="10754" max="10754" width="18.6640625" style="6" customWidth="1"/>
    <col min="10755" max="10755" width="11.6640625" style="6" customWidth="1"/>
    <col min="10756" max="10757" width="13.6640625" style="6" customWidth="1"/>
    <col min="10758" max="10763" width="8.6640625" style="6" customWidth="1"/>
    <col min="10764" max="10764" width="70" style="6" bestFit="1" customWidth="1"/>
    <col min="10765" max="11008" width="18" style="6"/>
    <col min="11009" max="11009" width="10.88671875" style="6" customWidth="1"/>
    <col min="11010" max="11010" width="18.6640625" style="6" customWidth="1"/>
    <col min="11011" max="11011" width="11.6640625" style="6" customWidth="1"/>
    <col min="11012" max="11013" width="13.6640625" style="6" customWidth="1"/>
    <col min="11014" max="11019" width="8.6640625" style="6" customWidth="1"/>
    <col min="11020" max="11020" width="70" style="6" bestFit="1" customWidth="1"/>
    <col min="11021" max="11264" width="18" style="6"/>
    <col min="11265" max="11265" width="10.88671875" style="6" customWidth="1"/>
    <col min="11266" max="11266" width="18.6640625" style="6" customWidth="1"/>
    <col min="11267" max="11267" width="11.6640625" style="6" customWidth="1"/>
    <col min="11268" max="11269" width="13.6640625" style="6" customWidth="1"/>
    <col min="11270" max="11275" width="8.6640625" style="6" customWidth="1"/>
    <col min="11276" max="11276" width="70" style="6" bestFit="1" customWidth="1"/>
    <col min="11277" max="11520" width="18" style="6"/>
    <col min="11521" max="11521" width="10.88671875" style="6" customWidth="1"/>
    <col min="11522" max="11522" width="18.6640625" style="6" customWidth="1"/>
    <col min="11523" max="11523" width="11.6640625" style="6" customWidth="1"/>
    <col min="11524" max="11525" width="13.6640625" style="6" customWidth="1"/>
    <col min="11526" max="11531" width="8.6640625" style="6" customWidth="1"/>
    <col min="11532" max="11532" width="70" style="6" bestFit="1" customWidth="1"/>
    <col min="11533" max="11776" width="18" style="6"/>
    <col min="11777" max="11777" width="10.88671875" style="6" customWidth="1"/>
    <col min="11778" max="11778" width="18.6640625" style="6" customWidth="1"/>
    <col min="11779" max="11779" width="11.6640625" style="6" customWidth="1"/>
    <col min="11780" max="11781" width="13.6640625" style="6" customWidth="1"/>
    <col min="11782" max="11787" width="8.6640625" style="6" customWidth="1"/>
    <col min="11788" max="11788" width="70" style="6" bestFit="1" customWidth="1"/>
    <col min="11789" max="12032" width="18" style="6"/>
    <col min="12033" max="12033" width="10.88671875" style="6" customWidth="1"/>
    <col min="12034" max="12034" width="18.6640625" style="6" customWidth="1"/>
    <col min="12035" max="12035" width="11.6640625" style="6" customWidth="1"/>
    <col min="12036" max="12037" width="13.6640625" style="6" customWidth="1"/>
    <col min="12038" max="12043" width="8.6640625" style="6" customWidth="1"/>
    <col min="12044" max="12044" width="70" style="6" bestFit="1" customWidth="1"/>
    <col min="12045" max="12288" width="18" style="6"/>
    <col min="12289" max="12289" width="10.88671875" style="6" customWidth="1"/>
    <col min="12290" max="12290" width="18.6640625" style="6" customWidth="1"/>
    <col min="12291" max="12291" width="11.6640625" style="6" customWidth="1"/>
    <col min="12292" max="12293" width="13.6640625" style="6" customWidth="1"/>
    <col min="12294" max="12299" width="8.6640625" style="6" customWidth="1"/>
    <col min="12300" max="12300" width="70" style="6" bestFit="1" customWidth="1"/>
    <col min="12301" max="12544" width="18" style="6"/>
    <col min="12545" max="12545" width="10.88671875" style="6" customWidth="1"/>
    <col min="12546" max="12546" width="18.6640625" style="6" customWidth="1"/>
    <col min="12547" max="12547" width="11.6640625" style="6" customWidth="1"/>
    <col min="12548" max="12549" width="13.6640625" style="6" customWidth="1"/>
    <col min="12550" max="12555" width="8.6640625" style="6" customWidth="1"/>
    <col min="12556" max="12556" width="70" style="6" bestFit="1" customWidth="1"/>
    <col min="12557" max="12800" width="18" style="6"/>
    <col min="12801" max="12801" width="10.88671875" style="6" customWidth="1"/>
    <col min="12802" max="12802" width="18.6640625" style="6" customWidth="1"/>
    <col min="12803" max="12803" width="11.6640625" style="6" customWidth="1"/>
    <col min="12804" max="12805" width="13.6640625" style="6" customWidth="1"/>
    <col min="12806" max="12811" width="8.6640625" style="6" customWidth="1"/>
    <col min="12812" max="12812" width="70" style="6" bestFit="1" customWidth="1"/>
    <col min="12813" max="13056" width="18" style="6"/>
    <col min="13057" max="13057" width="10.88671875" style="6" customWidth="1"/>
    <col min="13058" max="13058" width="18.6640625" style="6" customWidth="1"/>
    <col min="13059" max="13059" width="11.6640625" style="6" customWidth="1"/>
    <col min="13060" max="13061" width="13.6640625" style="6" customWidth="1"/>
    <col min="13062" max="13067" width="8.6640625" style="6" customWidth="1"/>
    <col min="13068" max="13068" width="70" style="6" bestFit="1" customWidth="1"/>
    <col min="13069" max="13312" width="18" style="6"/>
    <col min="13313" max="13313" width="10.88671875" style="6" customWidth="1"/>
    <col min="13314" max="13314" width="18.6640625" style="6" customWidth="1"/>
    <col min="13315" max="13315" width="11.6640625" style="6" customWidth="1"/>
    <col min="13316" max="13317" width="13.6640625" style="6" customWidth="1"/>
    <col min="13318" max="13323" width="8.6640625" style="6" customWidth="1"/>
    <col min="13324" max="13324" width="70" style="6" bestFit="1" customWidth="1"/>
    <col min="13325" max="13568" width="18" style="6"/>
    <col min="13569" max="13569" width="10.88671875" style="6" customWidth="1"/>
    <col min="13570" max="13570" width="18.6640625" style="6" customWidth="1"/>
    <col min="13571" max="13571" width="11.6640625" style="6" customWidth="1"/>
    <col min="13572" max="13573" width="13.6640625" style="6" customWidth="1"/>
    <col min="13574" max="13579" width="8.6640625" style="6" customWidth="1"/>
    <col min="13580" max="13580" width="70" style="6" bestFit="1" customWidth="1"/>
    <col min="13581" max="13824" width="18" style="6"/>
    <col min="13825" max="13825" width="10.88671875" style="6" customWidth="1"/>
    <col min="13826" max="13826" width="18.6640625" style="6" customWidth="1"/>
    <col min="13827" max="13827" width="11.6640625" style="6" customWidth="1"/>
    <col min="13828" max="13829" width="13.6640625" style="6" customWidth="1"/>
    <col min="13830" max="13835" width="8.6640625" style="6" customWidth="1"/>
    <col min="13836" max="13836" width="70" style="6" bestFit="1" customWidth="1"/>
    <col min="13837" max="14080" width="18" style="6"/>
    <col min="14081" max="14081" width="10.88671875" style="6" customWidth="1"/>
    <col min="14082" max="14082" width="18.6640625" style="6" customWidth="1"/>
    <col min="14083" max="14083" width="11.6640625" style="6" customWidth="1"/>
    <col min="14084" max="14085" width="13.6640625" style="6" customWidth="1"/>
    <col min="14086" max="14091" width="8.6640625" style="6" customWidth="1"/>
    <col min="14092" max="14092" width="70" style="6" bestFit="1" customWidth="1"/>
    <col min="14093" max="14336" width="18" style="6"/>
    <col min="14337" max="14337" width="10.88671875" style="6" customWidth="1"/>
    <col min="14338" max="14338" width="18.6640625" style="6" customWidth="1"/>
    <col min="14339" max="14339" width="11.6640625" style="6" customWidth="1"/>
    <col min="14340" max="14341" width="13.6640625" style="6" customWidth="1"/>
    <col min="14342" max="14347" width="8.6640625" style="6" customWidth="1"/>
    <col min="14348" max="14348" width="70" style="6" bestFit="1" customWidth="1"/>
    <col min="14349" max="14592" width="18" style="6"/>
    <col min="14593" max="14593" width="10.88671875" style="6" customWidth="1"/>
    <col min="14594" max="14594" width="18.6640625" style="6" customWidth="1"/>
    <col min="14595" max="14595" width="11.6640625" style="6" customWidth="1"/>
    <col min="14596" max="14597" width="13.6640625" style="6" customWidth="1"/>
    <col min="14598" max="14603" width="8.6640625" style="6" customWidth="1"/>
    <col min="14604" max="14604" width="70" style="6" bestFit="1" customWidth="1"/>
    <col min="14605" max="14848" width="18" style="6"/>
    <col min="14849" max="14849" width="10.88671875" style="6" customWidth="1"/>
    <col min="14850" max="14850" width="18.6640625" style="6" customWidth="1"/>
    <col min="14851" max="14851" width="11.6640625" style="6" customWidth="1"/>
    <col min="14852" max="14853" width="13.6640625" style="6" customWidth="1"/>
    <col min="14854" max="14859" width="8.6640625" style="6" customWidth="1"/>
    <col min="14860" max="14860" width="70" style="6" bestFit="1" customWidth="1"/>
    <col min="14861" max="15104" width="18" style="6"/>
    <col min="15105" max="15105" width="10.88671875" style="6" customWidth="1"/>
    <col min="15106" max="15106" width="18.6640625" style="6" customWidth="1"/>
    <col min="15107" max="15107" width="11.6640625" style="6" customWidth="1"/>
    <col min="15108" max="15109" width="13.6640625" style="6" customWidth="1"/>
    <col min="15110" max="15115" width="8.6640625" style="6" customWidth="1"/>
    <col min="15116" max="15116" width="70" style="6" bestFit="1" customWidth="1"/>
    <col min="15117" max="15360" width="18" style="6"/>
    <col min="15361" max="15361" width="10.88671875" style="6" customWidth="1"/>
    <col min="15362" max="15362" width="18.6640625" style="6" customWidth="1"/>
    <col min="15363" max="15363" width="11.6640625" style="6" customWidth="1"/>
    <col min="15364" max="15365" width="13.6640625" style="6" customWidth="1"/>
    <col min="15366" max="15371" width="8.6640625" style="6" customWidth="1"/>
    <col min="15372" max="15372" width="70" style="6" bestFit="1" customWidth="1"/>
    <col min="15373" max="15616" width="18" style="6"/>
    <col min="15617" max="15617" width="10.88671875" style="6" customWidth="1"/>
    <col min="15618" max="15618" width="18.6640625" style="6" customWidth="1"/>
    <col min="15619" max="15619" width="11.6640625" style="6" customWidth="1"/>
    <col min="15620" max="15621" width="13.6640625" style="6" customWidth="1"/>
    <col min="15622" max="15627" width="8.6640625" style="6" customWidth="1"/>
    <col min="15628" max="15628" width="70" style="6" bestFit="1" customWidth="1"/>
    <col min="15629" max="15872" width="18" style="6"/>
    <col min="15873" max="15873" width="10.88671875" style="6" customWidth="1"/>
    <col min="15874" max="15874" width="18.6640625" style="6" customWidth="1"/>
    <col min="15875" max="15875" width="11.6640625" style="6" customWidth="1"/>
    <col min="15876" max="15877" width="13.6640625" style="6" customWidth="1"/>
    <col min="15878" max="15883" width="8.6640625" style="6" customWidth="1"/>
    <col min="15884" max="15884" width="70" style="6" bestFit="1" customWidth="1"/>
    <col min="15885" max="16128" width="18" style="6"/>
    <col min="16129" max="16129" width="10.88671875" style="6" customWidth="1"/>
    <col min="16130" max="16130" width="18.6640625" style="6" customWidth="1"/>
    <col min="16131" max="16131" width="11.6640625" style="6" customWidth="1"/>
    <col min="16132" max="16133" width="13.6640625" style="6" customWidth="1"/>
    <col min="16134" max="16139" width="8.6640625" style="6" customWidth="1"/>
    <col min="16140" max="16140" width="70" style="6" bestFit="1" customWidth="1"/>
    <col min="16141" max="16384" width="18" style="6"/>
  </cols>
  <sheetData>
    <row r="1" spans="1:9" ht="19.5" customHeight="1">
      <c r="A1" s="152"/>
      <c r="B1" s="153"/>
      <c r="H1" s="155"/>
    </row>
    <row r="2" spans="1:9" ht="19.5" customHeight="1">
      <c r="A2" s="156" t="s">
        <v>129</v>
      </c>
      <c r="B2" s="153"/>
      <c r="H2" s="155"/>
    </row>
    <row r="3" spans="1:9" ht="19.5" customHeight="1" thickBot="1">
      <c r="A3" s="153"/>
      <c r="B3" s="153"/>
      <c r="C3" s="157"/>
      <c r="D3" s="157"/>
      <c r="E3" s="157"/>
      <c r="G3" s="598" t="s">
        <v>130</v>
      </c>
      <c r="H3" s="598"/>
    </row>
    <row r="4" spans="1:9" ht="15.9" customHeight="1">
      <c r="A4" s="158"/>
      <c r="B4" s="418"/>
      <c r="C4" s="599" t="s">
        <v>131</v>
      </c>
      <c r="D4" s="159"/>
      <c r="E4" s="159"/>
      <c r="F4" s="568" t="s">
        <v>99</v>
      </c>
      <c r="G4" s="596"/>
      <c r="H4" s="597"/>
    </row>
    <row r="5" spans="1:9" ht="15.9" customHeight="1">
      <c r="A5" s="160" t="s">
        <v>132</v>
      </c>
      <c r="B5" s="422" t="s">
        <v>4</v>
      </c>
      <c r="C5" s="600"/>
      <c r="D5" s="422" t="s">
        <v>93</v>
      </c>
      <c r="E5" s="422" t="s">
        <v>98</v>
      </c>
      <c r="F5" s="140" t="s">
        <v>133</v>
      </c>
      <c r="G5" s="140" t="s">
        <v>134</v>
      </c>
      <c r="H5" s="601" t="s">
        <v>98</v>
      </c>
      <c r="I5" s="427"/>
    </row>
    <row r="6" spans="1:9" ht="15" customHeight="1">
      <c r="A6" s="161"/>
      <c r="B6" s="419"/>
      <c r="C6" s="593"/>
      <c r="D6" s="130"/>
      <c r="E6" s="130"/>
      <c r="F6" s="419" t="s">
        <v>135</v>
      </c>
      <c r="G6" s="419" t="s">
        <v>136</v>
      </c>
      <c r="H6" s="602"/>
    </row>
    <row r="7" spans="1:9" ht="15.9" hidden="1" customHeight="1">
      <c r="A7" s="162"/>
      <c r="B7" s="163" t="s">
        <v>137</v>
      </c>
      <c r="C7" s="164">
        <v>145394</v>
      </c>
      <c r="D7" s="164">
        <v>533331520</v>
      </c>
      <c r="E7" s="164">
        <v>17129844</v>
      </c>
      <c r="F7" s="165">
        <f>ROUND(C7/$C$13*100,1)</f>
        <v>81.900000000000006</v>
      </c>
      <c r="G7" s="165">
        <f t="shared" ref="G7:G12" si="0">ROUND(D7/$D$13*100,1)</f>
        <v>80.2</v>
      </c>
      <c r="H7" s="166">
        <f>ROUND(E7/$E$13*100,1)</f>
        <v>78</v>
      </c>
    </row>
    <row r="8" spans="1:9" ht="15.9" hidden="1" customHeight="1">
      <c r="A8" s="160"/>
      <c r="B8" s="167" t="s">
        <v>138</v>
      </c>
      <c r="C8" s="168">
        <v>11228</v>
      </c>
      <c r="D8" s="168">
        <v>34108706</v>
      </c>
      <c r="E8" s="168">
        <v>869928</v>
      </c>
      <c r="F8" s="169">
        <f>ROUND(C8/$C$13*100,1)</f>
        <v>6.3</v>
      </c>
      <c r="G8" s="169">
        <f t="shared" si="0"/>
        <v>5.0999999999999996</v>
      </c>
      <c r="H8" s="170">
        <f>ROUND(E8/$E$13*100,1)</f>
        <v>4</v>
      </c>
    </row>
    <row r="9" spans="1:9" ht="15.9" hidden="1" customHeight="1">
      <c r="A9" s="160"/>
      <c r="B9" s="167" t="s">
        <v>139</v>
      </c>
      <c r="C9" s="168">
        <v>227</v>
      </c>
      <c r="D9" s="168">
        <v>833427</v>
      </c>
      <c r="E9" s="168">
        <v>26179</v>
      </c>
      <c r="F9" s="169">
        <f>ROUND(C9/$C$13*100,1)</f>
        <v>0.1</v>
      </c>
      <c r="G9" s="169">
        <f t="shared" si="0"/>
        <v>0.1</v>
      </c>
      <c r="H9" s="170">
        <f>ROUND(E9/$E$13*100,1)</f>
        <v>0.1</v>
      </c>
    </row>
    <row r="10" spans="1:9" ht="15.9" hidden="1" customHeight="1">
      <c r="A10" s="160" t="s">
        <v>5</v>
      </c>
      <c r="B10" s="171" t="s">
        <v>140</v>
      </c>
      <c r="C10" s="168">
        <v>4503</v>
      </c>
      <c r="D10" s="168">
        <v>19198767</v>
      </c>
      <c r="E10" s="168">
        <v>1006631</v>
      </c>
      <c r="F10" s="169">
        <v>2.6</v>
      </c>
      <c r="G10" s="169">
        <f t="shared" si="0"/>
        <v>2.9</v>
      </c>
      <c r="H10" s="170">
        <f>ROUND(E10/$E$13*100,1)</f>
        <v>4.5999999999999996</v>
      </c>
    </row>
    <row r="11" spans="1:9" ht="15.9" hidden="1" customHeight="1">
      <c r="A11" s="160"/>
      <c r="B11" s="167" t="s">
        <v>141</v>
      </c>
      <c r="C11" s="168">
        <v>14249</v>
      </c>
      <c r="D11" s="168">
        <v>44678434</v>
      </c>
      <c r="E11" s="168">
        <v>1371288</v>
      </c>
      <c r="F11" s="169">
        <f>ROUND(C11/$C$13*100,1)</f>
        <v>8</v>
      </c>
      <c r="G11" s="169">
        <f t="shared" si="0"/>
        <v>6.7</v>
      </c>
      <c r="H11" s="170">
        <f>ROUND(E11/$E$13*100,1)</f>
        <v>6.2</v>
      </c>
    </row>
    <row r="12" spans="1:9" ht="15.9" hidden="1" customHeight="1">
      <c r="A12" s="160"/>
      <c r="B12" s="172" t="s">
        <v>142</v>
      </c>
      <c r="C12" s="173">
        <v>1996</v>
      </c>
      <c r="D12" s="173">
        <v>33198614</v>
      </c>
      <c r="E12" s="173">
        <v>1544898</v>
      </c>
      <c r="F12" s="174">
        <f>ROUND(C12/$C$13*100,1)</f>
        <v>1.1000000000000001</v>
      </c>
      <c r="G12" s="174">
        <f t="shared" si="0"/>
        <v>5</v>
      </c>
      <c r="H12" s="175">
        <v>7.1</v>
      </c>
    </row>
    <row r="13" spans="1:9" ht="15.9" hidden="1" customHeight="1">
      <c r="A13" s="160"/>
      <c r="B13" s="422" t="s">
        <v>143</v>
      </c>
      <c r="C13" s="168">
        <f t="shared" ref="C13:H13" si="1">SUM(C7:C12)</f>
        <v>177597</v>
      </c>
      <c r="D13" s="168">
        <f t="shared" si="1"/>
        <v>665349468</v>
      </c>
      <c r="E13" s="168">
        <f t="shared" si="1"/>
        <v>21948768</v>
      </c>
      <c r="F13" s="176">
        <f t="shared" si="1"/>
        <v>99.999999999999986</v>
      </c>
      <c r="G13" s="177">
        <f t="shared" si="1"/>
        <v>100</v>
      </c>
      <c r="H13" s="178">
        <f t="shared" si="1"/>
        <v>99.999999999999986</v>
      </c>
    </row>
    <row r="14" spans="1:9" ht="15.9" hidden="1" customHeight="1">
      <c r="A14" s="161"/>
      <c r="B14" s="424" t="s">
        <v>36</v>
      </c>
      <c r="C14" s="179">
        <v>99.9</v>
      </c>
      <c r="D14" s="179">
        <v>101.1</v>
      </c>
      <c r="E14" s="179">
        <v>91.1</v>
      </c>
      <c r="F14" s="180" t="s">
        <v>144</v>
      </c>
      <c r="G14" s="180" t="s">
        <v>144</v>
      </c>
      <c r="H14" s="181" t="s">
        <v>144</v>
      </c>
    </row>
    <row r="15" spans="1:9" ht="18.75" hidden="1" customHeight="1">
      <c r="A15" s="160"/>
      <c r="B15" s="167" t="s">
        <v>137</v>
      </c>
      <c r="C15" s="182">
        <v>144242</v>
      </c>
      <c r="D15" s="182">
        <v>524047539</v>
      </c>
      <c r="E15" s="182">
        <v>16381530</v>
      </c>
      <c r="F15" s="183">
        <f t="shared" ref="F15:F20" si="2">ROUND(C15/$C$21*100,1)</f>
        <v>82.2</v>
      </c>
      <c r="G15" s="183">
        <v>81.5</v>
      </c>
      <c r="H15" s="184">
        <f>ROUND(E15/$E$21*100,1)</f>
        <v>80.3</v>
      </c>
    </row>
    <row r="16" spans="1:9" ht="18.75" hidden="1" customHeight="1">
      <c r="A16" s="160"/>
      <c r="B16" s="167" t="s">
        <v>138</v>
      </c>
      <c r="C16" s="182">
        <v>10111</v>
      </c>
      <c r="D16" s="182">
        <v>29256547</v>
      </c>
      <c r="E16" s="182">
        <v>692020</v>
      </c>
      <c r="F16" s="183">
        <f t="shared" si="2"/>
        <v>5.8</v>
      </c>
      <c r="G16" s="183">
        <v>4.5999999999999996</v>
      </c>
      <c r="H16" s="184">
        <f>ROUND(E16/$E$21*100,1)</f>
        <v>3.4</v>
      </c>
    </row>
    <row r="17" spans="1:8" ht="18.75" hidden="1" customHeight="1">
      <c r="A17" s="160"/>
      <c r="B17" s="167" t="s">
        <v>139</v>
      </c>
      <c r="C17" s="182">
        <v>296</v>
      </c>
      <c r="D17" s="182">
        <v>1310155</v>
      </c>
      <c r="E17" s="182">
        <v>43506</v>
      </c>
      <c r="F17" s="183">
        <f t="shared" si="2"/>
        <v>0.2</v>
      </c>
      <c r="G17" s="183">
        <f>ROUND(D17/$D$21*100,1)</f>
        <v>0.2</v>
      </c>
      <c r="H17" s="184">
        <f>ROUND(E17/$E$21*100,1)</f>
        <v>0.2</v>
      </c>
    </row>
    <row r="18" spans="1:8" ht="18.75" hidden="1" customHeight="1">
      <c r="A18" s="160" t="s">
        <v>6</v>
      </c>
      <c r="B18" s="171" t="s">
        <v>140</v>
      </c>
      <c r="C18" s="182">
        <v>4143</v>
      </c>
      <c r="D18" s="182">
        <v>17636620</v>
      </c>
      <c r="E18" s="182">
        <v>829663</v>
      </c>
      <c r="F18" s="183">
        <f t="shared" si="2"/>
        <v>2.4</v>
      </c>
      <c r="G18" s="183">
        <f>ROUND(D18/$D$21*100,1)</f>
        <v>2.7</v>
      </c>
      <c r="H18" s="184">
        <f>ROUND(E18/$E$21*100,1)</f>
        <v>4.0999999999999996</v>
      </c>
    </row>
    <row r="19" spans="1:8" ht="18.75" hidden="1" customHeight="1">
      <c r="A19" s="160"/>
      <c r="B19" s="167" t="s">
        <v>141</v>
      </c>
      <c r="C19" s="182">
        <v>14945</v>
      </c>
      <c r="D19" s="182">
        <v>45814571</v>
      </c>
      <c r="E19" s="182">
        <v>1340703</v>
      </c>
      <c r="F19" s="183">
        <f t="shared" si="2"/>
        <v>8.5</v>
      </c>
      <c r="G19" s="183">
        <f>ROUND(D19/$D$21*100,1)</f>
        <v>7.1</v>
      </c>
      <c r="H19" s="184">
        <v>6.5</v>
      </c>
    </row>
    <row r="20" spans="1:8" ht="18.75" hidden="1" customHeight="1">
      <c r="A20" s="160"/>
      <c r="B20" s="167" t="s">
        <v>142</v>
      </c>
      <c r="C20" s="182">
        <v>1661</v>
      </c>
      <c r="D20" s="182">
        <v>25367214</v>
      </c>
      <c r="E20" s="182">
        <v>1116075</v>
      </c>
      <c r="F20" s="183">
        <f t="shared" si="2"/>
        <v>0.9</v>
      </c>
      <c r="G20" s="183">
        <f>ROUND(D20/$D$21*100,1)</f>
        <v>3.9</v>
      </c>
      <c r="H20" s="184">
        <f>ROUND(E20/$E$21*100,1)</f>
        <v>5.5</v>
      </c>
    </row>
    <row r="21" spans="1:8" ht="18.75" hidden="1" customHeight="1">
      <c r="A21" s="160"/>
      <c r="B21" s="424" t="s">
        <v>143</v>
      </c>
      <c r="C21" s="185">
        <f t="shared" ref="C21:H21" si="3">SUM(C15:C20)</f>
        <v>175398</v>
      </c>
      <c r="D21" s="185">
        <f t="shared" si="3"/>
        <v>643432646</v>
      </c>
      <c r="E21" s="185">
        <f t="shared" si="3"/>
        <v>20403497</v>
      </c>
      <c r="F21" s="186">
        <f t="shared" si="3"/>
        <v>100.00000000000001</v>
      </c>
      <c r="G21" s="186">
        <f t="shared" si="3"/>
        <v>100</v>
      </c>
      <c r="H21" s="187">
        <f t="shared" si="3"/>
        <v>100</v>
      </c>
    </row>
    <row r="22" spans="1:8" ht="18.75" hidden="1" customHeight="1">
      <c r="A22" s="160"/>
      <c r="B22" s="424" t="s">
        <v>36</v>
      </c>
      <c r="C22" s="186">
        <f>ROUND(C21/C13*100,1)</f>
        <v>98.8</v>
      </c>
      <c r="D22" s="186">
        <f>ROUND(D21/D13*100,1)</f>
        <v>96.7</v>
      </c>
      <c r="E22" s="186">
        <f>ROUND(E21/E13*100,1)</f>
        <v>93</v>
      </c>
      <c r="F22" s="188">
        <v>0</v>
      </c>
      <c r="G22" s="188">
        <v>0</v>
      </c>
      <c r="H22" s="189">
        <v>0</v>
      </c>
    </row>
    <row r="23" spans="1:8" ht="18.899999999999999" hidden="1" customHeight="1">
      <c r="A23" s="162"/>
      <c r="B23" s="167" t="s">
        <v>137</v>
      </c>
      <c r="C23" s="182">
        <v>141276</v>
      </c>
      <c r="D23" s="182">
        <v>511014142</v>
      </c>
      <c r="E23" s="182">
        <v>15879294</v>
      </c>
      <c r="F23" s="183">
        <f t="shared" ref="F23:F28" si="4">ROUND(C23/$C$29*100,1)</f>
        <v>82.6</v>
      </c>
      <c r="G23" s="183">
        <f t="shared" ref="G23:G28" si="5">ROUND(D23/$D$29*100,1)</f>
        <v>81.7</v>
      </c>
      <c r="H23" s="190">
        <v>80.5</v>
      </c>
    </row>
    <row r="24" spans="1:8" ht="18.899999999999999" hidden="1" customHeight="1">
      <c r="A24" s="160"/>
      <c r="B24" s="167" t="s">
        <v>138</v>
      </c>
      <c r="C24" s="182">
        <v>9445</v>
      </c>
      <c r="D24" s="182">
        <v>27222220</v>
      </c>
      <c r="E24" s="182">
        <v>657873</v>
      </c>
      <c r="F24" s="183">
        <f t="shared" si="4"/>
        <v>5.5</v>
      </c>
      <c r="G24" s="183">
        <f t="shared" si="5"/>
        <v>4.3</v>
      </c>
      <c r="H24" s="190">
        <f>ROUND(E24/$E$29*100,1)</f>
        <v>3.3</v>
      </c>
    </row>
    <row r="25" spans="1:8" ht="18.899999999999999" hidden="1" customHeight="1">
      <c r="A25" s="160"/>
      <c r="B25" s="167" t="s">
        <v>139</v>
      </c>
      <c r="C25" s="182">
        <v>234</v>
      </c>
      <c r="D25" s="182">
        <v>869118</v>
      </c>
      <c r="E25" s="182">
        <v>25333</v>
      </c>
      <c r="F25" s="183">
        <f t="shared" si="4"/>
        <v>0.1</v>
      </c>
      <c r="G25" s="183">
        <f t="shared" si="5"/>
        <v>0.1</v>
      </c>
      <c r="H25" s="190">
        <f>ROUND(E25/$E$29*100,1)</f>
        <v>0.1</v>
      </c>
    </row>
    <row r="26" spans="1:8" ht="18.899999999999999" hidden="1" customHeight="1">
      <c r="A26" s="160" t="s">
        <v>7</v>
      </c>
      <c r="B26" s="171" t="s">
        <v>140</v>
      </c>
      <c r="C26" s="182">
        <v>4082</v>
      </c>
      <c r="D26" s="182">
        <v>17945414</v>
      </c>
      <c r="E26" s="182">
        <v>891244</v>
      </c>
      <c r="F26" s="183">
        <f t="shared" si="4"/>
        <v>2.4</v>
      </c>
      <c r="G26" s="183">
        <f t="shared" si="5"/>
        <v>2.9</v>
      </c>
      <c r="H26" s="190">
        <f>ROUND(E26/$E$29*100,1)</f>
        <v>4.5</v>
      </c>
    </row>
    <row r="27" spans="1:8" ht="18.899999999999999" hidden="1" customHeight="1">
      <c r="A27" s="160"/>
      <c r="B27" s="167" t="s">
        <v>141</v>
      </c>
      <c r="C27" s="182">
        <v>14919</v>
      </c>
      <c r="D27" s="182">
        <v>46513553</v>
      </c>
      <c r="E27" s="182">
        <v>1360976</v>
      </c>
      <c r="F27" s="183">
        <f t="shared" si="4"/>
        <v>8.6999999999999993</v>
      </c>
      <c r="G27" s="183">
        <f t="shared" si="5"/>
        <v>7.4</v>
      </c>
      <c r="H27" s="190">
        <f>ROUND(E27/$E$29*100,1)</f>
        <v>6.9</v>
      </c>
    </row>
    <row r="28" spans="1:8" ht="18.899999999999999" hidden="1" customHeight="1">
      <c r="A28" s="160"/>
      <c r="B28" s="167" t="s">
        <v>142</v>
      </c>
      <c r="C28" s="182">
        <v>1154</v>
      </c>
      <c r="D28" s="182">
        <v>22262431</v>
      </c>
      <c r="E28" s="182">
        <v>924873</v>
      </c>
      <c r="F28" s="183">
        <f t="shared" si="4"/>
        <v>0.7</v>
      </c>
      <c r="G28" s="183">
        <f t="shared" si="5"/>
        <v>3.6</v>
      </c>
      <c r="H28" s="190">
        <f>ROUND(E28/$E$29*100,1)</f>
        <v>4.7</v>
      </c>
    </row>
    <row r="29" spans="1:8" ht="18.899999999999999" hidden="1" customHeight="1">
      <c r="A29" s="160"/>
      <c r="B29" s="140" t="s">
        <v>143</v>
      </c>
      <c r="C29" s="191">
        <f t="shared" ref="C29:H29" si="6">SUM(C23:C28)</f>
        <v>171110</v>
      </c>
      <c r="D29" s="191">
        <f t="shared" si="6"/>
        <v>625826878</v>
      </c>
      <c r="E29" s="191">
        <f t="shared" si="6"/>
        <v>19739593</v>
      </c>
      <c r="F29" s="192">
        <f t="shared" si="6"/>
        <v>100</v>
      </c>
      <c r="G29" s="192">
        <f t="shared" si="6"/>
        <v>100</v>
      </c>
      <c r="H29" s="193">
        <f t="shared" si="6"/>
        <v>100</v>
      </c>
    </row>
    <row r="30" spans="1:8" ht="18.899999999999999" hidden="1" customHeight="1">
      <c r="A30" s="161"/>
      <c r="B30" s="424" t="s">
        <v>36</v>
      </c>
      <c r="C30" s="186">
        <f>ROUND(C29/C21*100,1)</f>
        <v>97.6</v>
      </c>
      <c r="D30" s="186">
        <f>ROUND(D29/D21*100,1)</f>
        <v>97.3</v>
      </c>
      <c r="E30" s="186">
        <f>ROUND(E29/E21*100,1)</f>
        <v>96.7</v>
      </c>
      <c r="F30" s="188">
        <v>0</v>
      </c>
      <c r="G30" s="188">
        <v>0</v>
      </c>
      <c r="H30" s="189">
        <v>0</v>
      </c>
    </row>
    <row r="31" spans="1:8" ht="18.899999999999999" hidden="1" customHeight="1">
      <c r="A31" s="160"/>
      <c r="B31" s="167" t="s">
        <v>137</v>
      </c>
      <c r="C31" s="182">
        <v>139728</v>
      </c>
      <c r="D31" s="182">
        <v>501609205</v>
      </c>
      <c r="E31" s="182">
        <v>15480796</v>
      </c>
      <c r="F31" s="183">
        <f>ROUND(C31/$C$37*100,1)</f>
        <v>82.7</v>
      </c>
      <c r="G31" s="183">
        <f t="shared" ref="G31:G36" si="7">ROUND(D31/$D$37*100,1)</f>
        <v>81.8</v>
      </c>
      <c r="H31" s="190">
        <f t="shared" ref="H31:H36" si="8">ROUND(E31/$E$37*100,1)</f>
        <v>80.3</v>
      </c>
    </row>
    <row r="32" spans="1:8" ht="18.899999999999999" hidden="1" customHeight="1">
      <c r="A32" s="160"/>
      <c r="B32" s="167" t="s">
        <v>138</v>
      </c>
      <c r="C32" s="182">
        <v>8791</v>
      </c>
      <c r="D32" s="182">
        <v>26182118</v>
      </c>
      <c r="E32" s="182">
        <v>671527</v>
      </c>
      <c r="F32" s="183">
        <f>ROUND(C32/$C$37*100,1)</f>
        <v>5.2</v>
      </c>
      <c r="G32" s="183">
        <f t="shared" si="7"/>
        <v>4.3</v>
      </c>
      <c r="H32" s="190">
        <f t="shared" si="8"/>
        <v>3.5</v>
      </c>
    </row>
    <row r="33" spans="1:12" ht="18.899999999999999" hidden="1" customHeight="1">
      <c r="A33" s="160"/>
      <c r="B33" s="167" t="s">
        <v>139</v>
      </c>
      <c r="C33" s="182">
        <v>221</v>
      </c>
      <c r="D33" s="182">
        <v>747416</v>
      </c>
      <c r="E33" s="182">
        <v>18423</v>
      </c>
      <c r="F33" s="183">
        <f>ROUND(C33/$C$37*100,1)</f>
        <v>0.1</v>
      </c>
      <c r="G33" s="183">
        <f t="shared" si="7"/>
        <v>0.1</v>
      </c>
      <c r="H33" s="190">
        <f t="shared" si="8"/>
        <v>0.1</v>
      </c>
    </row>
    <row r="34" spans="1:12" ht="18.899999999999999" hidden="1" customHeight="1">
      <c r="A34" s="160" t="s">
        <v>8</v>
      </c>
      <c r="B34" s="171" t="s">
        <v>140</v>
      </c>
      <c r="C34" s="182">
        <v>3915</v>
      </c>
      <c r="D34" s="182">
        <v>17063637</v>
      </c>
      <c r="E34" s="182">
        <v>856429</v>
      </c>
      <c r="F34" s="183">
        <f>ROUND(C34/$C$37*100,1)</f>
        <v>2.2999999999999998</v>
      </c>
      <c r="G34" s="183">
        <f t="shared" si="7"/>
        <v>2.8</v>
      </c>
      <c r="H34" s="190">
        <f t="shared" si="8"/>
        <v>4.4000000000000004</v>
      </c>
    </row>
    <row r="35" spans="1:12" ht="18.899999999999999" hidden="1" customHeight="1">
      <c r="A35" s="160"/>
      <c r="B35" s="167" t="s">
        <v>141</v>
      </c>
      <c r="C35" s="182">
        <v>15113</v>
      </c>
      <c r="D35" s="182">
        <v>46923214</v>
      </c>
      <c r="E35" s="182">
        <v>1350198</v>
      </c>
      <c r="F35" s="183">
        <v>9</v>
      </c>
      <c r="G35" s="183">
        <f t="shared" si="7"/>
        <v>7.6</v>
      </c>
      <c r="H35" s="190">
        <f t="shared" si="8"/>
        <v>7</v>
      </c>
    </row>
    <row r="36" spans="1:12" ht="18.899999999999999" hidden="1" customHeight="1">
      <c r="A36" s="160"/>
      <c r="B36" s="172" t="s">
        <v>142</v>
      </c>
      <c r="C36" s="194">
        <v>1158</v>
      </c>
      <c r="D36" s="194">
        <v>20896625</v>
      </c>
      <c r="E36" s="194">
        <v>906163</v>
      </c>
      <c r="F36" s="195">
        <f>ROUND(C36/$C$37*100,1)</f>
        <v>0.7</v>
      </c>
      <c r="G36" s="195">
        <f t="shared" si="7"/>
        <v>3.4</v>
      </c>
      <c r="H36" s="196">
        <f t="shared" si="8"/>
        <v>4.7</v>
      </c>
    </row>
    <row r="37" spans="1:12" ht="18.899999999999999" hidden="1" customHeight="1">
      <c r="A37" s="160"/>
      <c r="B37" s="424" t="s">
        <v>143</v>
      </c>
      <c r="C37" s="185">
        <f t="shared" ref="C37:H37" si="9">SUM(C31:C36)</f>
        <v>168926</v>
      </c>
      <c r="D37" s="185">
        <f t="shared" si="9"/>
        <v>613422215</v>
      </c>
      <c r="E37" s="185">
        <f t="shared" si="9"/>
        <v>19283536</v>
      </c>
      <c r="F37" s="186">
        <f t="shared" si="9"/>
        <v>100</v>
      </c>
      <c r="G37" s="186">
        <f t="shared" si="9"/>
        <v>99.999999999999986</v>
      </c>
      <c r="H37" s="197">
        <f t="shared" si="9"/>
        <v>100</v>
      </c>
    </row>
    <row r="38" spans="1:12" ht="18.899999999999999" hidden="1" customHeight="1">
      <c r="A38" s="160"/>
      <c r="B38" s="424" t="s">
        <v>36</v>
      </c>
      <c r="C38" s="186">
        <f>ROUND(C37/C29*100,1)</f>
        <v>98.7</v>
      </c>
      <c r="D38" s="186">
        <f>ROUND(D37/D29*100,1)</f>
        <v>98</v>
      </c>
      <c r="E38" s="186">
        <f>ROUND(E37/E29*100,1)</f>
        <v>97.7</v>
      </c>
      <c r="F38" s="188">
        <v>0</v>
      </c>
      <c r="G38" s="188">
        <v>0</v>
      </c>
      <c r="H38" s="189">
        <v>0</v>
      </c>
    </row>
    <row r="39" spans="1:12" ht="18.899999999999999" hidden="1" customHeight="1">
      <c r="A39" s="162"/>
      <c r="B39" s="167" t="s">
        <v>137</v>
      </c>
      <c r="C39" s="182">
        <v>138372</v>
      </c>
      <c r="D39" s="182">
        <v>493297328</v>
      </c>
      <c r="E39" s="182">
        <v>15124087</v>
      </c>
      <c r="F39" s="183">
        <f>ROUND(C39/$C$44*100,1)</f>
        <v>83</v>
      </c>
      <c r="G39" s="183">
        <f>ROUND(D39/$D$44*100,1)</f>
        <v>81.8</v>
      </c>
      <c r="H39" s="190">
        <f>ROUND(E39/$E$44*100,1)</f>
        <v>80.3</v>
      </c>
      <c r="J39" s="198"/>
    </row>
    <row r="40" spans="1:12" ht="18.899999999999999" hidden="1" customHeight="1">
      <c r="A40" s="160"/>
      <c r="B40" s="167" t="s">
        <v>145</v>
      </c>
      <c r="C40" s="182">
        <v>11872</v>
      </c>
      <c r="D40" s="182">
        <v>40864420</v>
      </c>
      <c r="E40" s="182">
        <v>1466045</v>
      </c>
      <c r="F40" s="183">
        <f>ROUND(C40/$C$44*100,1)</f>
        <v>7.1</v>
      </c>
      <c r="G40" s="183">
        <f>ROUND(D40/$D$44*100,1)</f>
        <v>6.8</v>
      </c>
      <c r="H40" s="190">
        <f>ROUND(E40/$E$44*100,1)</f>
        <v>7.8</v>
      </c>
      <c r="J40" s="198"/>
    </row>
    <row r="41" spans="1:12" ht="18.899999999999999" hidden="1" customHeight="1">
      <c r="A41" s="160"/>
      <c r="B41" s="167" t="s">
        <v>139</v>
      </c>
      <c r="C41" s="182">
        <v>209</v>
      </c>
      <c r="D41" s="182">
        <v>638956</v>
      </c>
      <c r="E41" s="182">
        <v>12842</v>
      </c>
      <c r="F41" s="183">
        <f>ROUND(C41/$C$44*100,1)</f>
        <v>0.1</v>
      </c>
      <c r="G41" s="183">
        <f>ROUND(D41/$D$44*100,1)</f>
        <v>0.1</v>
      </c>
      <c r="H41" s="190">
        <f>ROUND(E41/$E$44*100,1)</f>
        <v>0.1</v>
      </c>
      <c r="J41" s="198"/>
    </row>
    <row r="42" spans="1:12" ht="18.899999999999999" hidden="1" customHeight="1">
      <c r="A42" s="160" t="s">
        <v>9</v>
      </c>
      <c r="B42" s="167" t="s">
        <v>141</v>
      </c>
      <c r="C42" s="182">
        <v>15186</v>
      </c>
      <c r="D42" s="182">
        <v>47169398</v>
      </c>
      <c r="E42" s="182">
        <v>1331575</v>
      </c>
      <c r="F42" s="183">
        <f>ROUND(C42/$C$44*100,1)</f>
        <v>9.1</v>
      </c>
      <c r="G42" s="183">
        <f>ROUND(D42/$D$44*100,1)</f>
        <v>7.8</v>
      </c>
      <c r="H42" s="190">
        <f>ROUND(E42/$E$44*100,1)</f>
        <v>7.1</v>
      </c>
      <c r="J42" s="198"/>
    </row>
    <row r="43" spans="1:12" ht="18.899999999999999" hidden="1" customHeight="1">
      <c r="A43" s="160"/>
      <c r="B43" s="167" t="s">
        <v>142</v>
      </c>
      <c r="C43" s="182">
        <v>1046</v>
      </c>
      <c r="D43" s="182">
        <v>20946798</v>
      </c>
      <c r="E43" s="182">
        <v>894632</v>
      </c>
      <c r="F43" s="183">
        <v>0.7</v>
      </c>
      <c r="G43" s="183">
        <f>ROUND(D43/$D$44*100,1)</f>
        <v>3.5</v>
      </c>
      <c r="H43" s="190">
        <v>4.7</v>
      </c>
      <c r="J43" s="198"/>
    </row>
    <row r="44" spans="1:12" ht="18.899999999999999" hidden="1" customHeight="1">
      <c r="A44" s="160"/>
      <c r="B44" s="424" t="s">
        <v>143</v>
      </c>
      <c r="C44" s="185">
        <f t="shared" ref="C44:H44" si="10">SUM(C39:C43)</f>
        <v>166685</v>
      </c>
      <c r="D44" s="185">
        <f t="shared" si="10"/>
        <v>602916900</v>
      </c>
      <c r="E44" s="185">
        <f t="shared" si="10"/>
        <v>18829181</v>
      </c>
      <c r="F44" s="186">
        <f t="shared" si="10"/>
        <v>99.999999999999986</v>
      </c>
      <c r="G44" s="186">
        <f t="shared" si="10"/>
        <v>99.999999999999986</v>
      </c>
      <c r="H44" s="197">
        <f t="shared" si="10"/>
        <v>99.999999999999986</v>
      </c>
      <c r="J44" s="199"/>
      <c r="K44" s="199"/>
      <c r="L44" s="199"/>
    </row>
    <row r="45" spans="1:12" ht="18.899999999999999" hidden="1" customHeight="1">
      <c r="A45" s="160"/>
      <c r="B45" s="422" t="s">
        <v>36</v>
      </c>
      <c r="C45" s="183">
        <f>ROUND(C44/C37*100,1)</f>
        <v>98.7</v>
      </c>
      <c r="D45" s="183">
        <f>ROUND(D44/D37*100,1)</f>
        <v>98.3</v>
      </c>
      <c r="E45" s="183">
        <f>ROUND(E44/E37*100,1)</f>
        <v>97.6</v>
      </c>
      <c r="F45" s="200">
        <v>0</v>
      </c>
      <c r="G45" s="200">
        <v>0</v>
      </c>
      <c r="H45" s="201">
        <v>0</v>
      </c>
    </row>
    <row r="46" spans="1:12" ht="18.899999999999999" hidden="1" customHeight="1">
      <c r="A46" s="202"/>
      <c r="B46" s="163" t="s">
        <v>137</v>
      </c>
      <c r="C46" s="191">
        <v>135389</v>
      </c>
      <c r="D46" s="191">
        <v>476902502</v>
      </c>
      <c r="E46" s="191">
        <v>14434468</v>
      </c>
      <c r="F46" s="192">
        <f>ROUND(C46/$C$51*100,1)</f>
        <v>83.1</v>
      </c>
      <c r="G46" s="192">
        <f>ROUND(D46/$D$51*100,1)</f>
        <v>82.3</v>
      </c>
      <c r="H46" s="193">
        <f>ROUND(E46/$E$51*100,1)</f>
        <v>80.8</v>
      </c>
      <c r="I46" s="203"/>
    </row>
    <row r="47" spans="1:12" ht="18.899999999999999" hidden="1" customHeight="1">
      <c r="A47" s="204"/>
      <c r="B47" s="167" t="s">
        <v>145</v>
      </c>
      <c r="C47" s="182">
        <v>11123</v>
      </c>
      <c r="D47" s="182">
        <v>38555165</v>
      </c>
      <c r="E47" s="182">
        <v>1408598</v>
      </c>
      <c r="F47" s="183">
        <f>ROUND(C47/$C$51*100,1)</f>
        <v>6.8</v>
      </c>
      <c r="G47" s="183">
        <f>ROUND(D47/$D$51*100,1)</f>
        <v>6.7</v>
      </c>
      <c r="H47" s="190">
        <f>ROUND(E47/$E$51*100,1)</f>
        <v>7.9</v>
      </c>
      <c r="I47" s="203"/>
    </row>
    <row r="48" spans="1:12" ht="18.899999999999999" hidden="1" customHeight="1">
      <c r="A48" s="204"/>
      <c r="B48" s="167" t="s">
        <v>139</v>
      </c>
      <c r="C48" s="182">
        <v>189</v>
      </c>
      <c r="D48" s="182">
        <v>581353</v>
      </c>
      <c r="E48" s="182">
        <v>11927</v>
      </c>
      <c r="F48" s="183">
        <f>ROUND(C48/$C$51*100,1)</f>
        <v>0.1</v>
      </c>
      <c r="G48" s="183">
        <f>ROUND(D48/$D$51*100,1)</f>
        <v>0.1</v>
      </c>
      <c r="H48" s="190">
        <f>ROUND(E48/$E$51*100,1)</f>
        <v>0.1</v>
      </c>
      <c r="I48" s="203"/>
    </row>
    <row r="49" spans="1:9" ht="18.899999999999999" hidden="1" customHeight="1">
      <c r="A49" s="204" t="s">
        <v>10</v>
      </c>
      <c r="B49" s="167" t="s">
        <v>141</v>
      </c>
      <c r="C49" s="182">
        <v>15226</v>
      </c>
      <c r="D49" s="182">
        <v>47796581</v>
      </c>
      <c r="E49" s="182">
        <v>1373990</v>
      </c>
      <c r="F49" s="183">
        <v>9.4</v>
      </c>
      <c r="G49" s="183">
        <f>ROUND(D49/$D$51*100,1)</f>
        <v>8.1999999999999993</v>
      </c>
      <c r="H49" s="190">
        <f>ROUND(E49/$E$51*100,1)</f>
        <v>7.7</v>
      </c>
      <c r="I49" s="203"/>
    </row>
    <row r="50" spans="1:9" ht="18.899999999999999" hidden="1" customHeight="1">
      <c r="A50" s="204"/>
      <c r="B50" s="167" t="s">
        <v>142</v>
      </c>
      <c r="C50" s="182">
        <v>958</v>
      </c>
      <c r="D50" s="182">
        <v>15788601</v>
      </c>
      <c r="E50" s="182">
        <v>637447</v>
      </c>
      <c r="F50" s="183">
        <f>ROUND(C50/$C$51*100,1)</f>
        <v>0.6</v>
      </c>
      <c r="G50" s="183">
        <f>ROUND(D50/$D$51*100,1)</f>
        <v>2.7</v>
      </c>
      <c r="H50" s="190">
        <v>3.5</v>
      </c>
      <c r="I50" s="203"/>
    </row>
    <row r="51" spans="1:9" ht="18.899999999999999" hidden="1" customHeight="1">
      <c r="A51" s="204"/>
      <c r="B51" s="424" t="s">
        <v>143</v>
      </c>
      <c r="C51" s="185">
        <f t="shared" ref="C51:H51" si="11">SUM(C46:C50)</f>
        <v>162885</v>
      </c>
      <c r="D51" s="185">
        <f t="shared" si="11"/>
        <v>579624202</v>
      </c>
      <c r="E51" s="185">
        <f t="shared" si="11"/>
        <v>17866430</v>
      </c>
      <c r="F51" s="186">
        <f t="shared" si="11"/>
        <v>99.999999999999986</v>
      </c>
      <c r="G51" s="186">
        <f t="shared" si="11"/>
        <v>100</v>
      </c>
      <c r="H51" s="197">
        <f t="shared" si="11"/>
        <v>100</v>
      </c>
      <c r="I51" s="203"/>
    </row>
    <row r="52" spans="1:9" ht="1.5" hidden="1" customHeight="1">
      <c r="A52" s="204"/>
      <c r="B52" s="422" t="s">
        <v>36</v>
      </c>
      <c r="C52" s="183">
        <f>ROUND(C51/C44*100,1)</f>
        <v>97.7</v>
      </c>
      <c r="D52" s="186">
        <f>ROUND(D51/D44*100,1)</f>
        <v>96.1</v>
      </c>
      <c r="E52" s="186">
        <f>ROUND(E51/E44*100,1)</f>
        <v>94.9</v>
      </c>
      <c r="F52" s="200">
        <v>0</v>
      </c>
      <c r="G52" s="188">
        <v>0</v>
      </c>
      <c r="H52" s="205">
        <v>0</v>
      </c>
    </row>
    <row r="53" spans="1:9" ht="18.899999999999999" hidden="1" customHeight="1">
      <c r="A53" s="206"/>
      <c r="B53" s="163" t="s">
        <v>137</v>
      </c>
      <c r="C53" s="207">
        <v>133321</v>
      </c>
      <c r="D53" s="208">
        <v>456996262</v>
      </c>
      <c r="E53" s="208">
        <v>13254168</v>
      </c>
      <c r="F53" s="209">
        <f>ROUND(C53/$C$58*100,1)</f>
        <v>82.1</v>
      </c>
      <c r="G53" s="176">
        <f>ROUND(D53/$D$58*100,1)</f>
        <v>80</v>
      </c>
      <c r="H53" s="210">
        <f>ROUND(E53/$E$58*100,1)</f>
        <v>77.099999999999994</v>
      </c>
    </row>
    <row r="54" spans="1:9" ht="18.899999999999999" hidden="1" customHeight="1">
      <c r="A54" s="211"/>
      <c r="B54" s="167" t="s">
        <v>145</v>
      </c>
      <c r="C54" s="208">
        <v>10529</v>
      </c>
      <c r="D54" s="208">
        <v>35903961</v>
      </c>
      <c r="E54" s="208">
        <v>1273816</v>
      </c>
      <c r="F54" s="176">
        <f>ROUND(C54/$C$58*100,1)</f>
        <v>6.5</v>
      </c>
      <c r="G54" s="176">
        <f>ROUND(D54/$D$58*100,1)</f>
        <v>6.3</v>
      </c>
      <c r="H54" s="210">
        <f>ROUND(E54/$E$58*100,1)</f>
        <v>7.4</v>
      </c>
    </row>
    <row r="55" spans="1:9" ht="18.899999999999999" hidden="1" customHeight="1">
      <c r="A55" s="211"/>
      <c r="B55" s="167" t="s">
        <v>139</v>
      </c>
      <c r="C55" s="208">
        <v>169</v>
      </c>
      <c r="D55" s="208">
        <v>519591</v>
      </c>
      <c r="E55" s="208">
        <v>9880</v>
      </c>
      <c r="F55" s="176">
        <f>ROUND(C55/$C$58*100,1)</f>
        <v>0.1</v>
      </c>
      <c r="G55" s="176">
        <f>ROUND(D55/$D$58*100,1)</f>
        <v>0.1</v>
      </c>
      <c r="H55" s="210">
        <f>ROUND(E55/$E$58*100,1)</f>
        <v>0.1</v>
      </c>
    </row>
    <row r="56" spans="1:9" ht="18.899999999999999" hidden="1" customHeight="1">
      <c r="A56" s="204" t="s">
        <v>11</v>
      </c>
      <c r="B56" s="167" t="s">
        <v>141</v>
      </c>
      <c r="C56" s="208">
        <v>14567</v>
      </c>
      <c r="D56" s="208">
        <v>44352819</v>
      </c>
      <c r="E56" s="208">
        <v>1237511</v>
      </c>
      <c r="F56" s="176">
        <f>ROUND(C56/$C$58*100,1)</f>
        <v>9</v>
      </c>
      <c r="G56" s="176">
        <f>ROUND(D56/$D$58*100,1)</f>
        <v>7.8</v>
      </c>
      <c r="H56" s="210">
        <f>ROUND(E56/$E$58*100,1)</f>
        <v>7.2</v>
      </c>
    </row>
    <row r="57" spans="1:9" ht="18.899999999999999" hidden="1" customHeight="1">
      <c r="A57" s="211"/>
      <c r="B57" s="167" t="s">
        <v>142</v>
      </c>
      <c r="C57" s="208">
        <v>3763</v>
      </c>
      <c r="D57" s="208">
        <v>33459311</v>
      </c>
      <c r="E57" s="208">
        <v>1413317</v>
      </c>
      <c r="F57" s="176">
        <f>ROUND(C57/$C$58*100,1)</f>
        <v>2.2999999999999998</v>
      </c>
      <c r="G57" s="176">
        <v>5.8</v>
      </c>
      <c r="H57" s="210">
        <f>ROUND(E57/$E$58*100,1)</f>
        <v>8.1999999999999993</v>
      </c>
    </row>
    <row r="58" spans="1:9" ht="18.899999999999999" hidden="1" customHeight="1">
      <c r="A58" s="212"/>
      <c r="B58" s="424" t="s">
        <v>143</v>
      </c>
      <c r="C58" s="213">
        <f t="shared" ref="C58:H58" si="12">SUM(C53:C57)</f>
        <v>162349</v>
      </c>
      <c r="D58" s="213">
        <f t="shared" si="12"/>
        <v>571231944</v>
      </c>
      <c r="E58" s="213">
        <f t="shared" si="12"/>
        <v>17188692</v>
      </c>
      <c r="F58" s="177">
        <f t="shared" si="12"/>
        <v>99.999999999999986</v>
      </c>
      <c r="G58" s="177">
        <f>SUM(G53:G57)</f>
        <v>99.999999999999986</v>
      </c>
      <c r="H58" s="214">
        <f t="shared" si="12"/>
        <v>100</v>
      </c>
    </row>
    <row r="59" spans="1:9" ht="18.899999999999999" hidden="1" customHeight="1">
      <c r="A59" s="127"/>
      <c r="B59" s="419" t="s">
        <v>36</v>
      </c>
      <c r="C59" s="215">
        <f>ROUND(C58/C51*100,1)</f>
        <v>99.7</v>
      </c>
      <c r="D59" s="215">
        <f>ROUND(D58/D51*100,1)</f>
        <v>98.6</v>
      </c>
      <c r="E59" s="215">
        <f>ROUND(E58/E51*100,1)</f>
        <v>96.2</v>
      </c>
      <c r="F59" s="180" t="s">
        <v>144</v>
      </c>
      <c r="G59" s="216" t="s">
        <v>144</v>
      </c>
      <c r="H59" s="217" t="s">
        <v>144</v>
      </c>
    </row>
    <row r="60" spans="1:9" ht="18.899999999999999" hidden="1" customHeight="1">
      <c r="A60" s="206"/>
      <c r="B60" s="163" t="s">
        <v>137</v>
      </c>
      <c r="C60" s="207">
        <v>135774</v>
      </c>
      <c r="D60" s="208">
        <v>464869264</v>
      </c>
      <c r="E60" s="218">
        <v>14147139</v>
      </c>
      <c r="F60" s="209">
        <f t="shared" ref="F60:F65" si="13">ROUND(C60/$C$65*100,1)</f>
        <v>81.900000000000006</v>
      </c>
      <c r="G60" s="209">
        <f t="shared" ref="G60:G65" si="14">ROUND(D60/$D$65*100,1)</f>
        <v>80.599999999999994</v>
      </c>
      <c r="H60" s="219">
        <f t="shared" ref="H60:H65" si="15">ROUND(E60/$E$65*100,1)</f>
        <v>79.3</v>
      </c>
    </row>
    <row r="61" spans="1:9" ht="18.899999999999999" hidden="1" customHeight="1">
      <c r="A61" s="211"/>
      <c r="B61" s="167" t="s">
        <v>145</v>
      </c>
      <c r="C61" s="208">
        <v>10541</v>
      </c>
      <c r="D61" s="208">
        <v>37108621</v>
      </c>
      <c r="E61" s="218">
        <v>1395800</v>
      </c>
      <c r="F61" s="176">
        <f t="shared" si="13"/>
        <v>6.4</v>
      </c>
      <c r="G61" s="176">
        <f t="shared" si="14"/>
        <v>6.4</v>
      </c>
      <c r="H61" s="210">
        <f t="shared" si="15"/>
        <v>7.8</v>
      </c>
    </row>
    <row r="62" spans="1:9" ht="18.899999999999999" hidden="1" customHeight="1">
      <c r="A62" s="211"/>
      <c r="B62" s="167" t="s">
        <v>139</v>
      </c>
      <c r="C62" s="208">
        <v>193</v>
      </c>
      <c r="D62" s="208">
        <v>625279</v>
      </c>
      <c r="E62" s="218">
        <v>14468</v>
      </c>
      <c r="F62" s="176">
        <f t="shared" si="13"/>
        <v>0.1</v>
      </c>
      <c r="G62" s="176">
        <f t="shared" si="14"/>
        <v>0.1</v>
      </c>
      <c r="H62" s="210">
        <f t="shared" si="15"/>
        <v>0.1</v>
      </c>
    </row>
    <row r="63" spans="1:9" ht="18.899999999999999" hidden="1" customHeight="1">
      <c r="A63" s="204" t="s">
        <v>12</v>
      </c>
      <c r="B63" s="167" t="s">
        <v>141</v>
      </c>
      <c r="C63" s="208">
        <v>17261</v>
      </c>
      <c r="D63" s="208">
        <v>48749920</v>
      </c>
      <c r="E63" s="218">
        <v>1295150</v>
      </c>
      <c r="F63" s="176">
        <f t="shared" si="13"/>
        <v>10.4</v>
      </c>
      <c r="G63" s="176">
        <f t="shared" si="14"/>
        <v>8.5</v>
      </c>
      <c r="H63" s="210">
        <f t="shared" si="15"/>
        <v>7.3</v>
      </c>
    </row>
    <row r="64" spans="1:9" ht="18.899999999999999" hidden="1" customHeight="1">
      <c r="A64" s="211"/>
      <c r="B64" s="167" t="s">
        <v>142</v>
      </c>
      <c r="C64" s="208">
        <v>1996</v>
      </c>
      <c r="D64" s="208">
        <v>25193558</v>
      </c>
      <c r="E64" s="218">
        <v>979382</v>
      </c>
      <c r="F64" s="220">
        <f t="shared" si="13"/>
        <v>1.2</v>
      </c>
      <c r="G64" s="220">
        <f t="shared" si="14"/>
        <v>4.4000000000000004</v>
      </c>
      <c r="H64" s="221">
        <f t="shared" si="15"/>
        <v>5.5</v>
      </c>
    </row>
    <row r="65" spans="1:8" ht="18.899999999999999" hidden="1" customHeight="1">
      <c r="A65" s="212"/>
      <c r="B65" s="424" t="s">
        <v>143</v>
      </c>
      <c r="C65" s="213">
        <f>SUM(C60:C64)</f>
        <v>165765</v>
      </c>
      <c r="D65" s="213">
        <f>SUM(D60:D64)</f>
        <v>576546642</v>
      </c>
      <c r="E65" s="213">
        <f>SUM(E60:E64)</f>
        <v>17831939</v>
      </c>
      <c r="F65" s="177">
        <f t="shared" si="13"/>
        <v>100</v>
      </c>
      <c r="G65" s="222">
        <f t="shared" si="14"/>
        <v>100</v>
      </c>
      <c r="H65" s="214">
        <f t="shared" si="15"/>
        <v>100</v>
      </c>
    </row>
    <row r="66" spans="1:8" ht="18.899999999999999" hidden="1" customHeight="1">
      <c r="A66" s="127"/>
      <c r="B66" s="419" t="s">
        <v>36</v>
      </c>
      <c r="C66" s="215">
        <f>ROUND(C65/C58*100,1)</f>
        <v>102.1</v>
      </c>
      <c r="D66" s="215">
        <f>ROUND(D65/D58*100,1)</f>
        <v>100.9</v>
      </c>
      <c r="E66" s="215">
        <f>ROUND(E65/E58*100,1)</f>
        <v>103.7</v>
      </c>
      <c r="F66" s="216" t="s">
        <v>144</v>
      </c>
      <c r="G66" s="216" t="s">
        <v>144</v>
      </c>
      <c r="H66" s="217" t="s">
        <v>144</v>
      </c>
    </row>
    <row r="67" spans="1:8" ht="18.899999999999999" hidden="1" customHeight="1">
      <c r="A67" s="223"/>
      <c r="B67" s="167" t="s">
        <v>137</v>
      </c>
      <c r="C67" s="208">
        <v>142348</v>
      </c>
      <c r="D67" s="208">
        <v>480789827</v>
      </c>
      <c r="E67" s="208">
        <v>15295164</v>
      </c>
      <c r="F67" s="176">
        <f t="shared" ref="F67:F72" si="16">ROUND(C67/$C$72*100,1)</f>
        <v>78.099999999999994</v>
      </c>
      <c r="G67" s="176">
        <f t="shared" ref="G67:G72" si="17">ROUND(D67/$D$72*100,1)</f>
        <v>77.7</v>
      </c>
      <c r="H67" s="210">
        <f t="shared" ref="H67:H72" si="18">ROUND(E67/$E$72*100,1)</f>
        <v>76.5</v>
      </c>
    </row>
    <row r="68" spans="1:8" ht="18.899999999999999" hidden="1" customHeight="1">
      <c r="A68" s="211"/>
      <c r="B68" s="167" t="s">
        <v>145</v>
      </c>
      <c r="C68" s="208">
        <v>10836</v>
      </c>
      <c r="D68" s="208">
        <v>36718387</v>
      </c>
      <c r="E68" s="208">
        <v>1429611</v>
      </c>
      <c r="F68" s="176">
        <f t="shared" si="16"/>
        <v>5.9</v>
      </c>
      <c r="G68" s="176">
        <f t="shared" si="17"/>
        <v>5.9</v>
      </c>
      <c r="H68" s="210">
        <f t="shared" si="18"/>
        <v>7.1</v>
      </c>
    </row>
    <row r="69" spans="1:8" ht="18.899999999999999" hidden="1" customHeight="1">
      <c r="A69" s="211"/>
      <c r="B69" s="167" t="s">
        <v>139</v>
      </c>
      <c r="C69" s="208">
        <v>198</v>
      </c>
      <c r="D69" s="208">
        <v>532838</v>
      </c>
      <c r="E69" s="208">
        <v>12028</v>
      </c>
      <c r="F69" s="176">
        <f t="shared" si="16"/>
        <v>0.1</v>
      </c>
      <c r="G69" s="176">
        <f t="shared" si="17"/>
        <v>0.1</v>
      </c>
      <c r="H69" s="210">
        <f t="shared" si="18"/>
        <v>0.1</v>
      </c>
    </row>
    <row r="70" spans="1:8" ht="18.899999999999999" hidden="1" customHeight="1">
      <c r="A70" s="204" t="s">
        <v>13</v>
      </c>
      <c r="B70" s="167" t="s">
        <v>141</v>
      </c>
      <c r="C70" s="208">
        <v>26025</v>
      </c>
      <c r="D70" s="208">
        <v>63140247</v>
      </c>
      <c r="E70" s="208">
        <v>1766021</v>
      </c>
      <c r="F70" s="176">
        <f t="shared" si="16"/>
        <v>14.3</v>
      </c>
      <c r="G70" s="176">
        <f t="shared" si="17"/>
        <v>10.199999999999999</v>
      </c>
      <c r="H70" s="210">
        <f t="shared" si="18"/>
        <v>8.8000000000000007</v>
      </c>
    </row>
    <row r="71" spans="1:8" ht="18.899999999999999" hidden="1" customHeight="1">
      <c r="A71" s="211"/>
      <c r="B71" s="167" t="s">
        <v>142</v>
      </c>
      <c r="C71" s="208">
        <v>2841</v>
      </c>
      <c r="D71" s="208">
        <v>37210105</v>
      </c>
      <c r="E71" s="208">
        <v>1493292</v>
      </c>
      <c r="F71" s="176">
        <f t="shared" si="16"/>
        <v>1.6</v>
      </c>
      <c r="G71" s="176">
        <f t="shared" si="17"/>
        <v>6</v>
      </c>
      <c r="H71" s="210">
        <f t="shared" si="18"/>
        <v>7.5</v>
      </c>
    </row>
    <row r="72" spans="1:8" ht="18.899999999999999" hidden="1" customHeight="1">
      <c r="A72" s="212"/>
      <c r="B72" s="424" t="s">
        <v>143</v>
      </c>
      <c r="C72" s="213">
        <f>SUM(C67:C71)</f>
        <v>182248</v>
      </c>
      <c r="D72" s="213">
        <f>SUM(D67:D71)</f>
        <v>618391404</v>
      </c>
      <c r="E72" s="213">
        <f>SUM(E67:E71)</f>
        <v>19996116</v>
      </c>
      <c r="F72" s="177">
        <f t="shared" si="16"/>
        <v>100</v>
      </c>
      <c r="G72" s="177">
        <f t="shared" si="17"/>
        <v>100</v>
      </c>
      <c r="H72" s="214">
        <f t="shared" si="18"/>
        <v>100</v>
      </c>
    </row>
    <row r="73" spans="1:8" ht="18.899999999999999" hidden="1" customHeight="1">
      <c r="A73" s="127"/>
      <c r="B73" s="419" t="s">
        <v>36</v>
      </c>
      <c r="C73" s="215">
        <f>ROUND(C72/C65*100,1)</f>
        <v>109.9</v>
      </c>
      <c r="D73" s="215">
        <f>ROUND(D72/D65*100,1)</f>
        <v>107.3</v>
      </c>
      <c r="E73" s="215">
        <f>ROUND(E72/E65*100,1)</f>
        <v>112.1</v>
      </c>
      <c r="F73" s="216" t="s">
        <v>144</v>
      </c>
      <c r="G73" s="216" t="s">
        <v>144</v>
      </c>
      <c r="H73" s="217" t="s">
        <v>144</v>
      </c>
    </row>
    <row r="74" spans="1:8" ht="18.899999999999999" hidden="1" customHeight="1">
      <c r="A74" s="223"/>
      <c r="B74" s="167" t="s">
        <v>137</v>
      </c>
      <c r="C74" s="208">
        <v>150064</v>
      </c>
      <c r="D74" s="208">
        <v>512774685</v>
      </c>
      <c r="E74" s="208">
        <v>19804668</v>
      </c>
      <c r="F74" s="176">
        <f t="shared" ref="F74:F79" si="19">ROUND(C74/$C$79*100,1)</f>
        <v>81.5</v>
      </c>
      <c r="G74" s="176">
        <f t="shared" ref="G74:G79" si="20">ROUND(D74/$D$79*100,1)</f>
        <v>82.1</v>
      </c>
      <c r="H74" s="210">
        <f t="shared" ref="H74:H79" si="21">ROUND(E74/$E$79*100,1)</f>
        <v>83.7</v>
      </c>
    </row>
    <row r="75" spans="1:8" ht="18.899999999999999" hidden="1" customHeight="1">
      <c r="A75" s="211"/>
      <c r="B75" s="167" t="s">
        <v>145</v>
      </c>
      <c r="C75" s="208">
        <v>11322</v>
      </c>
      <c r="D75" s="208">
        <v>39502175</v>
      </c>
      <c r="E75" s="208">
        <v>1524493</v>
      </c>
      <c r="F75" s="176">
        <f t="shared" si="19"/>
        <v>6.2</v>
      </c>
      <c r="G75" s="176">
        <f t="shared" si="20"/>
        <v>6.3</v>
      </c>
      <c r="H75" s="210">
        <f t="shared" si="21"/>
        <v>6.4</v>
      </c>
    </row>
    <row r="76" spans="1:8" ht="18.899999999999999" hidden="1" customHeight="1">
      <c r="A76" s="211"/>
      <c r="B76" s="167" t="s">
        <v>139</v>
      </c>
      <c r="C76" s="208">
        <v>458</v>
      </c>
      <c r="D76" s="208">
        <v>1438577</v>
      </c>
      <c r="E76" s="208">
        <v>51492</v>
      </c>
      <c r="F76" s="176">
        <f t="shared" si="19"/>
        <v>0.2</v>
      </c>
      <c r="G76" s="176">
        <f t="shared" si="20"/>
        <v>0.2</v>
      </c>
      <c r="H76" s="210">
        <f t="shared" si="21"/>
        <v>0.2</v>
      </c>
    </row>
    <row r="77" spans="1:8" ht="18.899999999999999" hidden="1" customHeight="1">
      <c r="A77" s="204" t="s">
        <v>14</v>
      </c>
      <c r="B77" s="167" t="s">
        <v>141</v>
      </c>
      <c r="C77" s="208">
        <v>19695</v>
      </c>
      <c r="D77" s="208">
        <v>39838176</v>
      </c>
      <c r="E77" s="208">
        <v>1245780</v>
      </c>
      <c r="F77" s="176">
        <f t="shared" si="19"/>
        <v>10.7</v>
      </c>
      <c r="G77" s="176">
        <f t="shared" si="20"/>
        <v>6.4</v>
      </c>
      <c r="H77" s="210">
        <f t="shared" si="21"/>
        <v>5.3</v>
      </c>
    </row>
    <row r="78" spans="1:8" ht="18.899999999999999" hidden="1" customHeight="1">
      <c r="A78" s="211"/>
      <c r="B78" s="167" t="s">
        <v>142</v>
      </c>
      <c r="C78" s="208">
        <v>2508</v>
      </c>
      <c r="D78" s="208">
        <v>30851147</v>
      </c>
      <c r="E78" s="208">
        <v>1040452</v>
      </c>
      <c r="F78" s="176">
        <f t="shared" si="19"/>
        <v>1.4</v>
      </c>
      <c r="G78" s="176">
        <f t="shared" si="20"/>
        <v>4.9000000000000004</v>
      </c>
      <c r="H78" s="210">
        <f t="shared" si="21"/>
        <v>4.4000000000000004</v>
      </c>
    </row>
    <row r="79" spans="1:8" ht="18.899999999999999" hidden="1" customHeight="1">
      <c r="A79" s="212"/>
      <c r="B79" s="424" t="s">
        <v>143</v>
      </c>
      <c r="C79" s="213">
        <f>SUM(C74:C78)</f>
        <v>184047</v>
      </c>
      <c r="D79" s="213">
        <f>SUM(D74:D78)</f>
        <v>624404760</v>
      </c>
      <c r="E79" s="213">
        <f>SUM(E74:E78)</f>
        <v>23666885</v>
      </c>
      <c r="F79" s="177">
        <f t="shared" si="19"/>
        <v>100</v>
      </c>
      <c r="G79" s="177">
        <f t="shared" si="20"/>
        <v>100</v>
      </c>
      <c r="H79" s="214">
        <f t="shared" si="21"/>
        <v>100</v>
      </c>
    </row>
    <row r="80" spans="1:8" ht="18.899999999999999" hidden="1" customHeight="1">
      <c r="A80" s="127"/>
      <c r="B80" s="419" t="s">
        <v>36</v>
      </c>
      <c r="C80" s="224">
        <f>ROUND(C79/C72*100,1)</f>
        <v>101</v>
      </c>
      <c r="D80" s="224">
        <f>ROUND(D79/D72*100,1)</f>
        <v>101</v>
      </c>
      <c r="E80" s="215">
        <f>ROUND(E79/E72*100,1)</f>
        <v>118.4</v>
      </c>
      <c r="F80" s="216" t="s">
        <v>144</v>
      </c>
      <c r="G80" s="216" t="s">
        <v>144</v>
      </c>
      <c r="H80" s="217" t="s">
        <v>144</v>
      </c>
    </row>
    <row r="81" spans="1:8" ht="18.899999999999999" hidden="1" customHeight="1">
      <c r="A81" s="223"/>
      <c r="B81" s="167" t="s">
        <v>137</v>
      </c>
      <c r="C81" s="208">
        <v>151939</v>
      </c>
      <c r="D81" s="208">
        <v>518685598</v>
      </c>
      <c r="E81" s="208">
        <v>19834243</v>
      </c>
      <c r="F81" s="176">
        <f t="shared" ref="F81:F86" si="22">ROUND(C81/$C$86*100,1)</f>
        <v>81.900000000000006</v>
      </c>
      <c r="G81" s="176">
        <f t="shared" ref="G81:G86" si="23">ROUND(D81/$D$86*100,1)</f>
        <v>82.1</v>
      </c>
      <c r="H81" s="210">
        <f t="shared" ref="H81:H86" si="24">ROUND(E81/$E$86*100,1)</f>
        <v>83.4</v>
      </c>
    </row>
    <row r="82" spans="1:8" ht="18.899999999999999" hidden="1" customHeight="1">
      <c r="A82" s="211"/>
      <c r="B82" s="167" t="s">
        <v>145</v>
      </c>
      <c r="C82" s="208">
        <v>11022</v>
      </c>
      <c r="D82" s="208">
        <v>38910205</v>
      </c>
      <c r="E82" s="208">
        <v>1506817</v>
      </c>
      <c r="F82" s="176">
        <f t="shared" si="22"/>
        <v>5.9</v>
      </c>
      <c r="G82" s="176">
        <f t="shared" si="23"/>
        <v>6.2</v>
      </c>
      <c r="H82" s="210">
        <f t="shared" si="24"/>
        <v>6.3</v>
      </c>
    </row>
    <row r="83" spans="1:8" ht="18.899999999999999" hidden="1" customHeight="1">
      <c r="A83" s="211"/>
      <c r="B83" s="167" t="s">
        <v>139</v>
      </c>
      <c r="C83" s="208">
        <v>416</v>
      </c>
      <c r="D83" s="208">
        <v>1361415</v>
      </c>
      <c r="E83" s="208">
        <v>49648</v>
      </c>
      <c r="F83" s="176">
        <f t="shared" si="22"/>
        <v>0.2</v>
      </c>
      <c r="G83" s="176">
        <f t="shared" si="23"/>
        <v>0.2</v>
      </c>
      <c r="H83" s="210">
        <f t="shared" si="24"/>
        <v>0.2</v>
      </c>
    </row>
    <row r="84" spans="1:8" ht="18.899999999999999" hidden="1" customHeight="1">
      <c r="A84" s="204" t="s">
        <v>15</v>
      </c>
      <c r="B84" s="167" t="s">
        <v>141</v>
      </c>
      <c r="C84" s="208">
        <v>19821</v>
      </c>
      <c r="D84" s="208">
        <v>40308091</v>
      </c>
      <c r="E84" s="208">
        <v>1255460</v>
      </c>
      <c r="F84" s="176">
        <f t="shared" si="22"/>
        <v>10.7</v>
      </c>
      <c r="G84" s="176">
        <f t="shared" si="23"/>
        <v>6.4</v>
      </c>
      <c r="H84" s="210">
        <f t="shared" si="24"/>
        <v>5.3</v>
      </c>
    </row>
    <row r="85" spans="1:8" ht="18.899999999999999" hidden="1" customHeight="1">
      <c r="A85" s="211"/>
      <c r="B85" s="167" t="s">
        <v>142</v>
      </c>
      <c r="C85" s="208">
        <v>2222</v>
      </c>
      <c r="D85" s="208">
        <v>32679050</v>
      </c>
      <c r="E85" s="208">
        <v>1128797</v>
      </c>
      <c r="F85" s="176">
        <f t="shared" si="22"/>
        <v>1.2</v>
      </c>
      <c r="G85" s="176">
        <f t="shared" si="23"/>
        <v>5.2</v>
      </c>
      <c r="H85" s="210">
        <f t="shared" si="24"/>
        <v>4.7</v>
      </c>
    </row>
    <row r="86" spans="1:8" ht="18.899999999999999" hidden="1" customHeight="1">
      <c r="A86" s="212"/>
      <c r="B86" s="424" t="s">
        <v>143</v>
      </c>
      <c r="C86" s="213">
        <f>SUM(C81:C85)</f>
        <v>185420</v>
      </c>
      <c r="D86" s="213">
        <f>SUM(D81:D85)</f>
        <v>631944359</v>
      </c>
      <c r="E86" s="213">
        <f>SUM(E81:E85)</f>
        <v>23774965</v>
      </c>
      <c r="F86" s="177">
        <f t="shared" si="22"/>
        <v>100</v>
      </c>
      <c r="G86" s="177">
        <f t="shared" si="23"/>
        <v>100</v>
      </c>
      <c r="H86" s="214">
        <f t="shared" si="24"/>
        <v>100</v>
      </c>
    </row>
    <row r="87" spans="1:8" ht="18.899999999999999" hidden="1" customHeight="1">
      <c r="A87" s="127"/>
      <c r="B87" s="419" t="s">
        <v>36</v>
      </c>
      <c r="C87" s="224">
        <f>ROUND(C86/C79*100,1)</f>
        <v>100.7</v>
      </c>
      <c r="D87" s="224">
        <f>ROUND(D86/D79*100,1)</f>
        <v>101.2</v>
      </c>
      <c r="E87" s="215">
        <f>ROUND(E86/E79*100,1)</f>
        <v>100.5</v>
      </c>
      <c r="F87" s="216" t="s">
        <v>144</v>
      </c>
      <c r="G87" s="216" t="s">
        <v>144</v>
      </c>
      <c r="H87" s="217" t="s">
        <v>144</v>
      </c>
    </row>
    <row r="88" spans="1:8" ht="18.899999999999999" hidden="1" customHeight="1">
      <c r="A88" s="223"/>
      <c r="B88" s="167" t="s">
        <v>137</v>
      </c>
      <c r="C88" s="208">
        <v>152365</v>
      </c>
      <c r="D88" s="208">
        <v>518395576</v>
      </c>
      <c r="E88" s="208">
        <v>19771512</v>
      </c>
      <c r="F88" s="176">
        <f t="shared" ref="F88:F93" si="25">ROUND(C88/$C$93*100,1)</f>
        <v>82.5</v>
      </c>
      <c r="G88" s="176">
        <f t="shared" ref="G88:G93" si="26">ROUND(D88/$D$93*100,1)</f>
        <v>83.7</v>
      </c>
      <c r="H88" s="210">
        <f t="shared" ref="H88:H93" si="27">ROUND(E88/$E$93*100,1)</f>
        <v>84.9</v>
      </c>
    </row>
    <row r="89" spans="1:8" ht="18.899999999999999" hidden="1" customHeight="1">
      <c r="A89" s="211"/>
      <c r="B89" s="167" t="s">
        <v>145</v>
      </c>
      <c r="C89" s="208">
        <v>10096</v>
      </c>
      <c r="D89" s="208">
        <v>35798848</v>
      </c>
      <c r="E89" s="208">
        <v>1385968</v>
      </c>
      <c r="F89" s="176">
        <f t="shared" si="25"/>
        <v>5.5</v>
      </c>
      <c r="G89" s="176">
        <f t="shared" si="26"/>
        <v>5.8</v>
      </c>
      <c r="H89" s="210">
        <f t="shared" si="27"/>
        <v>6</v>
      </c>
    </row>
    <row r="90" spans="1:8" ht="18.899999999999999" hidden="1" customHeight="1">
      <c r="A90" s="211"/>
      <c r="B90" s="167" t="s">
        <v>139</v>
      </c>
      <c r="C90" s="208">
        <v>391</v>
      </c>
      <c r="D90" s="208">
        <v>1158116</v>
      </c>
      <c r="E90" s="208">
        <v>40555</v>
      </c>
      <c r="F90" s="176">
        <f t="shared" si="25"/>
        <v>0.2</v>
      </c>
      <c r="G90" s="176">
        <f t="shared" si="26"/>
        <v>0.2</v>
      </c>
      <c r="H90" s="210">
        <f t="shared" si="27"/>
        <v>0.2</v>
      </c>
    </row>
    <row r="91" spans="1:8" ht="18.899999999999999" hidden="1" customHeight="1">
      <c r="A91" s="204" t="s">
        <v>16</v>
      </c>
      <c r="B91" s="167" t="s">
        <v>141</v>
      </c>
      <c r="C91" s="208">
        <v>20227</v>
      </c>
      <c r="D91" s="208">
        <v>40586129</v>
      </c>
      <c r="E91" s="208">
        <v>1252797</v>
      </c>
      <c r="F91" s="176">
        <f t="shared" si="25"/>
        <v>11</v>
      </c>
      <c r="G91" s="176">
        <f t="shared" si="26"/>
        <v>6.6</v>
      </c>
      <c r="H91" s="210">
        <f t="shared" si="27"/>
        <v>5.4</v>
      </c>
    </row>
    <row r="92" spans="1:8" ht="18.899999999999999" hidden="1" customHeight="1">
      <c r="A92" s="211"/>
      <c r="B92" s="167" t="s">
        <v>142</v>
      </c>
      <c r="C92" s="208">
        <v>1514</v>
      </c>
      <c r="D92" s="208">
        <v>23434376</v>
      </c>
      <c r="E92" s="208">
        <v>832595</v>
      </c>
      <c r="F92" s="176">
        <f t="shared" si="25"/>
        <v>0.8</v>
      </c>
      <c r="G92" s="176">
        <f t="shared" si="26"/>
        <v>3.8</v>
      </c>
      <c r="H92" s="210">
        <f t="shared" si="27"/>
        <v>3.6</v>
      </c>
    </row>
    <row r="93" spans="1:8" ht="18.899999999999999" hidden="1" customHeight="1">
      <c r="A93" s="212"/>
      <c r="B93" s="424" t="s">
        <v>143</v>
      </c>
      <c r="C93" s="213">
        <f>SUM(C88:C92)</f>
        <v>184593</v>
      </c>
      <c r="D93" s="213">
        <f>SUM(D88:D92)</f>
        <v>619373045</v>
      </c>
      <c r="E93" s="213">
        <f>SUM(E88:E92)</f>
        <v>23283427</v>
      </c>
      <c r="F93" s="177">
        <f t="shared" si="25"/>
        <v>100</v>
      </c>
      <c r="G93" s="177">
        <f t="shared" si="26"/>
        <v>100</v>
      </c>
      <c r="H93" s="214">
        <f t="shared" si="27"/>
        <v>100</v>
      </c>
    </row>
    <row r="94" spans="1:8" ht="18.899999999999999" hidden="1" customHeight="1">
      <c r="A94" s="225"/>
      <c r="B94" s="424" t="s">
        <v>36</v>
      </c>
      <c r="C94" s="226">
        <f>ROUND(C93/C86*100,1)</f>
        <v>99.6</v>
      </c>
      <c r="D94" s="226">
        <f>ROUND(D93/D86*100,1)</f>
        <v>98</v>
      </c>
      <c r="E94" s="179">
        <f>ROUND(E93/E86*100,1)</f>
        <v>97.9</v>
      </c>
      <c r="F94" s="180" t="s">
        <v>144</v>
      </c>
      <c r="G94" s="180" t="s">
        <v>144</v>
      </c>
      <c r="H94" s="181" t="s">
        <v>144</v>
      </c>
    </row>
    <row r="95" spans="1:8" ht="18" hidden="1" customHeight="1">
      <c r="A95" s="223"/>
      <c r="B95" s="167" t="s">
        <v>137</v>
      </c>
      <c r="C95" s="208">
        <v>147443</v>
      </c>
      <c r="D95" s="208">
        <v>485035427</v>
      </c>
      <c r="E95" s="208">
        <v>18025015</v>
      </c>
      <c r="F95" s="176">
        <v>82.5</v>
      </c>
      <c r="G95" s="176">
        <f>ROUND(D95/$D$100*100,1)</f>
        <v>84.2</v>
      </c>
      <c r="H95" s="210">
        <f>ROUND(E95/$E$100*100,1)</f>
        <v>85.3</v>
      </c>
    </row>
    <row r="96" spans="1:8" ht="18" hidden="1" customHeight="1">
      <c r="A96" s="211"/>
      <c r="B96" s="167" t="s">
        <v>145</v>
      </c>
      <c r="C96" s="208">
        <v>9183</v>
      </c>
      <c r="D96" s="208">
        <v>32214631</v>
      </c>
      <c r="E96" s="208">
        <v>1235043</v>
      </c>
      <c r="F96" s="176">
        <f>ROUND(C96/$C$100*100,1)</f>
        <v>5.0999999999999996</v>
      </c>
      <c r="G96" s="176">
        <f>ROUND(D96/$D$100*100,1)</f>
        <v>5.6</v>
      </c>
      <c r="H96" s="210">
        <f>ROUND(E96/$E$100*100,1)</f>
        <v>5.8</v>
      </c>
    </row>
    <row r="97" spans="1:11" ht="18" hidden="1" customHeight="1">
      <c r="A97" s="211"/>
      <c r="B97" s="167" t="s">
        <v>139</v>
      </c>
      <c r="C97" s="208">
        <v>359</v>
      </c>
      <c r="D97" s="208">
        <v>1118557</v>
      </c>
      <c r="E97" s="208">
        <v>40017</v>
      </c>
      <c r="F97" s="176">
        <f>ROUND(C97/$C$100*100,1)</f>
        <v>0.2</v>
      </c>
      <c r="G97" s="176">
        <f>ROUND(D97/$D$100*100,1)</f>
        <v>0.2</v>
      </c>
      <c r="H97" s="210">
        <f>ROUND(E97/$E$100*100,1)</f>
        <v>0.2</v>
      </c>
    </row>
    <row r="98" spans="1:11" ht="19.5" hidden="1" customHeight="1">
      <c r="A98" s="204" t="s">
        <v>17</v>
      </c>
      <c r="B98" s="167" t="s">
        <v>141</v>
      </c>
      <c r="C98" s="208">
        <v>20604</v>
      </c>
      <c r="D98" s="208">
        <v>40836379</v>
      </c>
      <c r="E98" s="208">
        <v>1239301</v>
      </c>
      <c r="F98" s="176">
        <f>ROUND(C98/$C$100*100,1)</f>
        <v>11.5</v>
      </c>
      <c r="G98" s="176">
        <f>ROUND(D98/$D$100*100,1)</f>
        <v>7.1</v>
      </c>
      <c r="H98" s="210">
        <f>ROUND(E98/$E$100*100,1)</f>
        <v>5.9</v>
      </c>
    </row>
    <row r="99" spans="1:11" ht="19.5" hidden="1" customHeight="1">
      <c r="A99" s="211"/>
      <c r="B99" s="167" t="s">
        <v>142</v>
      </c>
      <c r="C99" s="208">
        <v>1286</v>
      </c>
      <c r="D99" s="208">
        <v>16877655</v>
      </c>
      <c r="E99" s="208">
        <v>586040</v>
      </c>
      <c r="F99" s="176">
        <f>ROUND(C99/$C$100*100,1)</f>
        <v>0.7</v>
      </c>
      <c r="G99" s="176">
        <f>ROUND(D99/$D$100*100,1)</f>
        <v>2.9</v>
      </c>
      <c r="H99" s="210">
        <f>ROUND(E99/$E$100*100,1)</f>
        <v>2.8</v>
      </c>
    </row>
    <row r="100" spans="1:11" ht="19.5" hidden="1" customHeight="1">
      <c r="A100" s="212"/>
      <c r="B100" s="424" t="s">
        <v>143</v>
      </c>
      <c r="C100" s="213">
        <f t="shared" ref="C100:H100" si="28">SUM(C95:C99)</f>
        <v>178875</v>
      </c>
      <c r="D100" s="213">
        <f t="shared" si="28"/>
        <v>576082649</v>
      </c>
      <c r="E100" s="213">
        <f t="shared" si="28"/>
        <v>21125416</v>
      </c>
      <c r="F100" s="177">
        <f t="shared" si="28"/>
        <v>100</v>
      </c>
      <c r="G100" s="177">
        <f t="shared" si="28"/>
        <v>100</v>
      </c>
      <c r="H100" s="214">
        <f t="shared" si="28"/>
        <v>100</v>
      </c>
    </row>
    <row r="101" spans="1:11" ht="19.5" hidden="1" customHeight="1">
      <c r="A101" s="127"/>
      <c r="B101" s="419" t="s">
        <v>36</v>
      </c>
      <c r="C101" s="224">
        <f>ROUND(C100/C93*100,1)</f>
        <v>96.9</v>
      </c>
      <c r="D101" s="224">
        <f>ROUND(D100/D93*100,1)</f>
        <v>93</v>
      </c>
      <c r="E101" s="224">
        <f>ROUND(E100/E93*100,1)</f>
        <v>90.7</v>
      </c>
      <c r="F101" s="216" t="s">
        <v>144</v>
      </c>
      <c r="G101" s="216" t="s">
        <v>144</v>
      </c>
      <c r="H101" s="217" t="s">
        <v>144</v>
      </c>
    </row>
    <row r="102" spans="1:11" ht="19.5" hidden="1" customHeight="1">
      <c r="A102" s="223"/>
      <c r="B102" s="167" t="s">
        <v>137</v>
      </c>
      <c r="C102" s="208">
        <v>145734</v>
      </c>
      <c r="D102" s="208">
        <v>478447114</v>
      </c>
      <c r="E102" s="208">
        <v>17601572</v>
      </c>
      <c r="F102" s="176">
        <f>ROUND(C102/$C$107*100,1)</f>
        <v>82.1</v>
      </c>
      <c r="G102" s="176">
        <f>ROUND(D102/$D$107*100,1)</f>
        <v>83.7</v>
      </c>
      <c r="H102" s="210">
        <f>ROUND(E102/$E$107*100,1)</f>
        <v>84.8</v>
      </c>
    </row>
    <row r="103" spans="1:11" ht="19.5" hidden="1" customHeight="1">
      <c r="A103" s="211"/>
      <c r="B103" s="167" t="s">
        <v>145</v>
      </c>
      <c r="C103" s="208">
        <v>8980</v>
      </c>
      <c r="D103" s="208">
        <v>32152851</v>
      </c>
      <c r="E103" s="208">
        <v>1236530</v>
      </c>
      <c r="F103" s="176">
        <f>ROUND(C103/$C$107*100,1)</f>
        <v>5.0999999999999996</v>
      </c>
      <c r="G103" s="176">
        <f>ROUND(D103/$D$107*100,1)</f>
        <v>5.6</v>
      </c>
      <c r="H103" s="210">
        <f>ROUND(E103/$E$107*100,1)</f>
        <v>6</v>
      </c>
    </row>
    <row r="104" spans="1:11" ht="19.5" hidden="1" customHeight="1">
      <c r="A104" s="211"/>
      <c r="B104" s="167" t="s">
        <v>139</v>
      </c>
      <c r="C104" s="208">
        <v>330</v>
      </c>
      <c r="D104" s="208">
        <v>1020621</v>
      </c>
      <c r="E104" s="208">
        <v>36393</v>
      </c>
      <c r="F104" s="176">
        <f>ROUND(C104/$C$107*100,1)</f>
        <v>0.2</v>
      </c>
      <c r="G104" s="176">
        <f>ROUND(D104/$D$107*100,1)</f>
        <v>0.2</v>
      </c>
      <c r="H104" s="210">
        <f>ROUND(E104/$E$107*100,1)</f>
        <v>0.2</v>
      </c>
    </row>
    <row r="105" spans="1:11" ht="19.5" hidden="1" customHeight="1">
      <c r="A105" s="204" t="s">
        <v>18</v>
      </c>
      <c r="B105" s="167" t="s">
        <v>141</v>
      </c>
      <c r="C105" s="208">
        <v>20965</v>
      </c>
      <c r="D105" s="208">
        <v>40789503</v>
      </c>
      <c r="E105" s="208">
        <v>1216409</v>
      </c>
      <c r="F105" s="176">
        <f>ROUND(C105/$C$107*100,1)</f>
        <v>11.8</v>
      </c>
      <c r="G105" s="176">
        <f>ROUND(D105/$D$107*100,1)</f>
        <v>7.1</v>
      </c>
      <c r="H105" s="210">
        <f>ROUND(E105/$E$107*100,1)</f>
        <v>5.9</v>
      </c>
    </row>
    <row r="106" spans="1:11" ht="19.5" hidden="1" customHeight="1">
      <c r="A106" s="211"/>
      <c r="B106" s="167" t="s">
        <v>142</v>
      </c>
      <c r="C106" s="208">
        <v>1455</v>
      </c>
      <c r="D106" s="208">
        <v>19466852</v>
      </c>
      <c r="E106" s="208">
        <v>676724</v>
      </c>
      <c r="F106" s="176">
        <f>ROUND(C106/$C$107*100,1)</f>
        <v>0.8</v>
      </c>
      <c r="G106" s="176">
        <f>ROUND(D106/$D$107*100,1)</f>
        <v>3.4</v>
      </c>
      <c r="H106" s="210">
        <f>ROUND(E106/$E$107*100,1)</f>
        <v>3.3</v>
      </c>
    </row>
    <row r="107" spans="1:11" ht="19.5" hidden="1" customHeight="1">
      <c r="A107" s="212"/>
      <c r="B107" s="424" t="s">
        <v>143</v>
      </c>
      <c r="C107" s="213">
        <f>SUM(C102:C106)</f>
        <v>177464</v>
      </c>
      <c r="D107" s="213">
        <f>SUM(D102:D106)</f>
        <v>571876941</v>
      </c>
      <c r="E107" s="213">
        <f>SUM(E102:E106)</f>
        <v>20767628</v>
      </c>
      <c r="F107" s="177">
        <f>SUM(F102:F106)</f>
        <v>99.999999999999986</v>
      </c>
      <c r="G107" s="177">
        <f>SUM(G102:G106)</f>
        <v>100</v>
      </c>
      <c r="H107" s="214">
        <v>100</v>
      </c>
    </row>
    <row r="108" spans="1:11" ht="19.5" hidden="1" customHeight="1">
      <c r="A108" s="127"/>
      <c r="B108" s="419" t="s">
        <v>36</v>
      </c>
      <c r="C108" s="224">
        <f>ROUND(C107/C100*100,1)</f>
        <v>99.2</v>
      </c>
      <c r="D108" s="224">
        <f>ROUND(D107/D100*100,1)</f>
        <v>99.3</v>
      </c>
      <c r="E108" s="224">
        <f>ROUND(E107/E100*100,1)</f>
        <v>98.3</v>
      </c>
      <c r="F108" s="216" t="s">
        <v>144</v>
      </c>
      <c r="G108" s="216" t="s">
        <v>144</v>
      </c>
      <c r="H108" s="217" t="s">
        <v>144</v>
      </c>
    </row>
    <row r="109" spans="1:11" ht="19.5" hidden="1" customHeight="1">
      <c r="A109" s="223"/>
      <c r="B109" s="167" t="s">
        <v>137</v>
      </c>
      <c r="C109" s="208">
        <v>146126</v>
      </c>
      <c r="D109" s="208">
        <v>480290793</v>
      </c>
      <c r="E109" s="208">
        <v>18545592</v>
      </c>
      <c r="F109" s="176">
        <f>ROUND(C109/$C$114*100,1)</f>
        <v>82</v>
      </c>
      <c r="G109" s="176">
        <f>ROUND(D109/$D$114*100,1)</f>
        <v>83</v>
      </c>
      <c r="H109" s="210">
        <f>ROUND(E109/$E$114*100,1)</f>
        <v>84.7</v>
      </c>
      <c r="I109" s="427"/>
      <c r="J109" s="427"/>
      <c r="K109" s="427"/>
    </row>
    <row r="110" spans="1:11" ht="19.5" hidden="1" customHeight="1">
      <c r="A110" s="211"/>
      <c r="B110" s="167" t="s">
        <v>145</v>
      </c>
      <c r="C110" s="208">
        <v>9012</v>
      </c>
      <c r="D110" s="208">
        <v>32901619</v>
      </c>
      <c r="E110" s="208">
        <v>1322829</v>
      </c>
      <c r="F110" s="176">
        <f>ROUND(C110/$C$114*100,1)</f>
        <v>5.0999999999999996</v>
      </c>
      <c r="G110" s="176">
        <f>ROUND(D110/$D$114*100,1)</f>
        <v>5.7</v>
      </c>
      <c r="H110" s="210">
        <f>ROUND(E110/$E$114*100,1)</f>
        <v>6</v>
      </c>
      <c r="I110" s="427"/>
      <c r="J110" s="427"/>
      <c r="K110" s="427"/>
    </row>
    <row r="111" spans="1:11" ht="19.5" hidden="1" customHeight="1">
      <c r="A111" s="211"/>
      <c r="B111" s="167" t="s">
        <v>139</v>
      </c>
      <c r="C111" s="208">
        <v>358</v>
      </c>
      <c r="D111" s="208">
        <v>1069914</v>
      </c>
      <c r="E111" s="208">
        <v>37375</v>
      </c>
      <c r="F111" s="176">
        <f>ROUND(C111/$C$114*100,1)</f>
        <v>0.2</v>
      </c>
      <c r="G111" s="176">
        <f>ROUND(D111/$D$114*100,1)</f>
        <v>0.2</v>
      </c>
      <c r="H111" s="210">
        <f>ROUND(E111/$E$114*100,1)</f>
        <v>0.2</v>
      </c>
      <c r="I111" s="427"/>
      <c r="J111" s="427"/>
      <c r="K111" s="427"/>
    </row>
    <row r="112" spans="1:11" ht="19.5" hidden="1" customHeight="1">
      <c r="A112" s="204" t="s">
        <v>146</v>
      </c>
      <c r="B112" s="167" t="s">
        <v>141</v>
      </c>
      <c r="C112" s="208">
        <v>21303</v>
      </c>
      <c r="D112" s="208">
        <v>40855202</v>
      </c>
      <c r="E112" s="208">
        <v>1212262</v>
      </c>
      <c r="F112" s="176">
        <f>ROUND(C112/$C$114*100,1)</f>
        <v>12</v>
      </c>
      <c r="G112" s="176">
        <f>ROUND(D112/$D$114*100,1)</f>
        <v>7.1</v>
      </c>
      <c r="H112" s="210">
        <f>ROUND(E112/$E$114*100,1)</f>
        <v>5.5</v>
      </c>
      <c r="I112" s="427"/>
      <c r="J112" s="427"/>
      <c r="K112" s="427"/>
    </row>
    <row r="113" spans="1:16" ht="19.5" hidden="1" customHeight="1">
      <c r="A113" s="211"/>
      <c r="B113" s="167" t="s">
        <v>142</v>
      </c>
      <c r="C113" s="208">
        <v>1418</v>
      </c>
      <c r="D113" s="208">
        <v>23589432</v>
      </c>
      <c r="E113" s="208">
        <v>779801</v>
      </c>
      <c r="F113" s="176">
        <f>ROUND(C113/$C$114*100,1)</f>
        <v>0.8</v>
      </c>
      <c r="G113" s="176">
        <f>ROUND(D113/$D$114*100,1)</f>
        <v>4.0999999999999996</v>
      </c>
      <c r="H113" s="210">
        <f>ROUND(E113/$E$114*100,1)</f>
        <v>3.6</v>
      </c>
      <c r="I113" s="427"/>
      <c r="J113" s="427"/>
      <c r="K113" s="427"/>
    </row>
    <row r="114" spans="1:16" ht="19.5" hidden="1" customHeight="1">
      <c r="A114" s="212"/>
      <c r="B114" s="424" t="s">
        <v>143</v>
      </c>
      <c r="C114" s="213">
        <f>SUM(C109:C113)</f>
        <v>178217</v>
      </c>
      <c r="D114" s="213">
        <f>SUM(D109:D113)</f>
        <v>578706960</v>
      </c>
      <c r="E114" s="213">
        <f>SUM(E109:E113)</f>
        <v>21897859</v>
      </c>
      <c r="F114" s="177">
        <v>100</v>
      </c>
      <c r="G114" s="177">
        <v>100</v>
      </c>
      <c r="H114" s="214">
        <f>SUM(H109:H113)</f>
        <v>100</v>
      </c>
    </row>
    <row r="115" spans="1:16" ht="19.5" hidden="1" customHeight="1">
      <c r="A115" s="212"/>
      <c r="B115" s="422" t="s">
        <v>36</v>
      </c>
      <c r="C115" s="227">
        <f>ROUND(C114/C107*100,1)</f>
        <v>100.4</v>
      </c>
      <c r="D115" s="227">
        <f>ROUND(D114/D107*100,1)</f>
        <v>101.2</v>
      </c>
      <c r="E115" s="227">
        <f>ROUND(E114/E107*100,1)</f>
        <v>105.4</v>
      </c>
      <c r="F115" s="228" t="s">
        <v>144</v>
      </c>
      <c r="G115" s="228" t="s">
        <v>144</v>
      </c>
      <c r="H115" s="229" t="s">
        <v>144</v>
      </c>
    </row>
    <row r="116" spans="1:16" ht="19.5" hidden="1" customHeight="1">
      <c r="A116" s="206"/>
      <c r="B116" s="163" t="s">
        <v>137</v>
      </c>
      <c r="C116" s="207">
        <v>147012</v>
      </c>
      <c r="D116" s="207">
        <v>482573472</v>
      </c>
      <c r="E116" s="207">
        <v>18568464</v>
      </c>
      <c r="F116" s="209">
        <f>ROUND(C116/$C$121*100,1)</f>
        <v>82</v>
      </c>
      <c r="G116" s="209">
        <f>ROUND(D116/$D$121*100,1)</f>
        <v>82.5</v>
      </c>
      <c r="H116" s="219">
        <f>ROUNDDOWN(E116/$E$121*100,1)</f>
        <v>84.1</v>
      </c>
      <c r="I116" s="427"/>
      <c r="J116" s="427"/>
      <c r="K116" s="427"/>
    </row>
    <row r="117" spans="1:16" ht="19.5" hidden="1" customHeight="1">
      <c r="A117" s="211"/>
      <c r="B117" s="167" t="s">
        <v>145</v>
      </c>
      <c r="C117" s="208">
        <v>8902</v>
      </c>
      <c r="D117" s="208">
        <v>32669625</v>
      </c>
      <c r="E117" s="208">
        <v>1317082</v>
      </c>
      <c r="F117" s="176">
        <f>ROUND(C117/$C$121*100,1)</f>
        <v>5</v>
      </c>
      <c r="G117" s="176">
        <f>ROUND(D117/$D$121*100,1)</f>
        <v>5.6</v>
      </c>
      <c r="H117" s="230">
        <f>ROUND(E117/$E$121*100,1)</f>
        <v>6</v>
      </c>
      <c r="I117" s="427"/>
      <c r="J117" s="427"/>
      <c r="K117" s="427"/>
    </row>
    <row r="118" spans="1:16" ht="19.5" hidden="1" customHeight="1">
      <c r="A118" s="211"/>
      <c r="B118" s="167" t="s">
        <v>139</v>
      </c>
      <c r="C118" s="208">
        <v>363</v>
      </c>
      <c r="D118" s="208">
        <v>1095950</v>
      </c>
      <c r="E118" s="208">
        <v>39918</v>
      </c>
      <c r="F118" s="176">
        <f>ROUND(C118/$C$121*100,1)</f>
        <v>0.2</v>
      </c>
      <c r="G118" s="176">
        <f>ROUND(D118/$D$121*100,1)</f>
        <v>0.2</v>
      </c>
      <c r="H118" s="210">
        <f>ROUND(E118/$E$121*100,1)</f>
        <v>0.2</v>
      </c>
      <c r="I118" s="427"/>
      <c r="J118" s="427"/>
      <c r="K118" s="427"/>
    </row>
    <row r="119" spans="1:16" ht="19.5" hidden="1" customHeight="1">
      <c r="A119" s="204" t="s">
        <v>147</v>
      </c>
      <c r="B119" s="167" t="s">
        <v>141</v>
      </c>
      <c r="C119" s="208">
        <v>21319</v>
      </c>
      <c r="D119" s="208">
        <v>40690331</v>
      </c>
      <c r="E119" s="208">
        <v>1206793</v>
      </c>
      <c r="F119" s="176">
        <f>ROUND(C119/$C$121*100,1)</f>
        <v>11.9</v>
      </c>
      <c r="G119" s="176">
        <f>ROUND(D119/$D$121*100,1)</f>
        <v>7</v>
      </c>
      <c r="H119" s="230">
        <f>ROUND(E119/$E$121*100,1)</f>
        <v>5.5</v>
      </c>
      <c r="I119" s="427"/>
      <c r="J119" s="427"/>
      <c r="K119" s="427"/>
    </row>
    <row r="120" spans="1:16" ht="19.5" hidden="1" customHeight="1">
      <c r="A120" s="211"/>
      <c r="B120" s="167" t="s">
        <v>142</v>
      </c>
      <c r="C120" s="208">
        <v>1611</v>
      </c>
      <c r="D120" s="208">
        <v>27750946</v>
      </c>
      <c r="E120" s="208">
        <v>926235</v>
      </c>
      <c r="F120" s="176">
        <f>ROUND(C120/$C$121*100,1)</f>
        <v>0.9</v>
      </c>
      <c r="G120" s="176">
        <f>ROUND(D120/$D$121*100,1)</f>
        <v>4.7</v>
      </c>
      <c r="H120" s="231">
        <f>ROUND(E120/$E$121*100,1)</f>
        <v>4.2</v>
      </c>
      <c r="I120" s="427"/>
      <c r="J120" s="427"/>
      <c r="K120" s="427"/>
    </row>
    <row r="121" spans="1:16" ht="19.5" hidden="1" customHeight="1">
      <c r="A121" s="212"/>
      <c r="B121" s="424" t="s">
        <v>143</v>
      </c>
      <c r="C121" s="213">
        <f t="shared" ref="C121:H121" si="29">SUM(C116:C120)</f>
        <v>179207</v>
      </c>
      <c r="D121" s="213">
        <f t="shared" si="29"/>
        <v>584780324</v>
      </c>
      <c r="E121" s="213">
        <f t="shared" si="29"/>
        <v>22058492</v>
      </c>
      <c r="F121" s="177">
        <f t="shared" si="29"/>
        <v>100.00000000000001</v>
      </c>
      <c r="G121" s="177">
        <f t="shared" si="29"/>
        <v>100</v>
      </c>
      <c r="H121" s="214">
        <f t="shared" si="29"/>
        <v>100</v>
      </c>
      <c r="I121" s="232"/>
    </row>
    <row r="122" spans="1:16" ht="19.5" hidden="1" customHeight="1">
      <c r="A122" s="127"/>
      <c r="B122" s="419" t="s">
        <v>36</v>
      </c>
      <c r="C122" s="224">
        <f>ROUND(C121/C114*100,1)</f>
        <v>100.6</v>
      </c>
      <c r="D122" s="224">
        <f>ROUND(D121/D114*100,1)</f>
        <v>101</v>
      </c>
      <c r="E122" s="224">
        <f>ROUND(E121/E114*100,1)</f>
        <v>100.7</v>
      </c>
      <c r="F122" s="216" t="s">
        <v>144</v>
      </c>
      <c r="G122" s="216" t="s">
        <v>144</v>
      </c>
      <c r="H122" s="217" t="s">
        <v>144</v>
      </c>
    </row>
    <row r="123" spans="1:16" ht="19.5" hidden="1" customHeight="1">
      <c r="A123" s="223"/>
      <c r="B123" s="167" t="s">
        <v>137</v>
      </c>
      <c r="C123" s="208">
        <v>141349</v>
      </c>
      <c r="D123" s="208">
        <v>463456256</v>
      </c>
      <c r="E123" s="208">
        <v>17712033</v>
      </c>
      <c r="F123" s="176">
        <f>ROUND(C123/$C$128*100,1)</f>
        <v>78.8</v>
      </c>
      <c r="G123" s="176">
        <f>ROUND(D123/$D$128*100,1)</f>
        <v>78.7</v>
      </c>
      <c r="H123" s="210">
        <f>ROUND(E123/$E$128*100,1)</f>
        <v>80.2</v>
      </c>
      <c r="I123" s="427"/>
      <c r="J123" s="427"/>
      <c r="K123" s="427"/>
    </row>
    <row r="124" spans="1:16" ht="19.5" hidden="1" customHeight="1">
      <c r="A124" s="211"/>
      <c r="B124" s="167" t="s">
        <v>145</v>
      </c>
      <c r="C124" s="208">
        <v>8438</v>
      </c>
      <c r="D124" s="208">
        <v>31549822</v>
      </c>
      <c r="E124" s="208">
        <v>1282317</v>
      </c>
      <c r="F124" s="176">
        <f>ROUND(C124/$C$128*100,1)</f>
        <v>4.7</v>
      </c>
      <c r="G124" s="176">
        <f>ROUND(D124/$D$128*100,1)</f>
        <v>5.4</v>
      </c>
      <c r="H124" s="210">
        <f>ROUND(E124/$E$128*100,1)</f>
        <v>5.8</v>
      </c>
      <c r="I124" s="427"/>
      <c r="J124" s="427"/>
      <c r="K124" s="427"/>
    </row>
    <row r="125" spans="1:16" ht="19.5" hidden="1" customHeight="1">
      <c r="A125" s="211"/>
      <c r="B125" s="167" t="s">
        <v>139</v>
      </c>
      <c r="C125" s="208">
        <v>155</v>
      </c>
      <c r="D125" s="208">
        <v>428159</v>
      </c>
      <c r="E125" s="208">
        <v>15058</v>
      </c>
      <c r="F125" s="176">
        <f>ROUND(C125/$C$128*100,1)</f>
        <v>0.1</v>
      </c>
      <c r="G125" s="176">
        <f>ROUND(D125/$D$128*100,1)</f>
        <v>0.1</v>
      </c>
      <c r="H125" s="210">
        <f>ROUND(E125/$E$128*100,1)</f>
        <v>0.1</v>
      </c>
      <c r="I125" s="427"/>
      <c r="J125" s="427"/>
      <c r="K125" s="427"/>
    </row>
    <row r="126" spans="1:16" ht="19.5" hidden="1" customHeight="1">
      <c r="A126" s="204" t="s">
        <v>148</v>
      </c>
      <c r="B126" s="167" t="s">
        <v>141</v>
      </c>
      <c r="C126" s="208">
        <v>26668</v>
      </c>
      <c r="D126" s="208">
        <v>59039072</v>
      </c>
      <c r="E126" s="208">
        <v>1942972</v>
      </c>
      <c r="F126" s="176">
        <f>ROUND(C126/$C$128*100,1)</f>
        <v>14.9</v>
      </c>
      <c r="G126" s="176">
        <f>ROUND(D126/$D$128*100,1)</f>
        <v>10</v>
      </c>
      <c r="H126" s="210">
        <f>ROUND(E126/$E$128*100,1)</f>
        <v>8.8000000000000007</v>
      </c>
      <c r="I126" s="427"/>
      <c r="J126" s="427"/>
      <c r="K126" s="427"/>
    </row>
    <row r="127" spans="1:16" ht="19.5" hidden="1" customHeight="1" thickBot="1">
      <c r="A127" s="211"/>
      <c r="B127" s="167" t="s">
        <v>142</v>
      </c>
      <c r="C127" s="208">
        <v>2727</v>
      </c>
      <c r="D127" s="208">
        <f>+N128</f>
        <v>34406746</v>
      </c>
      <c r="E127" s="208">
        <v>1135420</v>
      </c>
      <c r="F127" s="176">
        <f>ROUND(C127/$C$128*100,1)</f>
        <v>1.5</v>
      </c>
      <c r="G127" s="176">
        <f>ROUND(D127/$D$128*100,1)</f>
        <v>5.8</v>
      </c>
      <c r="H127" s="210">
        <f>ROUND(E127/$E$128*100,1)</f>
        <v>5.0999999999999996</v>
      </c>
      <c r="I127" s="427"/>
      <c r="J127" s="427"/>
      <c r="K127" s="427"/>
      <c r="L127" s="6">
        <v>10798075</v>
      </c>
      <c r="M127" s="6">
        <v>123270</v>
      </c>
      <c r="N127" s="6">
        <v>6961673</v>
      </c>
      <c r="O127" s="6">
        <v>534409</v>
      </c>
      <c r="P127" s="6">
        <v>883399</v>
      </c>
    </row>
    <row r="128" spans="1:16" ht="19.5" hidden="1" customHeight="1" thickBot="1">
      <c r="A128" s="212"/>
      <c r="B128" s="424" t="s">
        <v>143</v>
      </c>
      <c r="C128" s="213">
        <f t="shared" ref="C128:H128" si="30">SUM(C123:C127)</f>
        <v>179337</v>
      </c>
      <c r="D128" s="213">
        <f t="shared" si="30"/>
        <v>588880055</v>
      </c>
      <c r="E128" s="213">
        <f t="shared" si="30"/>
        <v>22087800</v>
      </c>
      <c r="F128" s="177">
        <f t="shared" si="30"/>
        <v>100</v>
      </c>
      <c r="G128" s="177">
        <f t="shared" si="30"/>
        <v>100</v>
      </c>
      <c r="H128" s="214">
        <f t="shared" si="30"/>
        <v>99.999999999999986</v>
      </c>
      <c r="I128" s="232"/>
      <c r="L128" s="6">
        <f>SUM(L127:P127)</f>
        <v>19300826</v>
      </c>
      <c r="M128" s="6">
        <v>15105920</v>
      </c>
      <c r="N128" s="233">
        <f>+M128+L128</f>
        <v>34406746</v>
      </c>
    </row>
    <row r="129" spans="1:16" ht="19.5" hidden="1" customHeight="1">
      <c r="A129" s="225"/>
      <c r="B129" s="422" t="s">
        <v>36</v>
      </c>
      <c r="C129" s="226">
        <f>ROUND(C128/C121*100,1)</f>
        <v>100.1</v>
      </c>
      <c r="D129" s="227">
        <f>ROUND(D128/D121*100,1)</f>
        <v>100.7</v>
      </c>
      <c r="E129" s="227">
        <f>ROUND(E128/E121*100,1)</f>
        <v>100.1</v>
      </c>
      <c r="F129" s="180" t="s">
        <v>144</v>
      </c>
      <c r="G129" s="228" t="s">
        <v>144</v>
      </c>
      <c r="H129" s="234" t="s">
        <v>144</v>
      </c>
    </row>
    <row r="130" spans="1:16" ht="19.5" hidden="1" customHeight="1">
      <c r="A130" s="223"/>
      <c r="B130" s="163" t="s">
        <v>137</v>
      </c>
      <c r="C130" s="208">
        <v>143266</v>
      </c>
      <c r="D130" s="207">
        <v>475613855</v>
      </c>
      <c r="E130" s="207">
        <v>18169501</v>
      </c>
      <c r="F130" s="176">
        <f>ROUND(C130/$C$135*100,1)</f>
        <v>79.5</v>
      </c>
      <c r="G130" s="209">
        <f>ROUND(D130/$D$135*100,1)</f>
        <v>80</v>
      </c>
      <c r="H130" s="210">
        <f>ROUND(E130/$E$135*100,1)</f>
        <v>81.2</v>
      </c>
      <c r="I130" s="427" t="s">
        <v>149</v>
      </c>
      <c r="J130" s="427" t="s">
        <v>150</v>
      </c>
      <c r="K130" s="427" t="s">
        <v>151</v>
      </c>
    </row>
    <row r="131" spans="1:16" ht="19.5" hidden="1" customHeight="1">
      <c r="A131" s="211"/>
      <c r="B131" s="167" t="s">
        <v>145</v>
      </c>
      <c r="C131" s="208">
        <v>8724</v>
      </c>
      <c r="D131" s="208">
        <v>33003784</v>
      </c>
      <c r="E131" s="208">
        <v>1345843</v>
      </c>
      <c r="F131" s="176">
        <f>ROUND(C131/$C$135*100,1)</f>
        <v>4.8</v>
      </c>
      <c r="G131" s="176">
        <f>ROUND(D131/$D$135*100,1)</f>
        <v>5.6</v>
      </c>
      <c r="H131" s="210">
        <f>ROUND(E131/$E$135*100,1)</f>
        <v>6</v>
      </c>
      <c r="I131" s="427" t="s">
        <v>152</v>
      </c>
      <c r="J131" s="427" t="s">
        <v>153</v>
      </c>
      <c r="K131" s="427" t="s">
        <v>154</v>
      </c>
    </row>
    <row r="132" spans="1:16" ht="19.5" hidden="1" customHeight="1">
      <c r="A132" s="211"/>
      <c r="B132" s="167" t="s">
        <v>139</v>
      </c>
      <c r="C132" s="208">
        <v>122</v>
      </c>
      <c r="D132" s="208">
        <v>321441</v>
      </c>
      <c r="E132" s="208">
        <v>10517</v>
      </c>
      <c r="F132" s="176">
        <f>ROUND(C132/$C$135*100,1)</f>
        <v>0.1</v>
      </c>
      <c r="G132" s="176">
        <f>ROUND(D132/$D$135*100,1)</f>
        <v>0.1</v>
      </c>
      <c r="H132" s="210">
        <f>ROUND(E132/$E$135*100,1)</f>
        <v>0</v>
      </c>
      <c r="I132" s="427" t="s">
        <v>155</v>
      </c>
      <c r="J132" s="427" t="s">
        <v>156</v>
      </c>
      <c r="K132" s="427" t="s">
        <v>157</v>
      </c>
    </row>
    <row r="133" spans="1:16" ht="19.5" hidden="1" customHeight="1">
      <c r="A133" s="204" t="s">
        <v>158</v>
      </c>
      <c r="B133" s="167" t="s">
        <v>141</v>
      </c>
      <c r="C133" s="208">
        <v>25721</v>
      </c>
      <c r="D133" s="208">
        <v>56376776</v>
      </c>
      <c r="E133" s="208">
        <v>1846581</v>
      </c>
      <c r="F133" s="176">
        <f>ROUND(C133/$C$135*100,1)</f>
        <v>14.3</v>
      </c>
      <c r="G133" s="176">
        <f>ROUNDDOWN(D133/$D$135*100,1)</f>
        <v>9.4</v>
      </c>
      <c r="H133" s="210">
        <f>ROUND(E133/$E$135*100,1)</f>
        <v>8.1999999999999993</v>
      </c>
      <c r="I133" s="427" t="s">
        <v>159</v>
      </c>
      <c r="J133" s="427" t="s">
        <v>160</v>
      </c>
      <c r="K133" s="427" t="s">
        <v>161</v>
      </c>
    </row>
    <row r="134" spans="1:16" ht="19.5" hidden="1" customHeight="1" thickBot="1">
      <c r="A134" s="211"/>
      <c r="B134" s="167" t="s">
        <v>142</v>
      </c>
      <c r="C134" s="208">
        <v>2430</v>
      </c>
      <c r="D134" s="208">
        <v>29169134</v>
      </c>
      <c r="E134" s="208">
        <v>1016441</v>
      </c>
      <c r="F134" s="176">
        <f>ROUND(C134/$C$135*100,1)</f>
        <v>1.3</v>
      </c>
      <c r="G134" s="176">
        <f>ROUND(D134/$D$135*100,1)</f>
        <v>4.9000000000000004</v>
      </c>
      <c r="H134" s="210">
        <f>ROUNDUP(E134/$E$135*100,1)</f>
        <v>4.5999999999999996</v>
      </c>
      <c r="I134" s="427" t="s">
        <v>162</v>
      </c>
      <c r="J134" s="427" t="s">
        <v>163</v>
      </c>
      <c r="K134" s="427" t="s">
        <v>164</v>
      </c>
      <c r="L134" s="6">
        <v>10798075</v>
      </c>
      <c r="M134" s="6">
        <v>123270</v>
      </c>
      <c r="N134" s="6">
        <v>6961673</v>
      </c>
      <c r="O134" s="6">
        <v>534409</v>
      </c>
      <c r="P134" s="6">
        <v>883399</v>
      </c>
    </row>
    <row r="135" spans="1:16" ht="19.5" hidden="1" customHeight="1" thickBot="1">
      <c r="A135" s="212"/>
      <c r="B135" s="424" t="s">
        <v>143</v>
      </c>
      <c r="C135" s="213">
        <f t="shared" ref="C135:H135" si="31">SUM(C130:C134)</f>
        <v>180263</v>
      </c>
      <c r="D135" s="213">
        <f t="shared" si="31"/>
        <v>594484990</v>
      </c>
      <c r="E135" s="213">
        <f t="shared" si="31"/>
        <v>22388883</v>
      </c>
      <c r="F135" s="177">
        <f t="shared" si="31"/>
        <v>99.999999999999986</v>
      </c>
      <c r="G135" s="177">
        <f t="shared" si="31"/>
        <v>100</v>
      </c>
      <c r="H135" s="214">
        <f t="shared" si="31"/>
        <v>100</v>
      </c>
      <c r="I135" s="232"/>
      <c r="L135" s="6">
        <f>SUM(L134:P134)</f>
        <v>19300826</v>
      </c>
      <c r="M135" s="6">
        <v>15105920</v>
      </c>
      <c r="N135" s="233">
        <f>+M135+L135</f>
        <v>34406746</v>
      </c>
    </row>
    <row r="136" spans="1:16" ht="19.5" hidden="1" customHeight="1">
      <c r="A136" s="212"/>
      <c r="B136" s="422" t="s">
        <v>36</v>
      </c>
      <c r="C136" s="227">
        <f>ROUND(C135/C128*100,1)</f>
        <v>100.5</v>
      </c>
      <c r="D136" s="227">
        <f>ROUND(D135/D128*100,1)</f>
        <v>101</v>
      </c>
      <c r="E136" s="227">
        <f>ROUND(E135/E128*100,1)</f>
        <v>101.4</v>
      </c>
      <c r="F136" s="228" t="s">
        <v>144</v>
      </c>
      <c r="G136" s="228" t="s">
        <v>144</v>
      </c>
      <c r="H136" s="229" t="s">
        <v>144</v>
      </c>
    </row>
    <row r="137" spans="1:16" ht="19.5" hidden="1" customHeight="1">
      <c r="A137" s="206"/>
      <c r="B137" s="163" t="s">
        <v>137</v>
      </c>
      <c r="C137" s="207">
        <v>145393</v>
      </c>
      <c r="D137" s="207">
        <v>485621542</v>
      </c>
      <c r="E137" s="207">
        <v>18359148</v>
      </c>
      <c r="F137" s="209">
        <f>ROUNDUP(C137/$C$142*100,1)</f>
        <v>79.599999999999994</v>
      </c>
      <c r="G137" s="209">
        <f>ROUND(D137/$D$142*100,1)</f>
        <v>78.400000000000006</v>
      </c>
      <c r="H137" s="235">
        <f>ROUND(E137/$E$142*100,1)</f>
        <v>79.8</v>
      </c>
      <c r="I137" s="427" t="s">
        <v>149</v>
      </c>
      <c r="J137" s="427" t="s">
        <v>150</v>
      </c>
      <c r="K137" s="427" t="s">
        <v>151</v>
      </c>
    </row>
    <row r="138" spans="1:16" ht="19.5" hidden="1" customHeight="1">
      <c r="A138" s="211"/>
      <c r="B138" s="167" t="s">
        <v>145</v>
      </c>
      <c r="C138" s="208">
        <v>8778</v>
      </c>
      <c r="D138" s="208">
        <v>34278671</v>
      </c>
      <c r="E138" s="208">
        <v>1390170</v>
      </c>
      <c r="F138" s="176">
        <f>ROUND(C138/$C$142*100,1)</f>
        <v>4.8</v>
      </c>
      <c r="G138" s="176">
        <f>ROUND(D138/$D$142*100,1)</f>
        <v>5.5</v>
      </c>
      <c r="H138" s="230">
        <f>ROUND(E138/$E$142*100,1)</f>
        <v>6</v>
      </c>
      <c r="I138" s="427" t="s">
        <v>152</v>
      </c>
      <c r="J138" s="427" t="s">
        <v>153</v>
      </c>
      <c r="K138" s="427" t="s">
        <v>154</v>
      </c>
    </row>
    <row r="139" spans="1:16" ht="19.5" hidden="1" customHeight="1">
      <c r="A139" s="211"/>
      <c r="B139" s="167" t="s">
        <v>139</v>
      </c>
      <c r="C139" s="208">
        <v>145</v>
      </c>
      <c r="D139" s="208">
        <v>407920</v>
      </c>
      <c r="E139" s="208">
        <v>15243</v>
      </c>
      <c r="F139" s="176">
        <f>ROUND(C139/$C$142*100,1)</f>
        <v>0.1</v>
      </c>
      <c r="G139" s="176">
        <f>ROUND(D139/$D$142*100,1)</f>
        <v>0.1</v>
      </c>
      <c r="H139" s="230">
        <f>ROUND(E139/$E$142*100,1)</f>
        <v>0.1</v>
      </c>
      <c r="I139" s="427" t="s">
        <v>155</v>
      </c>
      <c r="J139" s="427" t="s">
        <v>156</v>
      </c>
      <c r="K139" s="427" t="s">
        <v>157</v>
      </c>
    </row>
    <row r="140" spans="1:16" ht="19.5" hidden="1" customHeight="1">
      <c r="A140" s="204" t="s">
        <v>165</v>
      </c>
      <c r="B140" s="167" t="s">
        <v>141</v>
      </c>
      <c r="C140" s="208">
        <v>25864</v>
      </c>
      <c r="D140" s="208">
        <v>56218144</v>
      </c>
      <c r="E140" s="208">
        <v>1821654</v>
      </c>
      <c r="F140" s="176">
        <f>ROUND(C140/$C$142*100,1)</f>
        <v>14.1</v>
      </c>
      <c r="G140" s="176">
        <f>ROUND(D140/$D$142*100,1)</f>
        <v>9.1</v>
      </c>
      <c r="H140" s="230">
        <f>ROUND(E140/$E$142*100,1)</f>
        <v>7.9</v>
      </c>
      <c r="I140" s="427" t="s">
        <v>159</v>
      </c>
      <c r="J140" s="427" t="s">
        <v>160</v>
      </c>
      <c r="K140" s="427" t="s">
        <v>161</v>
      </c>
    </row>
    <row r="141" spans="1:16" ht="19.5" hidden="1" customHeight="1" thickBot="1">
      <c r="A141" s="211"/>
      <c r="B141" s="167" t="s">
        <v>142</v>
      </c>
      <c r="C141" s="208">
        <v>2649</v>
      </c>
      <c r="D141" s="208">
        <v>42725882</v>
      </c>
      <c r="E141" s="208">
        <v>1422841</v>
      </c>
      <c r="F141" s="176">
        <f>ROUND(C141/$C$142*100,1)</f>
        <v>1.4</v>
      </c>
      <c r="G141" s="176">
        <f>ROUND(D141/$D$142*100,1)</f>
        <v>6.9</v>
      </c>
      <c r="H141" s="230">
        <f>ROUND(E141/$E$142*100,1)</f>
        <v>6.2</v>
      </c>
      <c r="I141" s="427" t="s">
        <v>162</v>
      </c>
      <c r="J141" s="427" t="s">
        <v>163</v>
      </c>
      <c r="K141" s="427" t="s">
        <v>164</v>
      </c>
      <c r="L141" s="6">
        <v>10798075</v>
      </c>
      <c r="M141" s="6">
        <v>123270</v>
      </c>
      <c r="N141" s="6">
        <v>6961673</v>
      </c>
      <c r="O141" s="6">
        <v>534409</v>
      </c>
      <c r="P141" s="6">
        <v>883399</v>
      </c>
    </row>
    <row r="142" spans="1:16" ht="19.5" hidden="1" customHeight="1" thickBot="1">
      <c r="A142" s="212"/>
      <c r="B142" s="424" t="s">
        <v>143</v>
      </c>
      <c r="C142" s="213">
        <f t="shared" ref="C142:H142" si="32">SUM(C137:C141)</f>
        <v>182829</v>
      </c>
      <c r="D142" s="213">
        <f t="shared" si="32"/>
        <v>619252159</v>
      </c>
      <c r="E142" s="213">
        <f t="shared" si="32"/>
        <v>23009056</v>
      </c>
      <c r="F142" s="177">
        <f t="shared" si="32"/>
        <v>99.999999999999986</v>
      </c>
      <c r="G142" s="177">
        <f t="shared" si="32"/>
        <v>100</v>
      </c>
      <c r="H142" s="178">
        <f t="shared" si="32"/>
        <v>100</v>
      </c>
      <c r="I142" s="232"/>
      <c r="L142" s="6">
        <f>SUM(L141:P141)</f>
        <v>19300826</v>
      </c>
      <c r="M142" s="6">
        <v>15105920</v>
      </c>
      <c r="N142" s="233">
        <f>+M142+L142</f>
        <v>34406746</v>
      </c>
    </row>
    <row r="143" spans="1:16" ht="19.5" hidden="1" customHeight="1">
      <c r="A143" s="212"/>
      <c r="B143" s="422" t="s">
        <v>36</v>
      </c>
      <c r="C143" s="227">
        <f>ROUND(C142/C135*100,1)</f>
        <v>101.4</v>
      </c>
      <c r="D143" s="227">
        <f>ROUND(D142/D135*100,1)</f>
        <v>104.2</v>
      </c>
      <c r="E143" s="227">
        <f>ROUND(E142/E135*100,1)</f>
        <v>102.8</v>
      </c>
      <c r="F143" s="228" t="s">
        <v>144</v>
      </c>
      <c r="G143" s="228" t="s">
        <v>144</v>
      </c>
      <c r="H143" s="236" t="s">
        <v>144</v>
      </c>
    </row>
    <row r="144" spans="1:16" ht="19.5" hidden="1" customHeight="1">
      <c r="A144" s="206"/>
      <c r="B144" s="163" t="s">
        <v>137</v>
      </c>
      <c r="C144" s="207">
        <v>146932</v>
      </c>
      <c r="D144" s="207">
        <v>497135755</v>
      </c>
      <c r="E144" s="207">
        <v>18634768</v>
      </c>
      <c r="F144" s="237">
        <f>ROUND(C144/$C$149*100,1)</f>
        <v>79.8</v>
      </c>
      <c r="G144" s="237">
        <f>ROUND(D144/$D$149*100,1)</f>
        <v>79.5</v>
      </c>
      <c r="H144" s="238">
        <f>ROUND(E144/$E$149*100,1)</f>
        <v>80.7</v>
      </c>
      <c r="I144" s="427" t="s">
        <v>149</v>
      </c>
      <c r="J144" s="427" t="s">
        <v>150</v>
      </c>
      <c r="K144" s="427" t="s">
        <v>151</v>
      </c>
      <c r="L144" s="6" t="s">
        <v>166</v>
      </c>
    </row>
    <row r="145" spans="1:18" ht="19.5" hidden="1" customHeight="1">
      <c r="A145" s="211"/>
      <c r="B145" s="167" t="s">
        <v>145</v>
      </c>
      <c r="C145" s="208">
        <v>8698</v>
      </c>
      <c r="D145" s="208">
        <v>34179377</v>
      </c>
      <c r="E145" s="208">
        <v>1357448</v>
      </c>
      <c r="F145" s="239">
        <f>ROUND(C145/$C$149*100,1)</f>
        <v>4.7</v>
      </c>
      <c r="G145" s="239">
        <f>ROUNDDOWN(D145/$D$149*100,1)</f>
        <v>5.4</v>
      </c>
      <c r="H145" s="240">
        <f>ROUNDDOWN(E145/$E$149*100,1)</f>
        <v>5.8</v>
      </c>
      <c r="I145" s="427" t="s">
        <v>152</v>
      </c>
      <c r="J145" s="427" t="s">
        <v>153</v>
      </c>
      <c r="K145" s="427" t="s">
        <v>154</v>
      </c>
      <c r="L145" s="6" t="s">
        <v>167</v>
      </c>
    </row>
    <row r="146" spans="1:18" ht="19.5" hidden="1" customHeight="1">
      <c r="A146" s="211"/>
      <c r="B146" s="167" t="s">
        <v>139</v>
      </c>
      <c r="C146" s="208">
        <v>142</v>
      </c>
      <c r="D146" s="208">
        <v>420563</v>
      </c>
      <c r="E146" s="208">
        <v>15474</v>
      </c>
      <c r="F146" s="239">
        <f>ROUND(C146/$C$149*100,1)</f>
        <v>0.1</v>
      </c>
      <c r="G146" s="239">
        <f>ROUND(D146/$D$149*100,1)</f>
        <v>0.1</v>
      </c>
      <c r="H146" s="240">
        <f>ROUND(E146/$E$149*100,1)</f>
        <v>0.1</v>
      </c>
      <c r="I146" s="427" t="s">
        <v>155</v>
      </c>
      <c r="J146" s="427" t="s">
        <v>156</v>
      </c>
      <c r="K146" s="427" t="s">
        <v>157</v>
      </c>
      <c r="L146" s="6" t="s">
        <v>168</v>
      </c>
    </row>
    <row r="147" spans="1:18" ht="19.5" hidden="1" customHeight="1">
      <c r="A147" s="204" t="s">
        <v>169</v>
      </c>
      <c r="B147" s="167" t="s">
        <v>141</v>
      </c>
      <c r="C147" s="208">
        <v>25979</v>
      </c>
      <c r="D147" s="208">
        <v>56782314</v>
      </c>
      <c r="E147" s="208">
        <v>1845148</v>
      </c>
      <c r="F147" s="239">
        <f>ROUND(C147/$C$149*100,1)</f>
        <v>14.1</v>
      </c>
      <c r="G147" s="239">
        <f>ROUND(D147/$D$149*100,1)</f>
        <v>9.1</v>
      </c>
      <c r="H147" s="240">
        <f>ROUND(E147/$E$149*100,1)</f>
        <v>8</v>
      </c>
      <c r="I147" s="427" t="s">
        <v>159</v>
      </c>
      <c r="J147" s="427" t="s">
        <v>160</v>
      </c>
      <c r="K147" s="427" t="s">
        <v>161</v>
      </c>
      <c r="L147" s="6" t="s">
        <v>170</v>
      </c>
    </row>
    <row r="148" spans="1:18" ht="19.5" hidden="1" customHeight="1" thickBot="1">
      <c r="A148" s="211"/>
      <c r="B148" s="167" t="s">
        <v>142</v>
      </c>
      <c r="C148" s="208">
        <v>2396</v>
      </c>
      <c r="D148" s="208">
        <f>SUM(L148:R148)</f>
        <v>37003732</v>
      </c>
      <c r="E148" s="208">
        <v>1241130</v>
      </c>
      <c r="F148" s="239">
        <f>ROUND(C148/$C$149*100,1)</f>
        <v>1.3</v>
      </c>
      <c r="G148" s="239">
        <f>ROUND(D148/$D$149*100,1)</f>
        <v>5.9</v>
      </c>
      <c r="H148" s="240">
        <f>ROUND(E148/$E$149*100,1)</f>
        <v>5.4</v>
      </c>
      <c r="I148" s="427" t="s">
        <v>162</v>
      </c>
      <c r="J148" s="427" t="s">
        <v>163</v>
      </c>
      <c r="K148" s="427" t="s">
        <v>164</v>
      </c>
      <c r="L148" s="6">
        <v>13733841</v>
      </c>
      <c r="M148" s="6">
        <v>14288002</v>
      </c>
      <c r="N148" s="6">
        <v>78602</v>
      </c>
      <c r="O148" s="6">
        <v>7085468</v>
      </c>
      <c r="P148" s="6">
        <v>1436450</v>
      </c>
      <c r="Q148" s="6">
        <v>198410</v>
      </c>
      <c r="R148" s="6">
        <v>182959</v>
      </c>
    </row>
    <row r="149" spans="1:18" ht="19.5" hidden="1" customHeight="1" thickBot="1">
      <c r="A149" s="212"/>
      <c r="B149" s="424" t="s">
        <v>143</v>
      </c>
      <c r="C149" s="241">
        <f t="shared" ref="C149:H149" si="33">SUM(C144:C148)</f>
        <v>184147</v>
      </c>
      <c r="D149" s="241">
        <f t="shared" si="33"/>
        <v>625521741</v>
      </c>
      <c r="E149" s="241">
        <f t="shared" si="33"/>
        <v>23093968</v>
      </c>
      <c r="F149" s="242">
        <f t="shared" si="33"/>
        <v>99.999999999999986</v>
      </c>
      <c r="G149" s="242">
        <f t="shared" si="33"/>
        <v>100</v>
      </c>
      <c r="H149" s="243">
        <f t="shared" si="33"/>
        <v>100</v>
      </c>
      <c r="I149" s="232"/>
      <c r="L149" s="6" t="s">
        <v>171</v>
      </c>
      <c r="N149" s="233"/>
    </row>
    <row r="150" spans="1:18" ht="19.5" hidden="1" customHeight="1">
      <c r="A150" s="127"/>
      <c r="B150" s="419" t="s">
        <v>36</v>
      </c>
      <c r="C150" s="224">
        <f>ROUND(C149/C142*100,1)</f>
        <v>100.7</v>
      </c>
      <c r="D150" s="224">
        <f>ROUND(D149/D142*100,1)</f>
        <v>101</v>
      </c>
      <c r="E150" s="224">
        <f>ROUND(E149/E142*100,1)</f>
        <v>100.4</v>
      </c>
      <c r="F150" s="216" t="s">
        <v>144</v>
      </c>
      <c r="G150" s="216" t="s">
        <v>144</v>
      </c>
      <c r="H150" s="244" t="s">
        <v>144</v>
      </c>
    </row>
    <row r="151" spans="1:18" ht="19.5" hidden="1" customHeight="1">
      <c r="A151" s="206"/>
      <c r="B151" s="163" t="s">
        <v>137</v>
      </c>
      <c r="C151" s="207">
        <v>148814</v>
      </c>
      <c r="D151" s="207">
        <v>504824998</v>
      </c>
      <c r="E151" s="207">
        <v>18744990</v>
      </c>
      <c r="F151" s="435">
        <f>ROUNDDOWN(C151/$C$156*100,1)</f>
        <v>80</v>
      </c>
      <c r="G151" s="435">
        <f>ROUNDDOWN(D151/$D$156*100,1)</f>
        <v>78.900000000000006</v>
      </c>
      <c r="H151" s="436">
        <f>ROUNDUP(E151/$E$156*100,1)</f>
        <v>80.199999999999989</v>
      </c>
      <c r="I151" s="245">
        <v>-3</v>
      </c>
      <c r="J151" s="245">
        <v>-5</v>
      </c>
      <c r="K151" s="245">
        <v>-21</v>
      </c>
      <c r="L151" s="6" t="s">
        <v>166</v>
      </c>
    </row>
    <row r="152" spans="1:18" ht="19.5" hidden="1" customHeight="1">
      <c r="A152" s="211"/>
      <c r="B152" s="167" t="s">
        <v>145</v>
      </c>
      <c r="C152" s="208">
        <v>8508</v>
      </c>
      <c r="D152" s="208">
        <v>34009351</v>
      </c>
      <c r="E152" s="208">
        <v>1341138</v>
      </c>
      <c r="F152" s="437">
        <f>ROUND(C152/$C$156*100,1)</f>
        <v>4.5999999999999996</v>
      </c>
      <c r="G152" s="437">
        <f>ROUND(D152/$D$156*100,1)</f>
        <v>5.3</v>
      </c>
      <c r="H152" s="438">
        <f>ROUND(E152/$E$156*100,1)</f>
        <v>5.7</v>
      </c>
      <c r="I152" s="245">
        <v>-3</v>
      </c>
      <c r="J152" s="245">
        <v>-5</v>
      </c>
      <c r="K152" s="245">
        <v>-21</v>
      </c>
      <c r="L152" s="6" t="s">
        <v>167</v>
      </c>
    </row>
    <row r="153" spans="1:18" ht="19.5" hidden="1" customHeight="1">
      <c r="A153" s="211"/>
      <c r="B153" s="167" t="s">
        <v>139</v>
      </c>
      <c r="C153" s="208">
        <v>129</v>
      </c>
      <c r="D153" s="208">
        <v>364940</v>
      </c>
      <c r="E153" s="208">
        <v>12407</v>
      </c>
      <c r="F153" s="437">
        <f>ROUND(C153/$C$156*100,1)</f>
        <v>0.1</v>
      </c>
      <c r="G153" s="437">
        <f>ROUND(D153/$D$156*100,1)</f>
        <v>0.1</v>
      </c>
      <c r="H153" s="438">
        <f>ROUND(E153/$E$156*100,1)</f>
        <v>0.1</v>
      </c>
      <c r="I153" s="245">
        <v>-3</v>
      </c>
      <c r="J153" s="245">
        <v>-5</v>
      </c>
      <c r="K153" s="245">
        <v>-21</v>
      </c>
      <c r="L153" s="6" t="s">
        <v>168</v>
      </c>
    </row>
    <row r="154" spans="1:18" ht="19.5" hidden="1" customHeight="1">
      <c r="A154" s="204" t="s">
        <v>172</v>
      </c>
      <c r="B154" s="167" t="s">
        <v>141</v>
      </c>
      <c r="C154" s="208">
        <v>25526</v>
      </c>
      <c r="D154" s="208">
        <v>55472984</v>
      </c>
      <c r="E154" s="208">
        <v>1786717</v>
      </c>
      <c r="F154" s="437">
        <f>ROUND(C154/$C$156*100,1)</f>
        <v>13.7</v>
      </c>
      <c r="G154" s="437">
        <f>ROUND(D154/$D$156*100,1)</f>
        <v>8.6999999999999993</v>
      </c>
      <c r="H154" s="438">
        <f>ROUND(E154/$E$156*100,1)</f>
        <v>7.6</v>
      </c>
      <c r="I154" s="245">
        <v>-3</v>
      </c>
      <c r="J154" s="245">
        <v>-5</v>
      </c>
      <c r="K154" s="245">
        <v>-21</v>
      </c>
      <c r="L154" s="6" t="s">
        <v>170</v>
      </c>
    </row>
    <row r="155" spans="1:18" ht="19.5" hidden="1" customHeight="1">
      <c r="A155" s="211"/>
      <c r="B155" s="167" t="s">
        <v>142</v>
      </c>
      <c r="C155" s="208">
        <v>2914</v>
      </c>
      <c r="D155" s="208">
        <v>45055174</v>
      </c>
      <c r="E155" s="208">
        <v>1508585</v>
      </c>
      <c r="F155" s="437">
        <f>ROUND(C155/$C$156*100,1)</f>
        <v>1.6</v>
      </c>
      <c r="G155" s="437">
        <f>ROUND(D155/$D$156*100,1)</f>
        <v>7</v>
      </c>
      <c r="H155" s="438">
        <f>ROUND(E155/$E$156*100,1)</f>
        <v>6.4</v>
      </c>
      <c r="I155" s="245">
        <v>-3</v>
      </c>
      <c r="J155" s="245">
        <v>-14</v>
      </c>
      <c r="K155" s="245">
        <v>-28</v>
      </c>
      <c r="L155" s="6" t="s">
        <v>173</v>
      </c>
    </row>
    <row r="156" spans="1:18" ht="19.5" hidden="1" customHeight="1">
      <c r="A156" s="212"/>
      <c r="B156" s="424" t="s">
        <v>143</v>
      </c>
      <c r="C156" s="262">
        <f t="shared" ref="C156:H156" si="34">SUM(C151:C155)</f>
        <v>185891</v>
      </c>
      <c r="D156" s="262">
        <f t="shared" si="34"/>
        <v>639727447</v>
      </c>
      <c r="E156" s="262">
        <f t="shared" si="34"/>
        <v>23393837</v>
      </c>
      <c r="F156" s="439">
        <f t="shared" si="34"/>
        <v>99.999999999999986</v>
      </c>
      <c r="G156" s="439">
        <f t="shared" si="34"/>
        <v>100</v>
      </c>
      <c r="H156" s="440">
        <f t="shared" si="34"/>
        <v>99.999999999999986</v>
      </c>
      <c r="I156" s="6" t="s">
        <v>174</v>
      </c>
      <c r="J156" s="6" t="s">
        <v>175</v>
      </c>
    </row>
    <row r="157" spans="1:18" ht="19.5" hidden="1" customHeight="1">
      <c r="A157" s="127"/>
      <c r="B157" s="419" t="s">
        <v>36</v>
      </c>
      <c r="C157" s="224">
        <f>ROUND(C156/C149*100,1)</f>
        <v>100.9</v>
      </c>
      <c r="D157" s="224">
        <f>ROUND(D156/D149*100,1)</f>
        <v>102.3</v>
      </c>
      <c r="E157" s="224">
        <f>ROUND(E156/E149*100,1)</f>
        <v>101.3</v>
      </c>
      <c r="F157" s="216" t="s">
        <v>144</v>
      </c>
      <c r="G157" s="216" t="s">
        <v>144</v>
      </c>
      <c r="H157" s="244" t="s">
        <v>144</v>
      </c>
    </row>
    <row r="158" spans="1:18" ht="19.5" hidden="1" customHeight="1">
      <c r="A158" s="223"/>
      <c r="B158" s="167" t="s">
        <v>137</v>
      </c>
      <c r="C158" s="208">
        <v>151086</v>
      </c>
      <c r="D158" s="208">
        <v>519006300</v>
      </c>
      <c r="E158" s="208">
        <v>19141510</v>
      </c>
      <c r="F158" s="437">
        <f>ROUND(C158/$C$163*100,1)</f>
        <v>80.599999999999994</v>
      </c>
      <c r="G158" s="437">
        <f>ROUND(D158/$D$163*100,1)</f>
        <v>79.2</v>
      </c>
      <c r="H158" s="438">
        <f>ROUNDUP(E158/$E$163*100,1)</f>
        <v>80.5</v>
      </c>
      <c r="I158" s="245">
        <v>-3</v>
      </c>
      <c r="J158" s="245">
        <v>-5</v>
      </c>
      <c r="K158" s="245">
        <v>-21</v>
      </c>
      <c r="L158" s="6" t="s">
        <v>166</v>
      </c>
    </row>
    <row r="159" spans="1:18" ht="19.5" hidden="1" customHeight="1">
      <c r="A159" s="211"/>
      <c r="B159" s="167" t="s">
        <v>145</v>
      </c>
      <c r="C159" s="208">
        <v>8457</v>
      </c>
      <c r="D159" s="208">
        <v>34977924</v>
      </c>
      <c r="E159" s="208">
        <v>1370204</v>
      </c>
      <c r="F159" s="437">
        <f>ROUND(C159/$C$163*100,1)</f>
        <v>4.5</v>
      </c>
      <c r="G159" s="437">
        <f>ROUND(D159/$D$163*100,1)</f>
        <v>5.3</v>
      </c>
      <c r="H159" s="438">
        <f>ROUNDUP(E159/$E$163*100,1)</f>
        <v>5.8</v>
      </c>
      <c r="I159" s="245">
        <v>-3</v>
      </c>
      <c r="J159" s="245">
        <v>-5</v>
      </c>
      <c r="K159" s="245">
        <v>-21</v>
      </c>
      <c r="L159" s="6" t="s">
        <v>176</v>
      </c>
    </row>
    <row r="160" spans="1:18" ht="19.5" hidden="1" customHeight="1">
      <c r="A160" s="211"/>
      <c r="B160" s="167" t="s">
        <v>139</v>
      </c>
      <c r="C160" s="208">
        <v>112</v>
      </c>
      <c r="D160" s="208">
        <v>313740</v>
      </c>
      <c r="E160" s="208">
        <v>10055</v>
      </c>
      <c r="F160" s="437">
        <f>ROUND(C160/$C$163*100,1)</f>
        <v>0.1</v>
      </c>
      <c r="G160" s="437">
        <f>ROUND(D160/$D$163*100,1)</f>
        <v>0</v>
      </c>
      <c r="H160" s="438">
        <f>ROUND(E160/$E$163*100,1)</f>
        <v>0</v>
      </c>
      <c r="I160" s="245">
        <v>-3</v>
      </c>
      <c r="J160" s="245">
        <v>-5</v>
      </c>
      <c r="K160" s="245">
        <v>-21</v>
      </c>
      <c r="L160" s="6" t="s">
        <v>168</v>
      </c>
    </row>
    <row r="161" spans="1:12" ht="19.5" hidden="1" customHeight="1">
      <c r="A161" s="204" t="s">
        <v>177</v>
      </c>
      <c r="B161" s="167" t="s">
        <v>141</v>
      </c>
      <c r="C161" s="208">
        <v>25162</v>
      </c>
      <c r="D161" s="208">
        <v>54754643</v>
      </c>
      <c r="E161" s="208">
        <v>1744335</v>
      </c>
      <c r="F161" s="437">
        <f>ROUND(C161/$C$163*100,1)</f>
        <v>13.4</v>
      </c>
      <c r="G161" s="437">
        <f>ROUND(D161/$D$163*100,1)</f>
        <v>8.4</v>
      </c>
      <c r="H161" s="438">
        <f>ROUND(E161/$E$163*100,1)</f>
        <v>7.3</v>
      </c>
      <c r="I161" s="245">
        <v>-3</v>
      </c>
      <c r="J161" s="245">
        <v>-5</v>
      </c>
      <c r="K161" s="245">
        <v>-21</v>
      </c>
      <c r="L161" s="6" t="s">
        <v>170</v>
      </c>
    </row>
    <row r="162" spans="1:12" ht="19.5" hidden="1" customHeight="1">
      <c r="A162" s="211"/>
      <c r="B162" s="167" t="s">
        <v>142</v>
      </c>
      <c r="C162" s="208">
        <v>2701</v>
      </c>
      <c r="D162" s="208">
        <v>46577953</v>
      </c>
      <c r="E162" s="208">
        <v>1522012</v>
      </c>
      <c r="F162" s="437">
        <f>ROUND(C162/$C$163*100,1)</f>
        <v>1.4</v>
      </c>
      <c r="G162" s="437">
        <f>ROUND(D162/$D$163*100,1)</f>
        <v>7.1</v>
      </c>
      <c r="H162" s="438">
        <f>ROUND(E162/$E$163*100,1)</f>
        <v>6.4</v>
      </c>
      <c r="I162" s="245">
        <v>-3</v>
      </c>
      <c r="J162" s="245">
        <v>-17</v>
      </c>
      <c r="K162" s="245">
        <v>-28</v>
      </c>
      <c r="L162" s="6" t="s">
        <v>173</v>
      </c>
    </row>
    <row r="163" spans="1:12" ht="19.5" hidden="1" customHeight="1">
      <c r="A163" s="212"/>
      <c r="B163" s="424" t="s">
        <v>143</v>
      </c>
      <c r="C163" s="262">
        <f t="shared" ref="C163:H163" si="35">SUM(C158:C162)</f>
        <v>187518</v>
      </c>
      <c r="D163" s="262">
        <f t="shared" si="35"/>
        <v>655630560</v>
      </c>
      <c r="E163" s="262">
        <f t="shared" si="35"/>
        <v>23788116</v>
      </c>
      <c r="F163" s="439">
        <f t="shared" si="35"/>
        <v>100</v>
      </c>
      <c r="G163" s="439">
        <f t="shared" si="35"/>
        <v>100</v>
      </c>
      <c r="H163" s="440">
        <f t="shared" si="35"/>
        <v>100</v>
      </c>
      <c r="I163" s="6" t="s">
        <v>174</v>
      </c>
      <c r="J163" s="6" t="s">
        <v>175</v>
      </c>
    </row>
    <row r="164" spans="1:12" ht="19.5" hidden="1" customHeight="1">
      <c r="A164" s="127"/>
      <c r="B164" s="419" t="s">
        <v>36</v>
      </c>
      <c r="C164" s="224">
        <f>ROUND(C163/C156*100,1)</f>
        <v>100.9</v>
      </c>
      <c r="D164" s="224">
        <f>ROUND(D163/D156*100,1)</f>
        <v>102.5</v>
      </c>
      <c r="E164" s="224">
        <f>ROUND(E163/E156*100,1)</f>
        <v>101.7</v>
      </c>
      <c r="F164" s="216" t="s">
        <v>144</v>
      </c>
      <c r="G164" s="216" t="s">
        <v>144</v>
      </c>
      <c r="H164" s="244" t="s">
        <v>144</v>
      </c>
    </row>
    <row r="165" spans="1:12" ht="19.5" hidden="1" customHeight="1">
      <c r="A165" s="206"/>
      <c r="B165" s="163" t="s">
        <v>137</v>
      </c>
      <c r="C165" s="207">
        <v>153276</v>
      </c>
      <c r="D165" s="207">
        <v>528423285</v>
      </c>
      <c r="E165" s="207">
        <v>19433611</v>
      </c>
      <c r="F165" s="435">
        <f>ROUND(C165/$C$170*100,1)</f>
        <v>80.8</v>
      </c>
      <c r="G165" s="435">
        <f>ROUND(D165/$D$170*100,1)</f>
        <v>79.8</v>
      </c>
      <c r="H165" s="436">
        <f>ROUNDDOWN(E165/$E$170*100,1)</f>
        <v>80.8</v>
      </c>
      <c r="I165" s="245">
        <v>-3</v>
      </c>
      <c r="J165" s="245">
        <v>-5</v>
      </c>
      <c r="K165" s="245">
        <v>-21</v>
      </c>
      <c r="L165" s="6" t="s">
        <v>166</v>
      </c>
    </row>
    <row r="166" spans="1:12" ht="19.5" hidden="1" customHeight="1">
      <c r="A166" s="211"/>
      <c r="B166" s="167" t="s">
        <v>145</v>
      </c>
      <c r="C166" s="208">
        <v>8543</v>
      </c>
      <c r="D166" s="208">
        <v>36288861</v>
      </c>
      <c r="E166" s="208">
        <v>1428533</v>
      </c>
      <c r="F166" s="437">
        <f>ROUND(C166/$C$170*100,1)</f>
        <v>4.5</v>
      </c>
      <c r="G166" s="437">
        <f>ROUND(D166/$D$170*100,1)</f>
        <v>5.5</v>
      </c>
      <c r="H166" s="438">
        <f>ROUND(E166/$E$170*100,1)</f>
        <v>5.9</v>
      </c>
      <c r="I166" s="245">
        <v>-3</v>
      </c>
      <c r="J166" s="245">
        <v>-5</v>
      </c>
      <c r="K166" s="245">
        <v>-21</v>
      </c>
      <c r="L166" s="6" t="s">
        <v>176</v>
      </c>
    </row>
    <row r="167" spans="1:12" ht="19.5" hidden="1" customHeight="1">
      <c r="A167" s="211"/>
      <c r="B167" s="167" t="s">
        <v>139</v>
      </c>
      <c r="C167" s="208">
        <v>116</v>
      </c>
      <c r="D167" s="208">
        <v>325376</v>
      </c>
      <c r="E167" s="208">
        <v>10258</v>
      </c>
      <c r="F167" s="437">
        <f>ROUND(C167/$C$170*100,1)</f>
        <v>0.1</v>
      </c>
      <c r="G167" s="437">
        <f>ROUNDUP(D167/$D$170*100,1)</f>
        <v>0.1</v>
      </c>
      <c r="H167" s="438">
        <f>ROUNDUP(E167/$E$170*100,1)</f>
        <v>0.1</v>
      </c>
      <c r="I167" s="245">
        <v>-3</v>
      </c>
      <c r="J167" s="245">
        <v>-5</v>
      </c>
      <c r="K167" s="245">
        <v>-21</v>
      </c>
      <c r="L167" s="6" t="s">
        <v>168</v>
      </c>
    </row>
    <row r="168" spans="1:12" ht="19.5" hidden="1" customHeight="1">
      <c r="A168" s="204" t="s">
        <v>178</v>
      </c>
      <c r="B168" s="167" t="s">
        <v>141</v>
      </c>
      <c r="C168" s="208">
        <v>25000</v>
      </c>
      <c r="D168" s="208">
        <v>55048065</v>
      </c>
      <c r="E168" s="208">
        <v>1759697</v>
      </c>
      <c r="F168" s="437">
        <f>ROUND(C168/$C$170*100,1)</f>
        <v>13.2</v>
      </c>
      <c r="G168" s="437">
        <f>ROUND(D168/$D$170*100,1)</f>
        <v>8.3000000000000007</v>
      </c>
      <c r="H168" s="438">
        <f>ROUND(E168/$E$170*100,1)</f>
        <v>7.3</v>
      </c>
      <c r="I168" s="245">
        <v>-3</v>
      </c>
      <c r="J168" s="245">
        <v>-5</v>
      </c>
      <c r="K168" s="245">
        <v>-21</v>
      </c>
      <c r="L168" s="6" t="s">
        <v>170</v>
      </c>
    </row>
    <row r="169" spans="1:12" ht="19.5" hidden="1" customHeight="1">
      <c r="A169" s="211"/>
      <c r="B169" s="167" t="s">
        <v>142</v>
      </c>
      <c r="C169" s="208">
        <v>2669</v>
      </c>
      <c r="D169" s="208">
        <v>42337141</v>
      </c>
      <c r="E169" s="208">
        <v>1419090</v>
      </c>
      <c r="F169" s="437">
        <f>ROUND(C169/$C$170*100,1)</f>
        <v>1.4</v>
      </c>
      <c r="G169" s="437">
        <f>ROUNDDOWN(D169/$D$170*100,1)</f>
        <v>6.3</v>
      </c>
      <c r="H169" s="438">
        <f>ROUND(E169/$E$170*100,1)</f>
        <v>5.9</v>
      </c>
      <c r="I169" s="245">
        <v>-3</v>
      </c>
      <c r="J169" s="245">
        <v>-17</v>
      </c>
      <c r="K169" s="245">
        <v>-28</v>
      </c>
      <c r="L169" s="6" t="s">
        <v>173</v>
      </c>
    </row>
    <row r="170" spans="1:12" ht="19.5" hidden="1" customHeight="1">
      <c r="A170" s="212"/>
      <c r="B170" s="424" t="s">
        <v>143</v>
      </c>
      <c r="C170" s="262">
        <f t="shared" ref="C170:H170" si="36">SUM(C165:C169)</f>
        <v>189604</v>
      </c>
      <c r="D170" s="262">
        <f t="shared" si="36"/>
        <v>662422728</v>
      </c>
      <c r="E170" s="262">
        <f t="shared" si="36"/>
        <v>24051189</v>
      </c>
      <c r="F170" s="439">
        <f t="shared" si="36"/>
        <v>100</v>
      </c>
      <c r="G170" s="439">
        <f t="shared" si="36"/>
        <v>99.999999999999986</v>
      </c>
      <c r="H170" s="440">
        <f t="shared" si="36"/>
        <v>100</v>
      </c>
      <c r="I170" s="6" t="s">
        <v>174</v>
      </c>
      <c r="J170" s="6" t="s">
        <v>175</v>
      </c>
    </row>
    <row r="171" spans="1:12" ht="19.5" hidden="1" customHeight="1">
      <c r="A171" s="127"/>
      <c r="B171" s="419" t="s">
        <v>36</v>
      </c>
      <c r="C171" s="224">
        <f>ROUND(C170/C163*100,1)</f>
        <v>101.1</v>
      </c>
      <c r="D171" s="224">
        <f>ROUND(D170/D163*100,1)</f>
        <v>101</v>
      </c>
      <c r="E171" s="224">
        <f>ROUND(E170/E163*100,1)</f>
        <v>101.1</v>
      </c>
      <c r="F171" s="216" t="s">
        <v>144</v>
      </c>
      <c r="G171" s="216" t="s">
        <v>144</v>
      </c>
      <c r="H171" s="244" t="s">
        <v>144</v>
      </c>
    </row>
    <row r="172" spans="1:12" ht="19.5" customHeight="1">
      <c r="A172" s="223"/>
      <c r="B172" s="167" t="s">
        <v>137</v>
      </c>
      <c r="C172" s="208">
        <v>152863</v>
      </c>
      <c r="D172" s="208">
        <v>538098956</v>
      </c>
      <c r="E172" s="208">
        <v>18895708</v>
      </c>
      <c r="F172" s="437">
        <f>ROUNDDOWN(C172/$C$177*100,1)</f>
        <v>80.5</v>
      </c>
      <c r="G172" s="437">
        <f>ROUND(D172/$D$177*100,1)</f>
        <v>79.7</v>
      </c>
      <c r="H172" s="438">
        <f>ROUNDUP(E172/$E$177*100,1)</f>
        <v>80.599999999999994</v>
      </c>
      <c r="I172" s="246">
        <v>-3</v>
      </c>
      <c r="J172" s="246">
        <v>-5</v>
      </c>
      <c r="K172" s="246">
        <v>-21</v>
      </c>
      <c r="L172" s="247" t="s">
        <v>166</v>
      </c>
    </row>
    <row r="173" spans="1:12" ht="19.5" customHeight="1">
      <c r="A173" s="211"/>
      <c r="B173" s="167" t="s">
        <v>145</v>
      </c>
      <c r="C173" s="208">
        <v>8680</v>
      </c>
      <c r="D173" s="208">
        <v>36871388</v>
      </c>
      <c r="E173" s="208">
        <v>1410789</v>
      </c>
      <c r="F173" s="437">
        <f>ROUND(C173/$C$177*100,1)</f>
        <v>4.5999999999999996</v>
      </c>
      <c r="G173" s="437">
        <f>ROUND(D173/$D$177*100,1)</f>
        <v>5.5</v>
      </c>
      <c r="H173" s="438">
        <f>ROUND(E173/$E$177*100,1)</f>
        <v>6</v>
      </c>
      <c r="I173" s="246">
        <v>-3</v>
      </c>
      <c r="J173" s="246">
        <v>-5</v>
      </c>
      <c r="K173" s="246">
        <v>-21</v>
      </c>
      <c r="L173" s="247" t="s">
        <v>176</v>
      </c>
    </row>
    <row r="174" spans="1:12" ht="19.5" customHeight="1">
      <c r="A174" s="211"/>
      <c r="B174" s="167" t="s">
        <v>139</v>
      </c>
      <c r="C174" s="208">
        <v>96</v>
      </c>
      <c r="D174" s="208">
        <v>260294</v>
      </c>
      <c r="E174" s="208">
        <v>7964</v>
      </c>
      <c r="F174" s="437">
        <f>ROUND(C174/$C$177*100,1)</f>
        <v>0.1</v>
      </c>
      <c r="G174" s="437">
        <f>ROUND(D174/$D$177*100,1)</f>
        <v>0</v>
      </c>
      <c r="H174" s="438">
        <f>ROUND(E174/$E$177*100,1)</f>
        <v>0</v>
      </c>
      <c r="I174" s="246">
        <v>-3</v>
      </c>
      <c r="J174" s="246">
        <v>-5</v>
      </c>
      <c r="K174" s="246">
        <v>-21</v>
      </c>
      <c r="L174" s="247" t="s">
        <v>168</v>
      </c>
    </row>
    <row r="175" spans="1:12" ht="19.5" customHeight="1">
      <c r="A175" s="204" t="s">
        <v>179</v>
      </c>
      <c r="B175" s="167" t="s">
        <v>141</v>
      </c>
      <c r="C175" s="208">
        <v>25243</v>
      </c>
      <c r="D175" s="208">
        <v>57369425</v>
      </c>
      <c r="E175" s="208">
        <v>1739190</v>
      </c>
      <c r="F175" s="437">
        <f>ROUND(C175/$C$177*100,1)</f>
        <v>13.3</v>
      </c>
      <c r="G175" s="437">
        <f>ROUND(D175/$D$177*100,1)</f>
        <v>8.5</v>
      </c>
      <c r="H175" s="438">
        <f>ROUND(E175/$E$177*100,1)</f>
        <v>7.4</v>
      </c>
      <c r="I175" s="248">
        <v>-3</v>
      </c>
      <c r="J175" s="248">
        <v>-5</v>
      </c>
      <c r="K175" s="248">
        <v>-21</v>
      </c>
      <c r="L175" s="249" t="s">
        <v>170</v>
      </c>
    </row>
    <row r="176" spans="1:12" ht="19.5" customHeight="1">
      <c r="A176" s="211"/>
      <c r="B176" s="167" t="s">
        <v>142</v>
      </c>
      <c r="C176" s="208">
        <v>2860</v>
      </c>
      <c r="D176" s="208">
        <v>42403405</v>
      </c>
      <c r="E176" s="208">
        <v>1413507</v>
      </c>
      <c r="F176" s="437">
        <f>ROUND(C176/$C$177*100,1)</f>
        <v>1.5</v>
      </c>
      <c r="G176" s="437">
        <f>ROUND(D176/$D$177*100,1)</f>
        <v>6.3</v>
      </c>
      <c r="H176" s="438">
        <f>ROUND(E176/$E$177*100,1)</f>
        <v>6</v>
      </c>
      <c r="I176" s="245">
        <v>-3</v>
      </c>
      <c r="J176" s="250">
        <v>-17</v>
      </c>
      <c r="K176" s="248">
        <v>-28</v>
      </c>
      <c r="L176" s="249" t="s">
        <v>173</v>
      </c>
    </row>
    <row r="177" spans="1:12" ht="19.5" customHeight="1">
      <c r="A177" s="212"/>
      <c r="B177" s="424" t="s">
        <v>143</v>
      </c>
      <c r="C177" s="262">
        <f t="shared" ref="C177:H177" si="37">SUM(C172:C176)</f>
        <v>189742</v>
      </c>
      <c r="D177" s="262">
        <f t="shared" si="37"/>
        <v>675003468</v>
      </c>
      <c r="E177" s="262">
        <f t="shared" si="37"/>
        <v>23467158</v>
      </c>
      <c r="F177" s="439">
        <f t="shared" si="37"/>
        <v>99.999999999999986</v>
      </c>
      <c r="G177" s="439">
        <f t="shared" si="37"/>
        <v>100</v>
      </c>
      <c r="H177" s="440">
        <f t="shared" si="37"/>
        <v>100</v>
      </c>
      <c r="I177" s="251" t="s">
        <v>174</v>
      </c>
      <c r="J177" s="252" t="s">
        <v>175</v>
      </c>
    </row>
    <row r="178" spans="1:12" ht="19.5" customHeight="1">
      <c r="A178" s="212"/>
      <c r="B178" s="422" t="s">
        <v>36</v>
      </c>
      <c r="C178" s="227">
        <f>ROUND(C177/C170*100,1)</f>
        <v>100.1</v>
      </c>
      <c r="D178" s="227">
        <f>ROUND(D177/D170*100,1)</f>
        <v>101.9</v>
      </c>
      <c r="E178" s="227">
        <f>ROUND(E177/E170*100,1)</f>
        <v>97.6</v>
      </c>
      <c r="F178" s="228" t="s">
        <v>144</v>
      </c>
      <c r="G178" s="228" t="s">
        <v>144</v>
      </c>
      <c r="H178" s="236" t="s">
        <v>144</v>
      </c>
    </row>
    <row r="179" spans="1:12" ht="19.5" customHeight="1">
      <c r="A179" s="206"/>
      <c r="B179" s="163" t="s">
        <v>137</v>
      </c>
      <c r="C179" s="207">
        <v>153674</v>
      </c>
      <c r="D179" s="207">
        <v>547401833</v>
      </c>
      <c r="E179" s="207">
        <v>19128331</v>
      </c>
      <c r="F179" s="435">
        <f>ROUND(C179/$C$184*100,1)</f>
        <v>80.900000000000006</v>
      </c>
      <c r="G179" s="435">
        <f>ROUND(D179/$D$184*100,1)</f>
        <v>77.3</v>
      </c>
      <c r="H179" s="436">
        <f>ROUND(E179/$E$184*100,1)+0.1</f>
        <v>77.899999999999991</v>
      </c>
      <c r="I179" s="246">
        <v>-3</v>
      </c>
      <c r="J179" s="246">
        <v>-5</v>
      </c>
      <c r="K179" s="246">
        <v>-21</v>
      </c>
      <c r="L179" s="247" t="s">
        <v>166</v>
      </c>
    </row>
    <row r="180" spans="1:12" ht="19.5" customHeight="1">
      <c r="A180" s="211"/>
      <c r="B180" s="167" t="s">
        <v>145</v>
      </c>
      <c r="C180" s="208">
        <v>8242</v>
      </c>
      <c r="D180" s="208">
        <v>40329852</v>
      </c>
      <c r="E180" s="208">
        <v>1604633</v>
      </c>
      <c r="F180" s="437">
        <f>ROUND(C180/$C$184*100,1)</f>
        <v>4.3</v>
      </c>
      <c r="G180" s="437">
        <f>ROUND(D180/$D$184*100,1)</f>
        <v>5.7</v>
      </c>
      <c r="H180" s="438">
        <f>ROUND(E180/$E$184*100,1)</f>
        <v>6.5</v>
      </c>
      <c r="I180" s="246">
        <v>-3</v>
      </c>
      <c r="J180" s="246">
        <v>-5</v>
      </c>
      <c r="K180" s="246">
        <v>-21</v>
      </c>
      <c r="L180" s="247" t="s">
        <v>176</v>
      </c>
    </row>
    <row r="181" spans="1:12" ht="19.5" customHeight="1">
      <c r="A181" s="211"/>
      <c r="B181" s="167" t="s">
        <v>139</v>
      </c>
      <c r="C181" s="208">
        <v>90</v>
      </c>
      <c r="D181" s="208">
        <v>305760</v>
      </c>
      <c r="E181" s="208">
        <v>10590</v>
      </c>
      <c r="F181" s="437">
        <f>ROUND(C181/$C$184*100,1)</f>
        <v>0</v>
      </c>
      <c r="G181" s="437">
        <f>ROUND(D181/$D$184*100,1)</f>
        <v>0</v>
      </c>
      <c r="H181" s="438">
        <f>ROUND(E181/$E$184*100,1)</f>
        <v>0</v>
      </c>
      <c r="I181" s="246">
        <v>-3</v>
      </c>
      <c r="J181" s="246">
        <v>-5</v>
      </c>
      <c r="K181" s="246">
        <v>-21</v>
      </c>
      <c r="L181" s="247" t="s">
        <v>168</v>
      </c>
    </row>
    <row r="182" spans="1:12" ht="19.5" customHeight="1">
      <c r="A182" s="204" t="s">
        <v>180</v>
      </c>
      <c r="B182" s="167" t="s">
        <v>141</v>
      </c>
      <c r="C182" s="208">
        <v>25022</v>
      </c>
      <c r="D182" s="208">
        <v>58205720</v>
      </c>
      <c r="E182" s="208">
        <v>1792626</v>
      </c>
      <c r="F182" s="437">
        <f>ROUND(C182/$C$184*100,1)</f>
        <v>13.2</v>
      </c>
      <c r="G182" s="437">
        <f>ROUND(D182/$D$184*100,1)</f>
        <v>8.1999999999999993</v>
      </c>
      <c r="H182" s="438">
        <f>ROUND(E182/$E$184*100,1)</f>
        <v>7.3</v>
      </c>
      <c r="I182" s="248">
        <v>-3</v>
      </c>
      <c r="J182" s="248">
        <v>-5</v>
      </c>
      <c r="K182" s="248">
        <v>-21</v>
      </c>
      <c r="L182" s="249" t="s">
        <v>170</v>
      </c>
    </row>
    <row r="183" spans="1:12" ht="19.5" customHeight="1">
      <c r="A183" s="211"/>
      <c r="B183" s="167" t="s">
        <v>142</v>
      </c>
      <c r="C183" s="208">
        <v>2954</v>
      </c>
      <c r="D183" s="208">
        <v>62087791</v>
      </c>
      <c r="E183" s="208">
        <v>2040241</v>
      </c>
      <c r="F183" s="437">
        <f>ROUND(C183/$C$184*100,1)</f>
        <v>1.6</v>
      </c>
      <c r="G183" s="437">
        <f>ROUND(D183/$D$184*100,1)</f>
        <v>8.8000000000000007</v>
      </c>
      <c r="H183" s="438">
        <f>ROUND(E183/$E$184*100,1)</f>
        <v>8.3000000000000007</v>
      </c>
      <c r="I183" s="245">
        <v>-3</v>
      </c>
      <c r="J183" s="250">
        <v>-17</v>
      </c>
      <c r="K183" s="248">
        <v>-28</v>
      </c>
      <c r="L183" s="249" t="s">
        <v>173</v>
      </c>
    </row>
    <row r="184" spans="1:12" ht="19.5" customHeight="1">
      <c r="A184" s="212"/>
      <c r="B184" s="424" t="s">
        <v>143</v>
      </c>
      <c r="C184" s="262">
        <f t="shared" ref="C184:H184" si="38">SUM(C179:C183)</f>
        <v>189982</v>
      </c>
      <c r="D184" s="262">
        <f t="shared" si="38"/>
        <v>708330956</v>
      </c>
      <c r="E184" s="262">
        <f t="shared" si="38"/>
        <v>24576421</v>
      </c>
      <c r="F184" s="439">
        <f t="shared" si="38"/>
        <v>100</v>
      </c>
      <c r="G184" s="439">
        <f t="shared" si="38"/>
        <v>100</v>
      </c>
      <c r="H184" s="440">
        <f t="shared" si="38"/>
        <v>99.999999999999986</v>
      </c>
      <c r="I184" s="251" t="s">
        <v>174</v>
      </c>
      <c r="J184" s="252" t="s">
        <v>175</v>
      </c>
    </row>
    <row r="185" spans="1:12" ht="19.5" customHeight="1">
      <c r="A185" s="212"/>
      <c r="B185" s="422" t="s">
        <v>36</v>
      </c>
      <c r="C185" s="227">
        <f>ROUND(C184/C177*100,1)</f>
        <v>100.1</v>
      </c>
      <c r="D185" s="227">
        <f>ROUND(D184/D177*100,1)</f>
        <v>104.9</v>
      </c>
      <c r="E185" s="227">
        <f>ROUND(E184/E177*100,1)</f>
        <v>104.7</v>
      </c>
      <c r="F185" s="228" t="s">
        <v>144</v>
      </c>
      <c r="G185" s="228" t="s">
        <v>144</v>
      </c>
      <c r="H185" s="236" t="s">
        <v>144</v>
      </c>
    </row>
    <row r="186" spans="1:12" ht="19.5" customHeight="1">
      <c r="A186" s="206"/>
      <c r="B186" s="163" t="s">
        <v>137</v>
      </c>
      <c r="C186" s="207">
        <v>155231</v>
      </c>
      <c r="D186" s="207">
        <v>560832249</v>
      </c>
      <c r="E186" s="207">
        <v>19590248</v>
      </c>
      <c r="F186" s="435">
        <f>ROUND(C186/$C$191*100,1)+0.1</f>
        <v>81.3</v>
      </c>
      <c r="G186" s="435">
        <f>ROUND(D186/$D$191*100,1)+0.1</f>
        <v>79.8</v>
      </c>
      <c r="H186" s="436">
        <f>ROUND(E186/$E$191*100,1)</f>
        <v>80.2</v>
      </c>
      <c r="I186" s="246">
        <v>-3</v>
      </c>
      <c r="J186" s="246">
        <v>-5</v>
      </c>
      <c r="K186" s="246">
        <v>-21</v>
      </c>
      <c r="L186" s="247" t="s">
        <v>166</v>
      </c>
    </row>
    <row r="187" spans="1:12" ht="19.5" customHeight="1">
      <c r="A187" s="211"/>
      <c r="B187" s="167" t="s">
        <v>145</v>
      </c>
      <c r="C187" s="208">
        <v>8053</v>
      </c>
      <c r="D187" s="208">
        <v>38880791</v>
      </c>
      <c r="E187" s="208">
        <v>1516112</v>
      </c>
      <c r="F187" s="437">
        <f>ROUND(C187/$C$191*100,1)</f>
        <v>4.2</v>
      </c>
      <c r="G187" s="437">
        <f>ROUND(D187/$D$191*100,1)</f>
        <v>5.5</v>
      </c>
      <c r="H187" s="438">
        <f>ROUND(E187/$E$191*100,1)</f>
        <v>6.2</v>
      </c>
      <c r="I187" s="246">
        <v>-3</v>
      </c>
      <c r="J187" s="246">
        <v>-5</v>
      </c>
      <c r="K187" s="246">
        <v>-21</v>
      </c>
      <c r="L187" s="247" t="s">
        <v>176</v>
      </c>
    </row>
    <row r="188" spans="1:12" ht="19.5" customHeight="1">
      <c r="A188" s="211"/>
      <c r="B188" s="167" t="s">
        <v>139</v>
      </c>
      <c r="C188" s="208">
        <v>69</v>
      </c>
      <c r="D188" s="208">
        <v>217527</v>
      </c>
      <c r="E188" s="208">
        <v>6802</v>
      </c>
      <c r="F188" s="437">
        <f>ROUND(C188/$C$191*100,1)</f>
        <v>0</v>
      </c>
      <c r="G188" s="437">
        <f>ROUND(D188/$D$191*100,1)</f>
        <v>0</v>
      </c>
      <c r="H188" s="438">
        <f>ROUND(E188/$E$191*100,1)</f>
        <v>0</v>
      </c>
      <c r="I188" s="246">
        <v>-3</v>
      </c>
      <c r="J188" s="246">
        <v>-5</v>
      </c>
      <c r="K188" s="246">
        <v>-21</v>
      </c>
      <c r="L188" s="247" t="s">
        <v>168</v>
      </c>
    </row>
    <row r="189" spans="1:12" ht="19.5" customHeight="1">
      <c r="A189" s="204" t="s">
        <v>181</v>
      </c>
      <c r="B189" s="167" t="s">
        <v>141</v>
      </c>
      <c r="C189" s="208">
        <v>24900</v>
      </c>
      <c r="D189" s="208">
        <v>57144042</v>
      </c>
      <c r="E189" s="208">
        <v>1744552</v>
      </c>
      <c r="F189" s="437">
        <f>ROUND(C189/$C$191*100,1)</f>
        <v>13</v>
      </c>
      <c r="G189" s="437">
        <f>ROUND(D189/$D$191*100,1)</f>
        <v>8.1</v>
      </c>
      <c r="H189" s="438">
        <f>ROUND(E189/$E$191*100,1)</f>
        <v>7.1</v>
      </c>
      <c r="I189" s="248">
        <v>-3</v>
      </c>
      <c r="J189" s="248">
        <v>-5</v>
      </c>
      <c r="K189" s="248">
        <v>-21</v>
      </c>
      <c r="L189" s="249" t="s">
        <v>170</v>
      </c>
    </row>
    <row r="190" spans="1:12" ht="19.5" customHeight="1">
      <c r="A190" s="211"/>
      <c r="B190" s="167" t="s">
        <v>142</v>
      </c>
      <c r="C190" s="208">
        <v>2897</v>
      </c>
      <c r="D190" s="208">
        <v>46542053</v>
      </c>
      <c r="E190" s="208">
        <v>1577265</v>
      </c>
      <c r="F190" s="437">
        <f>ROUND(C190/$C$191*100,1)</f>
        <v>1.5</v>
      </c>
      <c r="G190" s="437">
        <f>ROUND(D190/$D$191*100,1)</f>
        <v>6.6</v>
      </c>
      <c r="H190" s="438">
        <f>ROUND(E190/$E$191*100,1)</f>
        <v>6.5</v>
      </c>
      <c r="I190" s="245">
        <v>-3</v>
      </c>
      <c r="J190" s="250">
        <v>-17</v>
      </c>
      <c r="K190" s="248">
        <v>-28</v>
      </c>
      <c r="L190" s="249" t="s">
        <v>173</v>
      </c>
    </row>
    <row r="191" spans="1:12" ht="19.5" customHeight="1">
      <c r="A191" s="212"/>
      <c r="B191" s="424" t="s">
        <v>143</v>
      </c>
      <c r="C191" s="262">
        <f t="shared" ref="C191:H191" si="39">SUM(C186:C190)</f>
        <v>191150</v>
      </c>
      <c r="D191" s="262">
        <f t="shared" si="39"/>
        <v>703616662</v>
      </c>
      <c r="E191" s="262">
        <f t="shared" si="39"/>
        <v>24434979</v>
      </c>
      <c r="F191" s="439">
        <f t="shared" si="39"/>
        <v>100</v>
      </c>
      <c r="G191" s="439">
        <f t="shared" si="39"/>
        <v>99.999999999999986</v>
      </c>
      <c r="H191" s="440">
        <f t="shared" si="39"/>
        <v>100</v>
      </c>
      <c r="I191" s="251" t="s">
        <v>174</v>
      </c>
      <c r="J191" s="252" t="s">
        <v>175</v>
      </c>
    </row>
    <row r="192" spans="1:12" ht="19.5" customHeight="1">
      <c r="A192" s="127"/>
      <c r="B192" s="419" t="s">
        <v>36</v>
      </c>
      <c r="C192" s="224">
        <f>ROUND(C191/C184*100,1)</f>
        <v>100.6</v>
      </c>
      <c r="D192" s="224">
        <f>ROUND(D191/D184*100,1)</f>
        <v>99.3</v>
      </c>
      <c r="E192" s="224">
        <f>ROUND(E191/E184*100,1)</f>
        <v>99.4</v>
      </c>
      <c r="F192" s="216" t="s">
        <v>144</v>
      </c>
      <c r="G192" s="216" t="s">
        <v>144</v>
      </c>
      <c r="H192" s="244" t="s">
        <v>144</v>
      </c>
    </row>
    <row r="193" spans="1:12" ht="19.5" customHeight="1">
      <c r="A193" s="223"/>
      <c r="B193" s="167" t="s">
        <v>137</v>
      </c>
      <c r="C193" s="208">
        <v>149142</v>
      </c>
      <c r="D193" s="208">
        <v>565324496</v>
      </c>
      <c r="E193" s="208">
        <v>18568801</v>
      </c>
      <c r="F193" s="437">
        <f>C193/$C$198*100</f>
        <v>82.334755797969535</v>
      </c>
      <c r="G193" s="437">
        <f>ROUND(D193/$D$198*100,1)</f>
        <v>79.8</v>
      </c>
      <c r="H193" s="438">
        <f>(E193/$E$198*100)</f>
        <v>79.657888246708481</v>
      </c>
      <c r="I193" s="246">
        <v>-3</v>
      </c>
      <c r="J193" s="246">
        <v>-5</v>
      </c>
      <c r="K193" s="246">
        <v>-22</v>
      </c>
      <c r="L193" s="247" t="s">
        <v>166</v>
      </c>
    </row>
    <row r="194" spans="1:12" ht="19.5" customHeight="1">
      <c r="A194" s="211"/>
      <c r="B194" s="167" t="s">
        <v>145</v>
      </c>
      <c r="C194" s="208">
        <v>7154</v>
      </c>
      <c r="D194" s="208">
        <v>37538205</v>
      </c>
      <c r="E194" s="208">
        <v>1432691</v>
      </c>
      <c r="F194" s="437">
        <f>C194/$C$198*100+0.1</f>
        <v>4.0494095759656838</v>
      </c>
      <c r="G194" s="437">
        <f>ROUND(D194/$D$198*100,1)</f>
        <v>5.3</v>
      </c>
      <c r="H194" s="438">
        <f>(E194/$E$198*100)+0.1</f>
        <v>6.2460693972682995</v>
      </c>
      <c r="I194" s="246">
        <v>-3</v>
      </c>
      <c r="J194" s="246">
        <v>-5</v>
      </c>
      <c r="K194" s="246">
        <v>-22</v>
      </c>
      <c r="L194" s="247" t="s">
        <v>176</v>
      </c>
    </row>
    <row r="195" spans="1:12" ht="19.5" customHeight="1">
      <c r="A195" s="211"/>
      <c r="B195" s="167" t="s">
        <v>139</v>
      </c>
      <c r="C195" s="208">
        <v>78</v>
      </c>
      <c r="D195" s="208">
        <v>248168</v>
      </c>
      <c r="E195" s="208">
        <v>7279</v>
      </c>
      <c r="F195" s="437">
        <f>C195/$C$198*100</f>
        <v>4.3060378379273609E-2</v>
      </c>
      <c r="G195" s="437">
        <f>ROUND(D195/$D$198*100,1)</f>
        <v>0</v>
      </c>
      <c r="H195" s="438">
        <f>(E195/$E$198*100)</f>
        <v>3.1226020923364465E-2</v>
      </c>
      <c r="I195" s="246">
        <v>-3</v>
      </c>
      <c r="J195" s="246">
        <v>-5</v>
      </c>
      <c r="K195" s="246">
        <v>-22</v>
      </c>
      <c r="L195" s="247" t="s">
        <v>168</v>
      </c>
    </row>
    <row r="196" spans="1:12" ht="19.5" customHeight="1">
      <c r="A196" s="204" t="s">
        <v>332</v>
      </c>
      <c r="B196" s="167" t="s">
        <v>141</v>
      </c>
      <c r="C196" s="208">
        <v>21425</v>
      </c>
      <c r="D196" s="208">
        <v>54813911</v>
      </c>
      <c r="E196" s="208">
        <v>1641077</v>
      </c>
      <c r="F196" s="437">
        <f>C196/$C$198*100</f>
        <v>11.827802650973551</v>
      </c>
      <c r="G196" s="437">
        <f>ROUND(D196/$D$198*100,1)</f>
        <v>7.7</v>
      </c>
      <c r="H196" s="438">
        <f>(E196/$E$198*100)</f>
        <v>7.0400198844418451</v>
      </c>
      <c r="I196" s="248">
        <v>-3</v>
      </c>
      <c r="J196" s="248">
        <v>-5</v>
      </c>
      <c r="K196" s="246">
        <v>-22</v>
      </c>
      <c r="L196" s="249" t="s">
        <v>170</v>
      </c>
    </row>
    <row r="197" spans="1:12" ht="19.5" customHeight="1">
      <c r="A197" s="211"/>
      <c r="B197" s="167" t="s">
        <v>142</v>
      </c>
      <c r="C197" s="208">
        <v>3342</v>
      </c>
      <c r="D197" s="208">
        <v>50915771</v>
      </c>
      <c r="E197" s="208">
        <v>1660839</v>
      </c>
      <c r="F197" s="437">
        <f>C197/$C$198*100+0.1</f>
        <v>1.9449715967119536</v>
      </c>
      <c r="G197" s="437">
        <f>ROUND(D197/$D$198*100,1)</f>
        <v>7.2</v>
      </c>
      <c r="H197" s="438">
        <f>(E197/$E$198*100)</f>
        <v>7.1247964506580175</v>
      </c>
      <c r="I197" s="245">
        <v>-3</v>
      </c>
      <c r="J197" s="250">
        <v>-17</v>
      </c>
      <c r="K197" s="248">
        <v>-28</v>
      </c>
      <c r="L197" s="249" t="s">
        <v>173</v>
      </c>
    </row>
    <row r="198" spans="1:12" ht="19.5" customHeight="1">
      <c r="A198" s="212"/>
      <c r="B198" s="424" t="s">
        <v>143</v>
      </c>
      <c r="C198" s="262">
        <f>SUM(C193:C197)</f>
        <v>181141</v>
      </c>
      <c r="D198" s="262">
        <f>SUM(D193:D197)</f>
        <v>708840551</v>
      </c>
      <c r="E198" s="262">
        <f>SUM(E193:E197)</f>
        <v>23310687</v>
      </c>
      <c r="F198" s="439">
        <f>ROUND(SUM(F193:F197),0)</f>
        <v>100</v>
      </c>
      <c r="G198" s="439">
        <f>SUM(G193:G197)</f>
        <v>100</v>
      </c>
      <c r="H198" s="440">
        <f>ROUNDDOWN(SUM(H193:H197),0)</f>
        <v>100</v>
      </c>
      <c r="I198" s="251" t="s">
        <v>174</v>
      </c>
      <c r="J198" s="252" t="s">
        <v>175</v>
      </c>
    </row>
    <row r="199" spans="1:12" ht="19.5" customHeight="1">
      <c r="A199" s="127"/>
      <c r="B199" s="493" t="s">
        <v>36</v>
      </c>
      <c r="C199" s="224">
        <f>ROUND(C198/C191*100,1)</f>
        <v>94.8</v>
      </c>
      <c r="D199" s="224">
        <f>ROUND(D198/D191*100,1)</f>
        <v>100.7</v>
      </c>
      <c r="E199" s="224">
        <f>ROUND(E198/E191*100,1)</f>
        <v>95.4</v>
      </c>
      <c r="F199" s="216" t="s">
        <v>144</v>
      </c>
      <c r="G199" s="216" t="s">
        <v>144</v>
      </c>
      <c r="H199" s="244" t="s">
        <v>144</v>
      </c>
    </row>
    <row r="200" spans="1:12" ht="19.5" customHeight="1">
      <c r="A200" s="223"/>
      <c r="B200" s="167" t="s">
        <v>137</v>
      </c>
      <c r="C200" s="208">
        <v>158731</v>
      </c>
      <c r="D200" s="208">
        <v>594455462</v>
      </c>
      <c r="E200" s="208">
        <v>20911820</v>
      </c>
      <c r="F200" s="437">
        <f>C200/$C$205*100</f>
        <v>80.653127175354527</v>
      </c>
      <c r="G200" s="437">
        <f>ROUND(D200/$D$205*100,1)</f>
        <v>78.900000000000006</v>
      </c>
      <c r="H200" s="438">
        <f>(E200/$E$205*100)</f>
        <v>79.968532386979902</v>
      </c>
    </row>
    <row r="201" spans="1:12" ht="19.5" customHeight="1">
      <c r="A201" s="211"/>
      <c r="B201" s="167" t="s">
        <v>145</v>
      </c>
      <c r="C201" s="208">
        <v>7803</v>
      </c>
      <c r="D201" s="208">
        <v>38307765</v>
      </c>
      <c r="E201" s="208">
        <v>1481218</v>
      </c>
      <c r="F201" s="437">
        <f>C201/$C$205*100</f>
        <v>3.9647980000711356</v>
      </c>
      <c r="G201" s="437">
        <f>ROUND(D201/$D$205*100,1)</f>
        <v>5.0999999999999996</v>
      </c>
      <c r="H201" s="438">
        <f>(E201/$E$205*100)</f>
        <v>5.6643003624351014</v>
      </c>
    </row>
    <row r="202" spans="1:12" ht="19.5" customHeight="1">
      <c r="A202" s="211"/>
      <c r="B202" s="167" t="s">
        <v>139</v>
      </c>
      <c r="C202" s="208">
        <v>85</v>
      </c>
      <c r="D202" s="208">
        <v>291585</v>
      </c>
      <c r="E202" s="208">
        <v>9781</v>
      </c>
      <c r="F202" s="437">
        <f>C202/$C$205*100</f>
        <v>4.3189520697942657E-2</v>
      </c>
      <c r="G202" s="437">
        <f>ROUND(D202/$D$205*100,1)</f>
        <v>0</v>
      </c>
      <c r="H202" s="438">
        <f>(E202/$E$205*100)</f>
        <v>3.740335443194568E-2</v>
      </c>
    </row>
    <row r="203" spans="1:12" ht="19.2" customHeight="1">
      <c r="A203" s="204" t="s">
        <v>348</v>
      </c>
      <c r="B203" s="167" t="s">
        <v>141</v>
      </c>
      <c r="C203" s="208">
        <v>26209</v>
      </c>
      <c r="D203" s="208">
        <v>59562000</v>
      </c>
      <c r="E203" s="208">
        <v>1797337</v>
      </c>
      <c r="F203" s="437">
        <f>C203/$C$205*100</f>
        <v>13.317107623204461</v>
      </c>
      <c r="G203" s="437">
        <f>ROUND(D203/$D$205*100,1)</f>
        <v>7.9</v>
      </c>
      <c r="H203" s="438">
        <f>(E203/$E$205*100)</f>
        <v>6.8731656113536408</v>
      </c>
    </row>
    <row r="204" spans="1:12" ht="19.5" customHeight="1">
      <c r="A204" s="211"/>
      <c r="B204" s="167" t="s">
        <v>142</v>
      </c>
      <c r="C204" s="208">
        <v>3979</v>
      </c>
      <c r="D204" s="208">
        <f>26488163+16649725+61290+7702480+7500815+974154+1210913</f>
        <v>60587540</v>
      </c>
      <c r="E204" s="208">
        <v>1949905</v>
      </c>
      <c r="F204" s="535">
        <f>C204/$C$205*100</f>
        <v>2.0217776806719274</v>
      </c>
      <c r="G204" s="535">
        <f>ROUND(D204/$D$205*100,1)+0.1</f>
        <v>8.1</v>
      </c>
      <c r="H204" s="536">
        <v>7.4</v>
      </c>
    </row>
    <row r="205" spans="1:12" ht="19.5" customHeight="1">
      <c r="A205" s="212"/>
      <c r="B205" s="495" t="s">
        <v>143</v>
      </c>
      <c r="C205" s="262">
        <f>SUM(C200:C204)</f>
        <v>196807</v>
      </c>
      <c r="D205" s="262">
        <f>SUM(D200:D204)</f>
        <v>753204352</v>
      </c>
      <c r="E205" s="262">
        <f>SUM(E200:E204)</f>
        <v>26150061</v>
      </c>
      <c r="F205" s="439">
        <f>ROUND(SUM(F200:F204),0)</f>
        <v>100</v>
      </c>
      <c r="G205" s="439">
        <f>SUM(G200:G204)</f>
        <v>100</v>
      </c>
      <c r="H205" s="440">
        <f>ROUNDUP(SUM(H200:H204),0)</f>
        <v>100</v>
      </c>
    </row>
    <row r="206" spans="1:12" ht="19.5" customHeight="1" thickBot="1">
      <c r="A206" s="253"/>
      <c r="B206" s="254" t="s">
        <v>36</v>
      </c>
      <c r="C206" s="441">
        <f>ROUND(C205/C198*100,1)</f>
        <v>108.6</v>
      </c>
      <c r="D206" s="441">
        <f>ROUND(D205/D198*100,1)</f>
        <v>106.3</v>
      </c>
      <c r="E206" s="441">
        <f>ROUND(E205/E198*100,1)</f>
        <v>112.2</v>
      </c>
      <c r="F206" s="442" t="s">
        <v>144</v>
      </c>
      <c r="G206" s="442" t="s">
        <v>144</v>
      </c>
      <c r="H206" s="443" t="s">
        <v>144</v>
      </c>
    </row>
    <row r="207" spans="1:12" ht="19.5" customHeight="1">
      <c r="A207" s="146" t="s">
        <v>182</v>
      </c>
      <c r="B207" s="153"/>
    </row>
  </sheetData>
  <mergeCells count="4">
    <mergeCell ref="G3:H3"/>
    <mergeCell ref="C4:C6"/>
    <mergeCell ref="F4:H4"/>
    <mergeCell ref="H5:H6"/>
  </mergeCells>
  <phoneticPr fontId="3"/>
  <printOptions horizontalCentered="1"/>
  <pageMargins left="0.59055118110236227" right="0.59055118110236227" top="0.39370078740157483" bottom="0.19685039370078741" header="0.59055118110236227" footer="0.19685039370078741"/>
  <pageSetup paperSize="9" scale="88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8E56F-33E4-4D60-A867-19447913BF37}">
  <sheetPr>
    <tabColor rgb="FFFFFF00"/>
  </sheetPr>
  <dimension ref="A1:AE38"/>
  <sheetViews>
    <sheetView showGridLines="0" view="pageBreakPreview" zoomScale="85" zoomScaleNormal="100" zoomScaleSheetLayoutView="85" workbookViewId="0">
      <selection activeCell="AA13" sqref="AA13"/>
    </sheetView>
  </sheetViews>
  <sheetFormatPr defaultColWidth="9" defaultRowHeight="21.75" customHeight="1"/>
  <cols>
    <col min="1" max="1" width="10.88671875" style="6" customWidth="1"/>
    <col min="2" max="2" width="14.44140625" style="6" customWidth="1"/>
    <col min="3" max="5" width="13.21875" style="6" hidden="1" customWidth="1"/>
    <col min="6" max="7" width="12.21875" style="6" hidden="1" customWidth="1"/>
    <col min="8" max="25" width="12.6640625" style="6" hidden="1" customWidth="1"/>
    <col min="26" max="28" width="12.6640625" style="6" customWidth="1"/>
    <col min="29" max="29" width="12.6640625" style="154" customWidth="1"/>
    <col min="30" max="30" width="12.6640625" style="427" customWidth="1"/>
    <col min="31" max="31" width="20.21875" style="6" customWidth="1"/>
    <col min="32" max="256" width="9" style="6"/>
    <col min="257" max="257" width="10.88671875" style="6" customWidth="1"/>
    <col min="258" max="258" width="14.44140625" style="6" customWidth="1"/>
    <col min="259" max="280" width="0" style="6" hidden="1" customWidth="1"/>
    <col min="281" max="285" width="12.6640625" style="6" customWidth="1"/>
    <col min="286" max="286" width="5.21875" style="6" customWidth="1"/>
    <col min="287" max="287" width="20.21875" style="6" customWidth="1"/>
    <col min="288" max="512" width="9" style="6"/>
    <col min="513" max="513" width="10.88671875" style="6" customWidth="1"/>
    <col min="514" max="514" width="14.44140625" style="6" customWidth="1"/>
    <col min="515" max="536" width="0" style="6" hidden="1" customWidth="1"/>
    <col min="537" max="541" width="12.6640625" style="6" customWidth="1"/>
    <col min="542" max="542" width="5.21875" style="6" customWidth="1"/>
    <col min="543" max="543" width="20.21875" style="6" customWidth="1"/>
    <col min="544" max="768" width="9" style="6"/>
    <col min="769" max="769" width="10.88671875" style="6" customWidth="1"/>
    <col min="770" max="770" width="14.44140625" style="6" customWidth="1"/>
    <col min="771" max="792" width="0" style="6" hidden="1" customWidth="1"/>
    <col min="793" max="797" width="12.6640625" style="6" customWidth="1"/>
    <col min="798" max="798" width="5.21875" style="6" customWidth="1"/>
    <col min="799" max="799" width="20.21875" style="6" customWidth="1"/>
    <col min="800" max="1024" width="9" style="6"/>
    <col min="1025" max="1025" width="10.88671875" style="6" customWidth="1"/>
    <col min="1026" max="1026" width="14.44140625" style="6" customWidth="1"/>
    <col min="1027" max="1048" width="0" style="6" hidden="1" customWidth="1"/>
    <col min="1049" max="1053" width="12.6640625" style="6" customWidth="1"/>
    <col min="1054" max="1054" width="5.21875" style="6" customWidth="1"/>
    <col min="1055" max="1055" width="20.21875" style="6" customWidth="1"/>
    <col min="1056" max="1280" width="9" style="6"/>
    <col min="1281" max="1281" width="10.88671875" style="6" customWidth="1"/>
    <col min="1282" max="1282" width="14.44140625" style="6" customWidth="1"/>
    <col min="1283" max="1304" width="0" style="6" hidden="1" customWidth="1"/>
    <col min="1305" max="1309" width="12.6640625" style="6" customWidth="1"/>
    <col min="1310" max="1310" width="5.21875" style="6" customWidth="1"/>
    <col min="1311" max="1311" width="20.21875" style="6" customWidth="1"/>
    <col min="1312" max="1536" width="9" style="6"/>
    <col min="1537" max="1537" width="10.88671875" style="6" customWidth="1"/>
    <col min="1538" max="1538" width="14.44140625" style="6" customWidth="1"/>
    <col min="1539" max="1560" width="0" style="6" hidden="1" customWidth="1"/>
    <col min="1561" max="1565" width="12.6640625" style="6" customWidth="1"/>
    <col min="1566" max="1566" width="5.21875" style="6" customWidth="1"/>
    <col min="1567" max="1567" width="20.21875" style="6" customWidth="1"/>
    <col min="1568" max="1792" width="9" style="6"/>
    <col min="1793" max="1793" width="10.88671875" style="6" customWidth="1"/>
    <col min="1794" max="1794" width="14.44140625" style="6" customWidth="1"/>
    <col min="1795" max="1816" width="0" style="6" hidden="1" customWidth="1"/>
    <col min="1817" max="1821" width="12.6640625" style="6" customWidth="1"/>
    <col min="1822" max="1822" width="5.21875" style="6" customWidth="1"/>
    <col min="1823" max="1823" width="20.21875" style="6" customWidth="1"/>
    <col min="1824" max="2048" width="9" style="6"/>
    <col min="2049" max="2049" width="10.88671875" style="6" customWidth="1"/>
    <col min="2050" max="2050" width="14.44140625" style="6" customWidth="1"/>
    <col min="2051" max="2072" width="0" style="6" hidden="1" customWidth="1"/>
    <col min="2073" max="2077" width="12.6640625" style="6" customWidth="1"/>
    <col min="2078" max="2078" width="5.21875" style="6" customWidth="1"/>
    <col min="2079" max="2079" width="20.21875" style="6" customWidth="1"/>
    <col min="2080" max="2304" width="9" style="6"/>
    <col min="2305" max="2305" width="10.88671875" style="6" customWidth="1"/>
    <col min="2306" max="2306" width="14.44140625" style="6" customWidth="1"/>
    <col min="2307" max="2328" width="0" style="6" hidden="1" customWidth="1"/>
    <col min="2329" max="2333" width="12.6640625" style="6" customWidth="1"/>
    <col min="2334" max="2334" width="5.21875" style="6" customWidth="1"/>
    <col min="2335" max="2335" width="20.21875" style="6" customWidth="1"/>
    <col min="2336" max="2560" width="9" style="6"/>
    <col min="2561" max="2561" width="10.88671875" style="6" customWidth="1"/>
    <col min="2562" max="2562" width="14.44140625" style="6" customWidth="1"/>
    <col min="2563" max="2584" width="0" style="6" hidden="1" customWidth="1"/>
    <col min="2585" max="2589" width="12.6640625" style="6" customWidth="1"/>
    <col min="2590" max="2590" width="5.21875" style="6" customWidth="1"/>
    <col min="2591" max="2591" width="20.21875" style="6" customWidth="1"/>
    <col min="2592" max="2816" width="9" style="6"/>
    <col min="2817" max="2817" width="10.88671875" style="6" customWidth="1"/>
    <col min="2818" max="2818" width="14.44140625" style="6" customWidth="1"/>
    <col min="2819" max="2840" width="0" style="6" hidden="1" customWidth="1"/>
    <col min="2841" max="2845" width="12.6640625" style="6" customWidth="1"/>
    <col min="2846" max="2846" width="5.21875" style="6" customWidth="1"/>
    <col min="2847" max="2847" width="20.21875" style="6" customWidth="1"/>
    <col min="2848" max="3072" width="9" style="6"/>
    <col min="3073" max="3073" width="10.88671875" style="6" customWidth="1"/>
    <col min="3074" max="3074" width="14.44140625" style="6" customWidth="1"/>
    <col min="3075" max="3096" width="0" style="6" hidden="1" customWidth="1"/>
    <col min="3097" max="3101" width="12.6640625" style="6" customWidth="1"/>
    <col min="3102" max="3102" width="5.21875" style="6" customWidth="1"/>
    <col min="3103" max="3103" width="20.21875" style="6" customWidth="1"/>
    <col min="3104" max="3328" width="9" style="6"/>
    <col min="3329" max="3329" width="10.88671875" style="6" customWidth="1"/>
    <col min="3330" max="3330" width="14.44140625" style="6" customWidth="1"/>
    <col min="3331" max="3352" width="0" style="6" hidden="1" customWidth="1"/>
    <col min="3353" max="3357" width="12.6640625" style="6" customWidth="1"/>
    <col min="3358" max="3358" width="5.21875" style="6" customWidth="1"/>
    <col min="3359" max="3359" width="20.21875" style="6" customWidth="1"/>
    <col min="3360" max="3584" width="9" style="6"/>
    <col min="3585" max="3585" width="10.88671875" style="6" customWidth="1"/>
    <col min="3586" max="3586" width="14.44140625" style="6" customWidth="1"/>
    <col min="3587" max="3608" width="0" style="6" hidden="1" customWidth="1"/>
    <col min="3609" max="3613" width="12.6640625" style="6" customWidth="1"/>
    <col min="3614" max="3614" width="5.21875" style="6" customWidth="1"/>
    <col min="3615" max="3615" width="20.21875" style="6" customWidth="1"/>
    <col min="3616" max="3840" width="9" style="6"/>
    <col min="3841" max="3841" width="10.88671875" style="6" customWidth="1"/>
    <col min="3842" max="3842" width="14.44140625" style="6" customWidth="1"/>
    <col min="3843" max="3864" width="0" style="6" hidden="1" customWidth="1"/>
    <col min="3865" max="3869" width="12.6640625" style="6" customWidth="1"/>
    <col min="3870" max="3870" width="5.21875" style="6" customWidth="1"/>
    <col min="3871" max="3871" width="20.21875" style="6" customWidth="1"/>
    <col min="3872" max="4096" width="9" style="6"/>
    <col min="4097" max="4097" width="10.88671875" style="6" customWidth="1"/>
    <col min="4098" max="4098" width="14.44140625" style="6" customWidth="1"/>
    <col min="4099" max="4120" width="0" style="6" hidden="1" customWidth="1"/>
    <col min="4121" max="4125" width="12.6640625" style="6" customWidth="1"/>
    <col min="4126" max="4126" width="5.21875" style="6" customWidth="1"/>
    <col min="4127" max="4127" width="20.21875" style="6" customWidth="1"/>
    <col min="4128" max="4352" width="9" style="6"/>
    <col min="4353" max="4353" width="10.88671875" style="6" customWidth="1"/>
    <col min="4354" max="4354" width="14.44140625" style="6" customWidth="1"/>
    <col min="4355" max="4376" width="0" style="6" hidden="1" customWidth="1"/>
    <col min="4377" max="4381" width="12.6640625" style="6" customWidth="1"/>
    <col min="4382" max="4382" width="5.21875" style="6" customWidth="1"/>
    <col min="4383" max="4383" width="20.21875" style="6" customWidth="1"/>
    <col min="4384" max="4608" width="9" style="6"/>
    <col min="4609" max="4609" width="10.88671875" style="6" customWidth="1"/>
    <col min="4610" max="4610" width="14.44140625" style="6" customWidth="1"/>
    <col min="4611" max="4632" width="0" style="6" hidden="1" customWidth="1"/>
    <col min="4633" max="4637" width="12.6640625" style="6" customWidth="1"/>
    <col min="4638" max="4638" width="5.21875" style="6" customWidth="1"/>
    <col min="4639" max="4639" width="20.21875" style="6" customWidth="1"/>
    <col min="4640" max="4864" width="9" style="6"/>
    <col min="4865" max="4865" width="10.88671875" style="6" customWidth="1"/>
    <col min="4866" max="4866" width="14.44140625" style="6" customWidth="1"/>
    <col min="4867" max="4888" width="0" style="6" hidden="1" customWidth="1"/>
    <col min="4889" max="4893" width="12.6640625" style="6" customWidth="1"/>
    <col min="4894" max="4894" width="5.21875" style="6" customWidth="1"/>
    <col min="4895" max="4895" width="20.21875" style="6" customWidth="1"/>
    <col min="4896" max="5120" width="9" style="6"/>
    <col min="5121" max="5121" width="10.88671875" style="6" customWidth="1"/>
    <col min="5122" max="5122" width="14.44140625" style="6" customWidth="1"/>
    <col min="5123" max="5144" width="0" style="6" hidden="1" customWidth="1"/>
    <col min="5145" max="5149" width="12.6640625" style="6" customWidth="1"/>
    <col min="5150" max="5150" width="5.21875" style="6" customWidth="1"/>
    <col min="5151" max="5151" width="20.21875" style="6" customWidth="1"/>
    <col min="5152" max="5376" width="9" style="6"/>
    <col min="5377" max="5377" width="10.88671875" style="6" customWidth="1"/>
    <col min="5378" max="5378" width="14.44140625" style="6" customWidth="1"/>
    <col min="5379" max="5400" width="0" style="6" hidden="1" customWidth="1"/>
    <col min="5401" max="5405" width="12.6640625" style="6" customWidth="1"/>
    <col min="5406" max="5406" width="5.21875" style="6" customWidth="1"/>
    <col min="5407" max="5407" width="20.21875" style="6" customWidth="1"/>
    <col min="5408" max="5632" width="9" style="6"/>
    <col min="5633" max="5633" width="10.88671875" style="6" customWidth="1"/>
    <col min="5634" max="5634" width="14.44140625" style="6" customWidth="1"/>
    <col min="5635" max="5656" width="0" style="6" hidden="1" customWidth="1"/>
    <col min="5657" max="5661" width="12.6640625" style="6" customWidth="1"/>
    <col min="5662" max="5662" width="5.21875" style="6" customWidth="1"/>
    <col min="5663" max="5663" width="20.21875" style="6" customWidth="1"/>
    <col min="5664" max="5888" width="9" style="6"/>
    <col min="5889" max="5889" width="10.88671875" style="6" customWidth="1"/>
    <col min="5890" max="5890" width="14.44140625" style="6" customWidth="1"/>
    <col min="5891" max="5912" width="0" style="6" hidden="1" customWidth="1"/>
    <col min="5913" max="5917" width="12.6640625" style="6" customWidth="1"/>
    <col min="5918" max="5918" width="5.21875" style="6" customWidth="1"/>
    <col min="5919" max="5919" width="20.21875" style="6" customWidth="1"/>
    <col min="5920" max="6144" width="9" style="6"/>
    <col min="6145" max="6145" width="10.88671875" style="6" customWidth="1"/>
    <col min="6146" max="6146" width="14.44140625" style="6" customWidth="1"/>
    <col min="6147" max="6168" width="0" style="6" hidden="1" customWidth="1"/>
    <col min="6169" max="6173" width="12.6640625" style="6" customWidth="1"/>
    <col min="6174" max="6174" width="5.21875" style="6" customWidth="1"/>
    <col min="6175" max="6175" width="20.21875" style="6" customWidth="1"/>
    <col min="6176" max="6400" width="9" style="6"/>
    <col min="6401" max="6401" width="10.88671875" style="6" customWidth="1"/>
    <col min="6402" max="6402" width="14.44140625" style="6" customWidth="1"/>
    <col min="6403" max="6424" width="0" style="6" hidden="1" customWidth="1"/>
    <col min="6425" max="6429" width="12.6640625" style="6" customWidth="1"/>
    <col min="6430" max="6430" width="5.21875" style="6" customWidth="1"/>
    <col min="6431" max="6431" width="20.21875" style="6" customWidth="1"/>
    <col min="6432" max="6656" width="9" style="6"/>
    <col min="6657" max="6657" width="10.88671875" style="6" customWidth="1"/>
    <col min="6658" max="6658" width="14.44140625" style="6" customWidth="1"/>
    <col min="6659" max="6680" width="0" style="6" hidden="1" customWidth="1"/>
    <col min="6681" max="6685" width="12.6640625" style="6" customWidth="1"/>
    <col min="6686" max="6686" width="5.21875" style="6" customWidth="1"/>
    <col min="6687" max="6687" width="20.21875" style="6" customWidth="1"/>
    <col min="6688" max="6912" width="9" style="6"/>
    <col min="6913" max="6913" width="10.88671875" style="6" customWidth="1"/>
    <col min="6914" max="6914" width="14.44140625" style="6" customWidth="1"/>
    <col min="6915" max="6936" width="0" style="6" hidden="1" customWidth="1"/>
    <col min="6937" max="6941" width="12.6640625" style="6" customWidth="1"/>
    <col min="6942" max="6942" width="5.21875" style="6" customWidth="1"/>
    <col min="6943" max="6943" width="20.21875" style="6" customWidth="1"/>
    <col min="6944" max="7168" width="9" style="6"/>
    <col min="7169" max="7169" width="10.88671875" style="6" customWidth="1"/>
    <col min="7170" max="7170" width="14.44140625" style="6" customWidth="1"/>
    <col min="7171" max="7192" width="0" style="6" hidden="1" customWidth="1"/>
    <col min="7193" max="7197" width="12.6640625" style="6" customWidth="1"/>
    <col min="7198" max="7198" width="5.21875" style="6" customWidth="1"/>
    <col min="7199" max="7199" width="20.21875" style="6" customWidth="1"/>
    <col min="7200" max="7424" width="9" style="6"/>
    <col min="7425" max="7425" width="10.88671875" style="6" customWidth="1"/>
    <col min="7426" max="7426" width="14.44140625" style="6" customWidth="1"/>
    <col min="7427" max="7448" width="0" style="6" hidden="1" customWidth="1"/>
    <col min="7449" max="7453" width="12.6640625" style="6" customWidth="1"/>
    <col min="7454" max="7454" width="5.21875" style="6" customWidth="1"/>
    <col min="7455" max="7455" width="20.21875" style="6" customWidth="1"/>
    <col min="7456" max="7680" width="9" style="6"/>
    <col min="7681" max="7681" width="10.88671875" style="6" customWidth="1"/>
    <col min="7682" max="7682" width="14.44140625" style="6" customWidth="1"/>
    <col min="7683" max="7704" width="0" style="6" hidden="1" customWidth="1"/>
    <col min="7705" max="7709" width="12.6640625" style="6" customWidth="1"/>
    <col min="7710" max="7710" width="5.21875" style="6" customWidth="1"/>
    <col min="7711" max="7711" width="20.21875" style="6" customWidth="1"/>
    <col min="7712" max="7936" width="9" style="6"/>
    <col min="7937" max="7937" width="10.88671875" style="6" customWidth="1"/>
    <col min="7938" max="7938" width="14.44140625" style="6" customWidth="1"/>
    <col min="7939" max="7960" width="0" style="6" hidden="1" customWidth="1"/>
    <col min="7961" max="7965" width="12.6640625" style="6" customWidth="1"/>
    <col min="7966" max="7966" width="5.21875" style="6" customWidth="1"/>
    <col min="7967" max="7967" width="20.21875" style="6" customWidth="1"/>
    <col min="7968" max="8192" width="9" style="6"/>
    <col min="8193" max="8193" width="10.88671875" style="6" customWidth="1"/>
    <col min="8194" max="8194" width="14.44140625" style="6" customWidth="1"/>
    <col min="8195" max="8216" width="0" style="6" hidden="1" customWidth="1"/>
    <col min="8217" max="8221" width="12.6640625" style="6" customWidth="1"/>
    <col min="8222" max="8222" width="5.21875" style="6" customWidth="1"/>
    <col min="8223" max="8223" width="20.21875" style="6" customWidth="1"/>
    <col min="8224" max="8448" width="9" style="6"/>
    <col min="8449" max="8449" width="10.88671875" style="6" customWidth="1"/>
    <col min="8450" max="8450" width="14.44140625" style="6" customWidth="1"/>
    <col min="8451" max="8472" width="0" style="6" hidden="1" customWidth="1"/>
    <col min="8473" max="8477" width="12.6640625" style="6" customWidth="1"/>
    <col min="8478" max="8478" width="5.21875" style="6" customWidth="1"/>
    <col min="8479" max="8479" width="20.21875" style="6" customWidth="1"/>
    <col min="8480" max="8704" width="9" style="6"/>
    <col min="8705" max="8705" width="10.88671875" style="6" customWidth="1"/>
    <col min="8706" max="8706" width="14.44140625" style="6" customWidth="1"/>
    <col min="8707" max="8728" width="0" style="6" hidden="1" customWidth="1"/>
    <col min="8729" max="8733" width="12.6640625" style="6" customWidth="1"/>
    <col min="8734" max="8734" width="5.21875" style="6" customWidth="1"/>
    <col min="8735" max="8735" width="20.21875" style="6" customWidth="1"/>
    <col min="8736" max="8960" width="9" style="6"/>
    <col min="8961" max="8961" width="10.88671875" style="6" customWidth="1"/>
    <col min="8962" max="8962" width="14.44140625" style="6" customWidth="1"/>
    <col min="8963" max="8984" width="0" style="6" hidden="1" customWidth="1"/>
    <col min="8985" max="8989" width="12.6640625" style="6" customWidth="1"/>
    <col min="8990" max="8990" width="5.21875" style="6" customWidth="1"/>
    <col min="8991" max="8991" width="20.21875" style="6" customWidth="1"/>
    <col min="8992" max="9216" width="9" style="6"/>
    <col min="9217" max="9217" width="10.88671875" style="6" customWidth="1"/>
    <col min="9218" max="9218" width="14.44140625" style="6" customWidth="1"/>
    <col min="9219" max="9240" width="0" style="6" hidden="1" customWidth="1"/>
    <col min="9241" max="9245" width="12.6640625" style="6" customWidth="1"/>
    <col min="9246" max="9246" width="5.21875" style="6" customWidth="1"/>
    <col min="9247" max="9247" width="20.21875" style="6" customWidth="1"/>
    <col min="9248" max="9472" width="9" style="6"/>
    <col min="9473" max="9473" width="10.88671875" style="6" customWidth="1"/>
    <col min="9474" max="9474" width="14.44140625" style="6" customWidth="1"/>
    <col min="9475" max="9496" width="0" style="6" hidden="1" customWidth="1"/>
    <col min="9497" max="9501" width="12.6640625" style="6" customWidth="1"/>
    <col min="9502" max="9502" width="5.21875" style="6" customWidth="1"/>
    <col min="9503" max="9503" width="20.21875" style="6" customWidth="1"/>
    <col min="9504" max="9728" width="9" style="6"/>
    <col min="9729" max="9729" width="10.88671875" style="6" customWidth="1"/>
    <col min="9730" max="9730" width="14.44140625" style="6" customWidth="1"/>
    <col min="9731" max="9752" width="0" style="6" hidden="1" customWidth="1"/>
    <col min="9753" max="9757" width="12.6640625" style="6" customWidth="1"/>
    <col min="9758" max="9758" width="5.21875" style="6" customWidth="1"/>
    <col min="9759" max="9759" width="20.21875" style="6" customWidth="1"/>
    <col min="9760" max="9984" width="9" style="6"/>
    <col min="9985" max="9985" width="10.88671875" style="6" customWidth="1"/>
    <col min="9986" max="9986" width="14.44140625" style="6" customWidth="1"/>
    <col min="9987" max="10008" width="0" style="6" hidden="1" customWidth="1"/>
    <col min="10009" max="10013" width="12.6640625" style="6" customWidth="1"/>
    <col min="10014" max="10014" width="5.21875" style="6" customWidth="1"/>
    <col min="10015" max="10015" width="20.21875" style="6" customWidth="1"/>
    <col min="10016" max="10240" width="9" style="6"/>
    <col min="10241" max="10241" width="10.88671875" style="6" customWidth="1"/>
    <col min="10242" max="10242" width="14.44140625" style="6" customWidth="1"/>
    <col min="10243" max="10264" width="0" style="6" hidden="1" customWidth="1"/>
    <col min="10265" max="10269" width="12.6640625" style="6" customWidth="1"/>
    <col min="10270" max="10270" width="5.21875" style="6" customWidth="1"/>
    <col min="10271" max="10271" width="20.21875" style="6" customWidth="1"/>
    <col min="10272" max="10496" width="9" style="6"/>
    <col min="10497" max="10497" width="10.88671875" style="6" customWidth="1"/>
    <col min="10498" max="10498" width="14.44140625" style="6" customWidth="1"/>
    <col min="10499" max="10520" width="0" style="6" hidden="1" customWidth="1"/>
    <col min="10521" max="10525" width="12.6640625" style="6" customWidth="1"/>
    <col min="10526" max="10526" width="5.21875" style="6" customWidth="1"/>
    <col min="10527" max="10527" width="20.21875" style="6" customWidth="1"/>
    <col min="10528" max="10752" width="9" style="6"/>
    <col min="10753" max="10753" width="10.88671875" style="6" customWidth="1"/>
    <col min="10754" max="10754" width="14.44140625" style="6" customWidth="1"/>
    <col min="10755" max="10776" width="0" style="6" hidden="1" customWidth="1"/>
    <col min="10777" max="10781" width="12.6640625" style="6" customWidth="1"/>
    <col min="10782" max="10782" width="5.21875" style="6" customWidth="1"/>
    <col min="10783" max="10783" width="20.21875" style="6" customWidth="1"/>
    <col min="10784" max="11008" width="9" style="6"/>
    <col min="11009" max="11009" width="10.88671875" style="6" customWidth="1"/>
    <col min="11010" max="11010" width="14.44140625" style="6" customWidth="1"/>
    <col min="11011" max="11032" width="0" style="6" hidden="1" customWidth="1"/>
    <col min="11033" max="11037" width="12.6640625" style="6" customWidth="1"/>
    <col min="11038" max="11038" width="5.21875" style="6" customWidth="1"/>
    <col min="11039" max="11039" width="20.21875" style="6" customWidth="1"/>
    <col min="11040" max="11264" width="9" style="6"/>
    <col min="11265" max="11265" width="10.88671875" style="6" customWidth="1"/>
    <col min="11266" max="11266" width="14.44140625" style="6" customWidth="1"/>
    <col min="11267" max="11288" width="0" style="6" hidden="1" customWidth="1"/>
    <col min="11289" max="11293" width="12.6640625" style="6" customWidth="1"/>
    <col min="11294" max="11294" width="5.21875" style="6" customWidth="1"/>
    <col min="11295" max="11295" width="20.21875" style="6" customWidth="1"/>
    <col min="11296" max="11520" width="9" style="6"/>
    <col min="11521" max="11521" width="10.88671875" style="6" customWidth="1"/>
    <col min="11522" max="11522" width="14.44140625" style="6" customWidth="1"/>
    <col min="11523" max="11544" width="0" style="6" hidden="1" customWidth="1"/>
    <col min="11545" max="11549" width="12.6640625" style="6" customWidth="1"/>
    <col min="11550" max="11550" width="5.21875" style="6" customWidth="1"/>
    <col min="11551" max="11551" width="20.21875" style="6" customWidth="1"/>
    <col min="11552" max="11776" width="9" style="6"/>
    <col min="11777" max="11777" width="10.88671875" style="6" customWidth="1"/>
    <col min="11778" max="11778" width="14.44140625" style="6" customWidth="1"/>
    <col min="11779" max="11800" width="0" style="6" hidden="1" customWidth="1"/>
    <col min="11801" max="11805" width="12.6640625" style="6" customWidth="1"/>
    <col min="11806" max="11806" width="5.21875" style="6" customWidth="1"/>
    <col min="11807" max="11807" width="20.21875" style="6" customWidth="1"/>
    <col min="11808" max="12032" width="9" style="6"/>
    <col min="12033" max="12033" width="10.88671875" style="6" customWidth="1"/>
    <col min="12034" max="12034" width="14.44140625" style="6" customWidth="1"/>
    <col min="12035" max="12056" width="0" style="6" hidden="1" customWidth="1"/>
    <col min="12057" max="12061" width="12.6640625" style="6" customWidth="1"/>
    <col min="12062" max="12062" width="5.21875" style="6" customWidth="1"/>
    <col min="12063" max="12063" width="20.21875" style="6" customWidth="1"/>
    <col min="12064" max="12288" width="9" style="6"/>
    <col min="12289" max="12289" width="10.88671875" style="6" customWidth="1"/>
    <col min="12290" max="12290" width="14.44140625" style="6" customWidth="1"/>
    <col min="12291" max="12312" width="0" style="6" hidden="1" customWidth="1"/>
    <col min="12313" max="12317" width="12.6640625" style="6" customWidth="1"/>
    <col min="12318" max="12318" width="5.21875" style="6" customWidth="1"/>
    <col min="12319" max="12319" width="20.21875" style="6" customWidth="1"/>
    <col min="12320" max="12544" width="9" style="6"/>
    <col min="12545" max="12545" width="10.88671875" style="6" customWidth="1"/>
    <col min="12546" max="12546" width="14.44140625" style="6" customWidth="1"/>
    <col min="12547" max="12568" width="0" style="6" hidden="1" customWidth="1"/>
    <col min="12569" max="12573" width="12.6640625" style="6" customWidth="1"/>
    <col min="12574" max="12574" width="5.21875" style="6" customWidth="1"/>
    <col min="12575" max="12575" width="20.21875" style="6" customWidth="1"/>
    <col min="12576" max="12800" width="9" style="6"/>
    <col min="12801" max="12801" width="10.88671875" style="6" customWidth="1"/>
    <col min="12802" max="12802" width="14.44140625" style="6" customWidth="1"/>
    <col min="12803" max="12824" width="0" style="6" hidden="1" customWidth="1"/>
    <col min="12825" max="12829" width="12.6640625" style="6" customWidth="1"/>
    <col min="12830" max="12830" width="5.21875" style="6" customWidth="1"/>
    <col min="12831" max="12831" width="20.21875" style="6" customWidth="1"/>
    <col min="12832" max="13056" width="9" style="6"/>
    <col min="13057" max="13057" width="10.88671875" style="6" customWidth="1"/>
    <col min="13058" max="13058" width="14.44140625" style="6" customWidth="1"/>
    <col min="13059" max="13080" width="0" style="6" hidden="1" customWidth="1"/>
    <col min="13081" max="13085" width="12.6640625" style="6" customWidth="1"/>
    <col min="13086" max="13086" width="5.21875" style="6" customWidth="1"/>
    <col min="13087" max="13087" width="20.21875" style="6" customWidth="1"/>
    <col min="13088" max="13312" width="9" style="6"/>
    <col min="13313" max="13313" width="10.88671875" style="6" customWidth="1"/>
    <col min="13314" max="13314" width="14.44140625" style="6" customWidth="1"/>
    <col min="13315" max="13336" width="0" style="6" hidden="1" customWidth="1"/>
    <col min="13337" max="13341" width="12.6640625" style="6" customWidth="1"/>
    <col min="13342" max="13342" width="5.21875" style="6" customWidth="1"/>
    <col min="13343" max="13343" width="20.21875" style="6" customWidth="1"/>
    <col min="13344" max="13568" width="9" style="6"/>
    <col min="13569" max="13569" width="10.88671875" style="6" customWidth="1"/>
    <col min="13570" max="13570" width="14.44140625" style="6" customWidth="1"/>
    <col min="13571" max="13592" width="0" style="6" hidden="1" customWidth="1"/>
    <col min="13593" max="13597" width="12.6640625" style="6" customWidth="1"/>
    <col min="13598" max="13598" width="5.21875" style="6" customWidth="1"/>
    <col min="13599" max="13599" width="20.21875" style="6" customWidth="1"/>
    <col min="13600" max="13824" width="9" style="6"/>
    <col min="13825" max="13825" width="10.88671875" style="6" customWidth="1"/>
    <col min="13826" max="13826" width="14.44140625" style="6" customWidth="1"/>
    <col min="13827" max="13848" width="0" style="6" hidden="1" customWidth="1"/>
    <col min="13849" max="13853" width="12.6640625" style="6" customWidth="1"/>
    <col min="13854" max="13854" width="5.21875" style="6" customWidth="1"/>
    <col min="13855" max="13855" width="20.21875" style="6" customWidth="1"/>
    <col min="13856" max="14080" width="9" style="6"/>
    <col min="14081" max="14081" width="10.88671875" style="6" customWidth="1"/>
    <col min="14082" max="14082" width="14.44140625" style="6" customWidth="1"/>
    <col min="14083" max="14104" width="0" style="6" hidden="1" customWidth="1"/>
    <col min="14105" max="14109" width="12.6640625" style="6" customWidth="1"/>
    <col min="14110" max="14110" width="5.21875" style="6" customWidth="1"/>
    <col min="14111" max="14111" width="20.21875" style="6" customWidth="1"/>
    <col min="14112" max="14336" width="9" style="6"/>
    <col min="14337" max="14337" width="10.88671875" style="6" customWidth="1"/>
    <col min="14338" max="14338" width="14.44140625" style="6" customWidth="1"/>
    <col min="14339" max="14360" width="0" style="6" hidden="1" customWidth="1"/>
    <col min="14361" max="14365" width="12.6640625" style="6" customWidth="1"/>
    <col min="14366" max="14366" width="5.21875" style="6" customWidth="1"/>
    <col min="14367" max="14367" width="20.21875" style="6" customWidth="1"/>
    <col min="14368" max="14592" width="9" style="6"/>
    <col min="14593" max="14593" width="10.88671875" style="6" customWidth="1"/>
    <col min="14594" max="14594" width="14.44140625" style="6" customWidth="1"/>
    <col min="14595" max="14616" width="0" style="6" hidden="1" customWidth="1"/>
    <col min="14617" max="14621" width="12.6640625" style="6" customWidth="1"/>
    <col min="14622" max="14622" width="5.21875" style="6" customWidth="1"/>
    <col min="14623" max="14623" width="20.21875" style="6" customWidth="1"/>
    <col min="14624" max="14848" width="9" style="6"/>
    <col min="14849" max="14849" width="10.88671875" style="6" customWidth="1"/>
    <col min="14850" max="14850" width="14.44140625" style="6" customWidth="1"/>
    <col min="14851" max="14872" width="0" style="6" hidden="1" customWidth="1"/>
    <col min="14873" max="14877" width="12.6640625" style="6" customWidth="1"/>
    <col min="14878" max="14878" width="5.21875" style="6" customWidth="1"/>
    <col min="14879" max="14879" width="20.21875" style="6" customWidth="1"/>
    <col min="14880" max="15104" width="9" style="6"/>
    <col min="15105" max="15105" width="10.88671875" style="6" customWidth="1"/>
    <col min="15106" max="15106" width="14.44140625" style="6" customWidth="1"/>
    <col min="15107" max="15128" width="0" style="6" hidden="1" customWidth="1"/>
    <col min="15129" max="15133" width="12.6640625" style="6" customWidth="1"/>
    <col min="15134" max="15134" width="5.21875" style="6" customWidth="1"/>
    <col min="15135" max="15135" width="20.21875" style="6" customWidth="1"/>
    <col min="15136" max="15360" width="9" style="6"/>
    <col min="15361" max="15361" width="10.88671875" style="6" customWidth="1"/>
    <col min="15362" max="15362" width="14.44140625" style="6" customWidth="1"/>
    <col min="15363" max="15384" width="0" style="6" hidden="1" customWidth="1"/>
    <col min="15385" max="15389" width="12.6640625" style="6" customWidth="1"/>
    <col min="15390" max="15390" width="5.21875" style="6" customWidth="1"/>
    <col min="15391" max="15391" width="20.21875" style="6" customWidth="1"/>
    <col min="15392" max="15616" width="9" style="6"/>
    <col min="15617" max="15617" width="10.88671875" style="6" customWidth="1"/>
    <col min="15618" max="15618" width="14.44140625" style="6" customWidth="1"/>
    <col min="15619" max="15640" width="0" style="6" hidden="1" customWidth="1"/>
    <col min="15641" max="15645" width="12.6640625" style="6" customWidth="1"/>
    <col min="15646" max="15646" width="5.21875" style="6" customWidth="1"/>
    <col min="15647" max="15647" width="20.21875" style="6" customWidth="1"/>
    <col min="15648" max="15872" width="9" style="6"/>
    <col min="15873" max="15873" width="10.88671875" style="6" customWidth="1"/>
    <col min="15874" max="15874" width="14.44140625" style="6" customWidth="1"/>
    <col min="15875" max="15896" width="0" style="6" hidden="1" customWidth="1"/>
    <col min="15897" max="15901" width="12.6640625" style="6" customWidth="1"/>
    <col min="15902" max="15902" width="5.21875" style="6" customWidth="1"/>
    <col min="15903" max="15903" width="20.21875" style="6" customWidth="1"/>
    <col min="15904" max="16128" width="9" style="6"/>
    <col min="16129" max="16129" width="10.88671875" style="6" customWidth="1"/>
    <col min="16130" max="16130" width="14.44140625" style="6" customWidth="1"/>
    <col min="16131" max="16152" width="0" style="6" hidden="1" customWidth="1"/>
    <col min="16153" max="16157" width="12.6640625" style="6" customWidth="1"/>
    <col min="16158" max="16158" width="5.21875" style="6" customWidth="1"/>
    <col min="16159" max="16159" width="20.21875" style="6" customWidth="1"/>
    <col min="16160" max="16384" width="9" style="6"/>
  </cols>
  <sheetData>
    <row r="1" spans="1:31" ht="27" customHeight="1">
      <c r="A1" s="255"/>
      <c r="B1" s="2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</row>
    <row r="2" spans="1:31" ht="27" customHeight="1">
      <c r="A2" s="255" t="s">
        <v>183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</row>
    <row r="3" spans="1:31" ht="21.75" customHeight="1" thickBot="1">
      <c r="A3" s="154"/>
      <c r="B3" s="154"/>
      <c r="C3" s="154"/>
      <c r="D3" s="38"/>
      <c r="E3" s="154"/>
      <c r="F3" s="154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 t="s">
        <v>184</v>
      </c>
    </row>
    <row r="4" spans="1:31" ht="21.75" customHeight="1">
      <c r="A4" s="603" t="s">
        <v>4</v>
      </c>
      <c r="B4" s="604"/>
      <c r="C4" s="410" t="s">
        <v>5</v>
      </c>
      <c r="D4" s="410" t="s">
        <v>6</v>
      </c>
      <c r="E4" s="410" t="s">
        <v>7</v>
      </c>
      <c r="F4" s="410" t="s">
        <v>8</v>
      </c>
      <c r="G4" s="423" t="s">
        <v>9</v>
      </c>
      <c r="H4" s="418" t="s">
        <v>10</v>
      </c>
      <c r="I4" s="418" t="s">
        <v>11</v>
      </c>
      <c r="J4" s="418" t="s">
        <v>12</v>
      </c>
      <c r="K4" s="418" t="s">
        <v>13</v>
      </c>
      <c r="L4" s="418" t="s">
        <v>14</v>
      </c>
      <c r="M4" s="256" t="s">
        <v>15</v>
      </c>
      <c r="N4" s="420" t="s">
        <v>16</v>
      </c>
      <c r="O4" s="420" t="s">
        <v>17</v>
      </c>
      <c r="P4" s="420" t="s">
        <v>18</v>
      </c>
      <c r="Q4" s="420" t="s">
        <v>146</v>
      </c>
      <c r="R4" s="420" t="s">
        <v>147</v>
      </c>
      <c r="S4" s="420" t="s">
        <v>148</v>
      </c>
      <c r="T4" s="420" t="s">
        <v>158</v>
      </c>
      <c r="U4" s="410" t="s">
        <v>165</v>
      </c>
      <c r="V4" s="410" t="s">
        <v>169</v>
      </c>
      <c r="W4" s="423" t="s">
        <v>172</v>
      </c>
      <c r="X4" s="410" t="s">
        <v>185</v>
      </c>
      <c r="Y4" s="410" t="s">
        <v>186</v>
      </c>
      <c r="Z4" s="409" t="s">
        <v>187</v>
      </c>
      <c r="AA4" s="415" t="s">
        <v>188</v>
      </c>
      <c r="AB4" s="409" t="s">
        <v>333</v>
      </c>
      <c r="AC4" s="494" t="s">
        <v>334</v>
      </c>
      <c r="AD4" s="492" t="s">
        <v>349</v>
      </c>
    </row>
    <row r="5" spans="1:31" ht="21.75" customHeight="1">
      <c r="A5" s="257" t="s">
        <v>189</v>
      </c>
      <c r="B5" s="258"/>
      <c r="C5" s="259">
        <v>22600</v>
      </c>
      <c r="D5" s="185">
        <v>51880</v>
      </c>
      <c r="E5" s="185">
        <v>37991</v>
      </c>
      <c r="F5" s="185">
        <v>18658</v>
      </c>
      <c r="G5" s="426">
        <v>22966</v>
      </c>
      <c r="H5" s="185">
        <v>32610</v>
      </c>
      <c r="I5" s="213">
        <v>33408</v>
      </c>
      <c r="J5" s="213">
        <v>31948</v>
      </c>
      <c r="K5" s="213">
        <v>24374</v>
      </c>
      <c r="L5" s="213">
        <v>37566</v>
      </c>
      <c r="M5" s="260">
        <v>24736</v>
      </c>
      <c r="N5" s="261">
        <v>6456</v>
      </c>
      <c r="O5" s="261">
        <v>5520</v>
      </c>
      <c r="P5" s="261">
        <v>8750</v>
      </c>
      <c r="Q5" s="261">
        <v>6538</v>
      </c>
      <c r="R5" s="261">
        <v>15956</v>
      </c>
      <c r="S5" s="261">
        <v>13982</v>
      </c>
      <c r="T5" s="261">
        <v>8252</v>
      </c>
      <c r="U5" s="213">
        <v>12773</v>
      </c>
      <c r="V5" s="262">
        <v>11956</v>
      </c>
      <c r="W5" s="263">
        <v>6319</v>
      </c>
      <c r="X5" s="444">
        <v>31892</v>
      </c>
      <c r="Y5" s="444">
        <v>62560</v>
      </c>
      <c r="Z5" s="444">
        <v>6977</v>
      </c>
      <c r="AA5" s="445">
        <v>13546</v>
      </c>
      <c r="AB5" s="444">
        <v>10731</v>
      </c>
      <c r="AC5" s="547">
        <v>16638</v>
      </c>
      <c r="AD5" s="537">
        <v>9635</v>
      </c>
    </row>
    <row r="6" spans="1:31" ht="21.75" customHeight="1">
      <c r="A6" s="257" t="s">
        <v>190</v>
      </c>
      <c r="B6" s="258"/>
      <c r="C6" s="259">
        <v>2781755</v>
      </c>
      <c r="D6" s="264">
        <v>2814596</v>
      </c>
      <c r="E6" s="185">
        <v>2949532</v>
      </c>
      <c r="F6" s="185">
        <v>2978345</v>
      </c>
      <c r="G6" s="426">
        <v>3114206</v>
      </c>
      <c r="H6" s="185">
        <v>3091439</v>
      </c>
      <c r="I6" s="213">
        <v>3564373</v>
      </c>
      <c r="J6" s="213">
        <v>3797381</v>
      </c>
      <c r="K6" s="213">
        <v>4507871</v>
      </c>
      <c r="L6" s="213">
        <v>4670765</v>
      </c>
      <c r="M6" s="260">
        <v>5126594</v>
      </c>
      <c r="N6" s="261">
        <v>5231050</v>
      </c>
      <c r="O6" s="261">
        <v>5191178</v>
      </c>
      <c r="P6" s="261">
        <v>4913787</v>
      </c>
      <c r="Q6" s="261">
        <v>4822337</v>
      </c>
      <c r="R6" s="261">
        <v>4676119</v>
      </c>
      <c r="S6" s="261">
        <v>4537343</v>
      </c>
      <c r="T6" s="261">
        <v>4510492</v>
      </c>
      <c r="U6" s="213">
        <v>4727291</v>
      </c>
      <c r="V6" s="262">
        <v>4633011</v>
      </c>
      <c r="W6" s="263">
        <v>4715975</v>
      </c>
      <c r="X6" s="444">
        <v>4824477</v>
      </c>
      <c r="Y6" s="444">
        <v>4930500</v>
      </c>
      <c r="Z6" s="444">
        <v>4618297</v>
      </c>
      <c r="AA6" s="445">
        <v>4766441</v>
      </c>
      <c r="AB6" s="444">
        <v>4801628</v>
      </c>
      <c r="AC6" s="547">
        <v>4596276</v>
      </c>
      <c r="AD6" s="537">
        <v>5183813</v>
      </c>
      <c r="AE6" s="427"/>
    </row>
    <row r="7" spans="1:31" ht="21.75" customHeight="1">
      <c r="A7" s="257" t="s">
        <v>191</v>
      </c>
      <c r="B7" s="258"/>
      <c r="C7" s="259">
        <v>75839455</v>
      </c>
      <c r="D7" s="264">
        <v>75372728</v>
      </c>
      <c r="E7" s="185">
        <v>73924269</v>
      </c>
      <c r="F7" s="185">
        <v>73194467</v>
      </c>
      <c r="G7" s="426">
        <v>74177406</v>
      </c>
      <c r="H7" s="185">
        <v>73521138</v>
      </c>
      <c r="I7" s="213">
        <v>75113890</v>
      </c>
      <c r="J7" s="213">
        <v>73652287</v>
      </c>
      <c r="K7" s="213">
        <v>79281648</v>
      </c>
      <c r="L7" s="213">
        <v>81924559</v>
      </c>
      <c r="M7" s="260">
        <v>83445722</v>
      </c>
      <c r="N7" s="261">
        <v>84239893</v>
      </c>
      <c r="O7" s="261">
        <v>81705058</v>
      </c>
      <c r="P7" s="261">
        <v>83654994</v>
      </c>
      <c r="Q7" s="261">
        <v>86360844</v>
      </c>
      <c r="R7" s="261">
        <v>88817752</v>
      </c>
      <c r="S7" s="261">
        <v>90789461</v>
      </c>
      <c r="T7" s="261">
        <v>93506114</v>
      </c>
      <c r="U7" s="213">
        <v>97152734</v>
      </c>
      <c r="V7" s="262">
        <v>100842205</v>
      </c>
      <c r="W7" s="263">
        <v>103657566</v>
      </c>
      <c r="X7" s="444">
        <v>106188269</v>
      </c>
      <c r="Y7" s="444">
        <v>108523150</v>
      </c>
      <c r="Z7" s="444">
        <v>109446757</v>
      </c>
      <c r="AA7" s="445">
        <v>110493430</v>
      </c>
      <c r="AB7" s="444">
        <v>112961859</v>
      </c>
      <c r="AC7" s="547">
        <v>114568900</v>
      </c>
      <c r="AD7" s="537">
        <v>121267317</v>
      </c>
      <c r="AE7" s="427"/>
    </row>
    <row r="8" spans="1:31" ht="21.75" customHeight="1">
      <c r="A8" s="257" t="s">
        <v>192</v>
      </c>
      <c r="B8" s="258"/>
      <c r="C8" s="259">
        <v>1776148</v>
      </c>
      <c r="D8" s="264">
        <v>1717877</v>
      </c>
      <c r="E8" s="264">
        <v>1678125</v>
      </c>
      <c r="F8" s="264">
        <v>1647642</v>
      </c>
      <c r="G8" s="425">
        <v>1631364</v>
      </c>
      <c r="H8" s="264">
        <v>1602674</v>
      </c>
      <c r="I8" s="259">
        <v>1583617</v>
      </c>
      <c r="J8" s="259">
        <v>1592885</v>
      </c>
      <c r="K8" s="259">
        <v>1686168</v>
      </c>
      <c r="L8" s="259">
        <v>1730479</v>
      </c>
      <c r="M8" s="265">
        <v>1807962</v>
      </c>
      <c r="N8" s="266">
        <v>1799510</v>
      </c>
      <c r="O8" s="266">
        <v>1723043</v>
      </c>
      <c r="P8" s="266">
        <v>1741746</v>
      </c>
      <c r="Q8" s="266">
        <v>1801858</v>
      </c>
      <c r="R8" s="266">
        <v>1874166</v>
      </c>
      <c r="S8" s="259">
        <v>1965292</v>
      </c>
      <c r="T8" s="259">
        <v>2105760</v>
      </c>
      <c r="U8" s="267">
        <v>2246603</v>
      </c>
      <c r="V8" s="268">
        <v>2403177</v>
      </c>
      <c r="W8" s="269">
        <v>2695418</v>
      </c>
      <c r="X8" s="446">
        <v>3031603</v>
      </c>
      <c r="Y8" s="446">
        <v>3339157</v>
      </c>
      <c r="Z8" s="446">
        <v>3671932</v>
      </c>
      <c r="AA8" s="447">
        <v>4043849</v>
      </c>
      <c r="AB8" s="446">
        <v>4421259</v>
      </c>
      <c r="AC8" s="548">
        <v>4706752</v>
      </c>
      <c r="AD8" s="538">
        <v>5137371</v>
      </c>
      <c r="AE8" s="427"/>
    </row>
    <row r="9" spans="1:31" ht="21.75" customHeight="1">
      <c r="A9" s="257" t="s">
        <v>193</v>
      </c>
      <c r="B9" s="258"/>
      <c r="C9" s="259">
        <v>6118377</v>
      </c>
      <c r="D9" s="264">
        <v>5916070</v>
      </c>
      <c r="E9" s="264">
        <v>5793231</v>
      </c>
      <c r="F9" s="264">
        <v>5654832</v>
      </c>
      <c r="G9" s="425">
        <v>5524519</v>
      </c>
      <c r="H9" s="264">
        <v>5322537</v>
      </c>
      <c r="I9" s="259">
        <v>5227699</v>
      </c>
      <c r="J9" s="259">
        <v>5251401</v>
      </c>
      <c r="K9" s="259">
        <v>5602919</v>
      </c>
      <c r="L9" s="259">
        <v>5635190</v>
      </c>
      <c r="M9" s="265">
        <v>5636078</v>
      </c>
      <c r="N9" s="266">
        <v>5594805</v>
      </c>
      <c r="O9" s="266">
        <v>5451985</v>
      </c>
      <c r="P9" s="266">
        <v>5412661</v>
      </c>
      <c r="Q9" s="266">
        <v>5412702</v>
      </c>
      <c r="R9" s="266">
        <v>5774454</v>
      </c>
      <c r="S9" s="259">
        <v>6011426</v>
      </c>
      <c r="T9" s="259">
        <v>6186666</v>
      </c>
      <c r="U9" s="267">
        <v>6394583</v>
      </c>
      <c r="V9" s="268">
        <v>6568375</v>
      </c>
      <c r="W9" s="269">
        <v>6720550</v>
      </c>
      <c r="X9" s="446">
        <v>6829796</v>
      </c>
      <c r="Y9" s="446">
        <v>6954553</v>
      </c>
      <c r="Z9" s="446">
        <v>7030735</v>
      </c>
      <c r="AA9" s="447">
        <v>7068918</v>
      </c>
      <c r="AB9" s="446">
        <v>7080271</v>
      </c>
      <c r="AC9" s="548">
        <v>6819469</v>
      </c>
      <c r="AD9" s="538">
        <v>7032684</v>
      </c>
      <c r="AE9" s="427"/>
    </row>
    <row r="10" spans="1:31" ht="21.75" customHeight="1">
      <c r="A10" s="257" t="s">
        <v>194</v>
      </c>
      <c r="B10" s="271"/>
      <c r="C10" s="259">
        <v>351399</v>
      </c>
      <c r="D10" s="264">
        <v>341322</v>
      </c>
      <c r="E10" s="264">
        <v>337550</v>
      </c>
      <c r="F10" s="264">
        <v>331027</v>
      </c>
      <c r="G10" s="425">
        <v>320056</v>
      </c>
      <c r="H10" s="264">
        <v>303419</v>
      </c>
      <c r="I10" s="259">
        <v>294206</v>
      </c>
      <c r="J10" s="259">
        <v>297865</v>
      </c>
      <c r="K10" s="259">
        <v>324591</v>
      </c>
      <c r="L10" s="259">
        <v>325161</v>
      </c>
      <c r="M10" s="265">
        <v>433769</v>
      </c>
      <c r="N10" s="266">
        <v>404540</v>
      </c>
      <c r="O10" s="266">
        <v>384238</v>
      </c>
      <c r="P10" s="266">
        <v>368824</v>
      </c>
      <c r="Q10" s="266">
        <v>360499</v>
      </c>
      <c r="R10" s="266">
        <v>357838</v>
      </c>
      <c r="S10" s="259">
        <v>353203</v>
      </c>
      <c r="T10" s="259">
        <v>354231</v>
      </c>
      <c r="U10" s="267">
        <v>370641</v>
      </c>
      <c r="V10" s="268">
        <v>379287</v>
      </c>
      <c r="W10" s="269">
        <v>377457</v>
      </c>
      <c r="X10" s="446">
        <v>379162</v>
      </c>
      <c r="Y10" s="446">
        <v>379385</v>
      </c>
      <c r="Z10" s="446">
        <v>378065</v>
      </c>
      <c r="AA10" s="447">
        <v>377355</v>
      </c>
      <c r="AB10" s="446">
        <v>377663</v>
      </c>
      <c r="AC10" s="548">
        <v>354948</v>
      </c>
      <c r="AD10" s="538">
        <v>377561</v>
      </c>
      <c r="AE10" s="427"/>
    </row>
    <row r="11" spans="1:31" ht="21.75" customHeight="1">
      <c r="A11" s="272" t="s">
        <v>195</v>
      </c>
      <c r="B11" s="258"/>
      <c r="C11" s="259">
        <v>25956</v>
      </c>
      <c r="D11" s="264">
        <v>22568</v>
      </c>
      <c r="E11" s="264">
        <v>7568</v>
      </c>
      <c r="F11" s="264">
        <v>10092</v>
      </c>
      <c r="G11" s="425">
        <v>3210</v>
      </c>
      <c r="H11" s="264">
        <v>18794</v>
      </c>
      <c r="I11" s="259">
        <v>10612</v>
      </c>
      <c r="J11" s="259">
        <v>11509</v>
      </c>
      <c r="K11" s="259">
        <v>4802</v>
      </c>
      <c r="L11" s="259">
        <v>4933</v>
      </c>
      <c r="M11" s="265">
        <v>5168</v>
      </c>
      <c r="N11" s="273" t="s">
        <v>196</v>
      </c>
      <c r="O11" s="273" t="s">
        <v>196</v>
      </c>
      <c r="P11" s="273" t="s">
        <v>196</v>
      </c>
      <c r="Q11" s="273" t="s">
        <v>196</v>
      </c>
      <c r="R11" s="273" t="s">
        <v>196</v>
      </c>
      <c r="S11" s="274" t="s">
        <v>196</v>
      </c>
      <c r="T11" s="274" t="s">
        <v>196</v>
      </c>
      <c r="U11" s="275" t="s">
        <v>196</v>
      </c>
      <c r="V11" s="274" t="s">
        <v>196</v>
      </c>
      <c r="W11" s="273" t="s">
        <v>196</v>
      </c>
      <c r="X11" s="276" t="s">
        <v>197</v>
      </c>
      <c r="Y11" s="276" t="s">
        <v>196</v>
      </c>
      <c r="Z11" s="276" t="s">
        <v>196</v>
      </c>
      <c r="AA11" s="277" t="s">
        <v>197</v>
      </c>
      <c r="AB11" s="276" t="s">
        <v>197</v>
      </c>
      <c r="AC11" s="549" t="s">
        <v>196</v>
      </c>
      <c r="AD11" s="539" t="s">
        <v>196</v>
      </c>
      <c r="AE11" s="427"/>
    </row>
    <row r="12" spans="1:31" ht="21.75" customHeight="1">
      <c r="A12" s="278" t="s">
        <v>198</v>
      </c>
      <c r="B12" s="279"/>
      <c r="C12" s="280">
        <f t="shared" ref="C12:H12" si="0">SUM(C13:C15)</f>
        <v>2023870</v>
      </c>
      <c r="D12" s="281">
        <f t="shared" si="0"/>
        <v>2081810</v>
      </c>
      <c r="E12" s="281">
        <f t="shared" si="0"/>
        <v>2049870</v>
      </c>
      <c r="F12" s="281">
        <f t="shared" si="0"/>
        <v>2022860</v>
      </c>
      <c r="G12" s="282">
        <f t="shared" si="0"/>
        <v>1998360</v>
      </c>
      <c r="H12" s="281">
        <f t="shared" si="0"/>
        <v>1967830</v>
      </c>
      <c r="I12" s="280">
        <v>1996250</v>
      </c>
      <c r="J12" s="280">
        <f t="shared" ref="J12:AA12" si="1">SUM(J13:J15)</f>
        <v>2196080</v>
      </c>
      <c r="K12" s="280">
        <f t="shared" si="1"/>
        <v>2616540</v>
      </c>
      <c r="L12" s="280">
        <f t="shared" si="1"/>
        <v>3005000</v>
      </c>
      <c r="M12" s="283">
        <f t="shared" si="1"/>
        <v>2956280</v>
      </c>
      <c r="N12" s="284">
        <f t="shared" si="1"/>
        <v>2852710</v>
      </c>
      <c r="O12" s="284">
        <f t="shared" si="1"/>
        <v>2762590</v>
      </c>
      <c r="P12" s="284">
        <f t="shared" si="1"/>
        <v>2733690</v>
      </c>
      <c r="Q12" s="284">
        <f t="shared" si="1"/>
        <v>2791200</v>
      </c>
      <c r="R12" s="284">
        <f t="shared" si="1"/>
        <v>2743280</v>
      </c>
      <c r="S12" s="284">
        <f t="shared" si="1"/>
        <v>2714910</v>
      </c>
      <c r="T12" s="284">
        <f t="shared" si="1"/>
        <v>2681840</v>
      </c>
      <c r="U12" s="280">
        <f t="shared" si="1"/>
        <v>2695350</v>
      </c>
      <c r="V12" s="285">
        <f t="shared" si="1"/>
        <v>2639640</v>
      </c>
      <c r="W12" s="286">
        <f t="shared" si="1"/>
        <v>2608940</v>
      </c>
      <c r="X12" s="448">
        <f t="shared" si="1"/>
        <v>2630080</v>
      </c>
      <c r="Y12" s="448">
        <f t="shared" si="1"/>
        <v>2639020</v>
      </c>
      <c r="Z12" s="448">
        <f t="shared" si="1"/>
        <v>2602870</v>
      </c>
      <c r="AA12" s="449">
        <f t="shared" si="1"/>
        <v>2634060</v>
      </c>
      <c r="AB12" s="448">
        <v>2625250</v>
      </c>
      <c r="AC12" s="550">
        <v>2226810</v>
      </c>
      <c r="AD12" s="540">
        <f>SUM(AD13:AD15)</f>
        <v>2713900</v>
      </c>
      <c r="AE12" s="427"/>
    </row>
    <row r="13" spans="1:31" ht="21.75" customHeight="1">
      <c r="A13" s="212"/>
      <c r="B13" s="287" t="s">
        <v>199</v>
      </c>
      <c r="C13" s="288">
        <v>811440</v>
      </c>
      <c r="D13" s="289">
        <v>860700</v>
      </c>
      <c r="E13" s="289">
        <v>860700</v>
      </c>
      <c r="F13" s="289">
        <v>851400</v>
      </c>
      <c r="G13" s="290">
        <v>845700</v>
      </c>
      <c r="H13" s="289">
        <v>827700</v>
      </c>
      <c r="I13" s="288">
        <v>840600</v>
      </c>
      <c r="J13" s="288">
        <v>922800</v>
      </c>
      <c r="K13" s="288">
        <v>1109700</v>
      </c>
      <c r="L13" s="288">
        <v>1230600</v>
      </c>
      <c r="M13" s="291">
        <v>1229700</v>
      </c>
      <c r="N13" s="292">
        <v>1191600</v>
      </c>
      <c r="O13" s="292">
        <v>1144200</v>
      </c>
      <c r="P13" s="292">
        <v>1122900</v>
      </c>
      <c r="Q13" s="292">
        <v>1150200</v>
      </c>
      <c r="R13" s="292">
        <v>1125000</v>
      </c>
      <c r="S13" s="292">
        <v>1104300</v>
      </c>
      <c r="T13" s="292">
        <v>1095900</v>
      </c>
      <c r="U13" s="288">
        <v>1150240</v>
      </c>
      <c r="V13" s="293">
        <v>1150760</v>
      </c>
      <c r="W13" s="294">
        <v>1052400</v>
      </c>
      <c r="X13" s="450">
        <v>1063800</v>
      </c>
      <c r="Y13" s="450">
        <v>1067100</v>
      </c>
      <c r="Z13" s="450">
        <v>1033500</v>
      </c>
      <c r="AA13" s="451">
        <v>1044600</v>
      </c>
      <c r="AB13" s="450">
        <v>1026600</v>
      </c>
      <c r="AC13" s="551">
        <v>828900</v>
      </c>
      <c r="AD13" s="541">
        <v>1019700</v>
      </c>
      <c r="AE13" s="427"/>
    </row>
    <row r="14" spans="1:31" ht="21.75" customHeight="1">
      <c r="A14" s="212"/>
      <c r="B14" s="287" t="s">
        <v>200</v>
      </c>
      <c r="C14" s="288">
        <v>841360</v>
      </c>
      <c r="D14" s="289">
        <v>821600</v>
      </c>
      <c r="E14" s="289">
        <v>791960</v>
      </c>
      <c r="F14" s="289">
        <v>785980</v>
      </c>
      <c r="G14" s="290">
        <v>768560</v>
      </c>
      <c r="H14" s="289">
        <v>763620</v>
      </c>
      <c r="I14" s="288">
        <v>774540</v>
      </c>
      <c r="J14" s="288">
        <v>861120</v>
      </c>
      <c r="K14" s="288">
        <v>1045460</v>
      </c>
      <c r="L14" s="288">
        <v>1251380</v>
      </c>
      <c r="M14" s="291">
        <v>1207700</v>
      </c>
      <c r="N14" s="292">
        <v>1170520</v>
      </c>
      <c r="O14" s="292">
        <v>1141140</v>
      </c>
      <c r="P14" s="292">
        <v>1157000</v>
      </c>
      <c r="Q14" s="292">
        <v>1161680</v>
      </c>
      <c r="R14" s="292">
        <v>1160120</v>
      </c>
      <c r="S14" s="292">
        <v>1167400</v>
      </c>
      <c r="T14" s="292">
        <v>1142960</v>
      </c>
      <c r="U14" s="288">
        <v>1108800</v>
      </c>
      <c r="V14" s="293">
        <v>1068900</v>
      </c>
      <c r="W14" s="294">
        <v>1139320</v>
      </c>
      <c r="X14" s="450">
        <v>1149980</v>
      </c>
      <c r="Y14" s="450">
        <v>1151020</v>
      </c>
      <c r="Z14" s="450">
        <v>1158820</v>
      </c>
      <c r="AA14" s="451">
        <v>1181440</v>
      </c>
      <c r="AB14" s="450">
        <v>1203280</v>
      </c>
      <c r="AC14" s="551">
        <v>1094080</v>
      </c>
      <c r="AD14" s="541">
        <v>1301820</v>
      </c>
      <c r="AE14" s="427"/>
    </row>
    <row r="15" spans="1:31" ht="21.75" customHeight="1">
      <c r="A15" s="127"/>
      <c r="B15" s="295" t="s">
        <v>201</v>
      </c>
      <c r="C15" s="296">
        <v>371070</v>
      </c>
      <c r="D15" s="297">
        <v>399510</v>
      </c>
      <c r="E15" s="297">
        <v>397210</v>
      </c>
      <c r="F15" s="297">
        <v>385480</v>
      </c>
      <c r="G15" s="298">
        <v>384100</v>
      </c>
      <c r="H15" s="297">
        <v>376510</v>
      </c>
      <c r="I15" s="296">
        <v>381110</v>
      </c>
      <c r="J15" s="296">
        <v>412160</v>
      </c>
      <c r="K15" s="296">
        <v>461380</v>
      </c>
      <c r="L15" s="296">
        <v>523020</v>
      </c>
      <c r="M15" s="299">
        <v>518880</v>
      </c>
      <c r="N15" s="300">
        <v>490590</v>
      </c>
      <c r="O15" s="300">
        <v>477250</v>
      </c>
      <c r="P15" s="300">
        <v>453790</v>
      </c>
      <c r="Q15" s="300">
        <v>479320</v>
      </c>
      <c r="R15" s="300">
        <v>458160</v>
      </c>
      <c r="S15" s="296">
        <v>443210</v>
      </c>
      <c r="T15" s="296">
        <v>442980</v>
      </c>
      <c r="U15" s="301">
        <v>436310</v>
      </c>
      <c r="V15" s="302">
        <v>419980</v>
      </c>
      <c r="W15" s="303">
        <v>417220</v>
      </c>
      <c r="X15" s="452">
        <v>416300</v>
      </c>
      <c r="Y15" s="452">
        <v>420900</v>
      </c>
      <c r="Z15" s="452">
        <v>410550</v>
      </c>
      <c r="AA15" s="453">
        <v>408020</v>
      </c>
      <c r="AB15" s="452">
        <v>395370</v>
      </c>
      <c r="AC15" s="552">
        <v>303830</v>
      </c>
      <c r="AD15" s="542">
        <v>392380</v>
      </c>
      <c r="AE15" s="427"/>
    </row>
    <row r="16" spans="1:31" ht="21.75" hidden="1" customHeight="1">
      <c r="A16" s="257" t="s">
        <v>202</v>
      </c>
      <c r="B16" s="304"/>
      <c r="C16" s="305">
        <v>7024320</v>
      </c>
      <c r="D16" s="306">
        <v>7214400</v>
      </c>
      <c r="E16" s="306">
        <v>7103040</v>
      </c>
      <c r="F16" s="306">
        <v>7200000</v>
      </c>
      <c r="G16" s="307">
        <v>7145280</v>
      </c>
      <c r="H16" s="306">
        <v>7074720</v>
      </c>
      <c r="I16" s="305">
        <v>7037280</v>
      </c>
      <c r="J16" s="305">
        <v>8122560</v>
      </c>
      <c r="K16" s="305">
        <v>0</v>
      </c>
      <c r="L16" s="305">
        <v>0</v>
      </c>
      <c r="M16" s="308">
        <v>0</v>
      </c>
      <c r="N16" s="309">
        <v>0</v>
      </c>
      <c r="O16" s="309">
        <v>0</v>
      </c>
      <c r="P16" s="309">
        <v>0</v>
      </c>
      <c r="Q16" s="309">
        <v>0</v>
      </c>
      <c r="R16" s="309">
        <v>0</v>
      </c>
      <c r="S16" s="310">
        <v>0</v>
      </c>
      <c r="T16" s="310">
        <v>0</v>
      </c>
      <c r="U16" s="305">
        <v>0</v>
      </c>
      <c r="V16" s="270">
        <v>0</v>
      </c>
      <c r="W16" s="311">
        <v>0</v>
      </c>
      <c r="X16" s="446"/>
      <c r="Y16" s="446"/>
      <c r="Z16" s="446"/>
      <c r="AA16" s="447"/>
      <c r="AB16" s="446"/>
      <c r="AC16" s="548"/>
      <c r="AD16" s="538"/>
    </row>
    <row r="17" spans="1:31" ht="21.75" customHeight="1">
      <c r="A17" s="278" t="s">
        <v>203</v>
      </c>
      <c r="B17" s="279"/>
      <c r="C17" s="280">
        <f t="shared" ref="C17:H17" si="2">SUM(C18:C19)</f>
        <v>656060</v>
      </c>
      <c r="D17" s="281">
        <f t="shared" si="2"/>
        <v>621920</v>
      </c>
      <c r="E17" s="281">
        <f t="shared" si="2"/>
        <v>599580</v>
      </c>
      <c r="F17" s="281">
        <f t="shared" si="2"/>
        <v>592740</v>
      </c>
      <c r="G17" s="282">
        <f t="shared" si="2"/>
        <v>561060</v>
      </c>
      <c r="H17" s="281">
        <f t="shared" si="2"/>
        <v>549680</v>
      </c>
      <c r="I17" s="280">
        <v>525220</v>
      </c>
      <c r="J17" s="280">
        <f t="shared" ref="J17:U17" si="3">SUM(J18:J19)</f>
        <v>533700</v>
      </c>
      <c r="K17" s="280">
        <f t="shared" si="3"/>
        <v>853540</v>
      </c>
      <c r="L17" s="280">
        <f t="shared" si="3"/>
        <v>884660</v>
      </c>
      <c r="M17" s="283">
        <f t="shared" si="3"/>
        <v>920540</v>
      </c>
      <c r="N17" s="284">
        <f t="shared" si="3"/>
        <v>941360</v>
      </c>
      <c r="O17" s="284">
        <f t="shared" si="3"/>
        <v>923840</v>
      </c>
      <c r="P17" s="284">
        <f t="shared" si="3"/>
        <v>912280</v>
      </c>
      <c r="Q17" s="284">
        <f t="shared" si="3"/>
        <v>977040</v>
      </c>
      <c r="R17" s="284">
        <f t="shared" si="3"/>
        <v>1017220</v>
      </c>
      <c r="S17" s="280">
        <f t="shared" si="3"/>
        <v>1026300</v>
      </c>
      <c r="T17" s="280">
        <f t="shared" si="3"/>
        <v>1047000</v>
      </c>
      <c r="U17" s="312">
        <f t="shared" si="3"/>
        <v>1071900</v>
      </c>
      <c r="V17" s="285">
        <f>SUM(V18:V19)</f>
        <v>1095780</v>
      </c>
      <c r="W17" s="286">
        <f>SUM(W18:W19)</f>
        <v>1103660</v>
      </c>
      <c r="X17" s="448">
        <f>SUM(X18:X19)</f>
        <v>1116080</v>
      </c>
      <c r="Y17" s="448">
        <f>SUM(Y18:Y19)</f>
        <v>1143560</v>
      </c>
      <c r="Z17" s="448">
        <v>448240</v>
      </c>
      <c r="AA17" s="449">
        <v>452660</v>
      </c>
      <c r="AB17" s="448">
        <v>462020</v>
      </c>
      <c r="AC17" s="550">
        <v>454220</v>
      </c>
      <c r="AD17" s="540">
        <v>482560</v>
      </c>
      <c r="AE17" s="427"/>
    </row>
    <row r="18" spans="1:31" ht="21.75" customHeight="1">
      <c r="A18" s="212"/>
      <c r="B18" s="287" t="s">
        <v>204</v>
      </c>
      <c r="C18" s="288">
        <v>323960</v>
      </c>
      <c r="D18" s="289">
        <v>309920</v>
      </c>
      <c r="E18" s="289">
        <v>297180</v>
      </c>
      <c r="F18" s="289">
        <v>287040</v>
      </c>
      <c r="G18" s="290">
        <v>262860</v>
      </c>
      <c r="H18" s="289">
        <v>252980</v>
      </c>
      <c r="I18" s="288">
        <v>226720</v>
      </c>
      <c r="J18" s="288">
        <v>222300</v>
      </c>
      <c r="K18" s="288">
        <v>491140</v>
      </c>
      <c r="L18" s="288">
        <v>507260</v>
      </c>
      <c r="M18" s="291">
        <v>519740</v>
      </c>
      <c r="N18" s="292">
        <v>515060</v>
      </c>
      <c r="O18" s="292">
        <v>504140</v>
      </c>
      <c r="P18" s="292">
        <v>485680</v>
      </c>
      <c r="Q18" s="292">
        <v>485940</v>
      </c>
      <c r="R18" s="292">
        <v>507520</v>
      </c>
      <c r="S18" s="288">
        <v>495300</v>
      </c>
      <c r="T18" s="288">
        <v>495300</v>
      </c>
      <c r="U18" s="313">
        <v>507000</v>
      </c>
      <c r="V18" s="293">
        <v>511680</v>
      </c>
      <c r="W18" s="294">
        <v>507260</v>
      </c>
      <c r="X18" s="450">
        <v>506480</v>
      </c>
      <c r="Y18" s="450">
        <v>530660</v>
      </c>
      <c r="Z18" s="314" t="s">
        <v>196</v>
      </c>
      <c r="AA18" s="315" t="s">
        <v>197</v>
      </c>
      <c r="AB18" s="314" t="s">
        <v>197</v>
      </c>
      <c r="AC18" s="553" t="s">
        <v>196</v>
      </c>
      <c r="AD18" s="543" t="s">
        <v>196</v>
      </c>
    </row>
    <row r="19" spans="1:31" ht="21.75" customHeight="1">
      <c r="A19" s="127"/>
      <c r="B19" s="295" t="s">
        <v>199</v>
      </c>
      <c r="C19" s="296">
        <v>332100</v>
      </c>
      <c r="D19" s="297">
        <v>312000</v>
      </c>
      <c r="E19" s="297">
        <v>302400</v>
      </c>
      <c r="F19" s="297">
        <v>305700</v>
      </c>
      <c r="G19" s="298">
        <v>298200</v>
      </c>
      <c r="H19" s="297">
        <v>296700</v>
      </c>
      <c r="I19" s="296">
        <v>298500</v>
      </c>
      <c r="J19" s="296">
        <v>311400</v>
      </c>
      <c r="K19" s="296">
        <v>362400</v>
      </c>
      <c r="L19" s="296">
        <v>377400</v>
      </c>
      <c r="M19" s="299">
        <v>400800</v>
      </c>
      <c r="N19" s="300">
        <v>426300</v>
      </c>
      <c r="O19" s="300">
        <v>419700</v>
      </c>
      <c r="P19" s="300">
        <v>426600</v>
      </c>
      <c r="Q19" s="300">
        <v>491100</v>
      </c>
      <c r="R19" s="300">
        <v>509700</v>
      </c>
      <c r="S19" s="296">
        <v>531000</v>
      </c>
      <c r="T19" s="296">
        <v>551700</v>
      </c>
      <c r="U19" s="301">
        <v>564900</v>
      </c>
      <c r="V19" s="302">
        <v>584100</v>
      </c>
      <c r="W19" s="303">
        <v>596400</v>
      </c>
      <c r="X19" s="452">
        <v>609600</v>
      </c>
      <c r="Y19" s="452">
        <v>612900</v>
      </c>
      <c r="Z19" s="316" t="s">
        <v>196</v>
      </c>
      <c r="AA19" s="317" t="s">
        <v>197</v>
      </c>
      <c r="AB19" s="316" t="s">
        <v>197</v>
      </c>
      <c r="AC19" s="554" t="s">
        <v>196</v>
      </c>
      <c r="AD19" s="544" t="s">
        <v>196</v>
      </c>
    </row>
    <row r="20" spans="1:31" ht="21.75" customHeight="1">
      <c r="A20" s="257" t="s">
        <v>205</v>
      </c>
      <c r="B20" s="258"/>
      <c r="C20" s="259">
        <v>75400</v>
      </c>
      <c r="D20" s="264">
        <v>65000</v>
      </c>
      <c r="E20" s="264">
        <v>68900</v>
      </c>
      <c r="F20" s="264">
        <v>71500</v>
      </c>
      <c r="G20" s="425">
        <v>68380</v>
      </c>
      <c r="H20" s="264">
        <v>66820</v>
      </c>
      <c r="I20" s="259">
        <v>71500</v>
      </c>
      <c r="J20" s="259">
        <v>69160</v>
      </c>
      <c r="K20" s="259">
        <v>86580</v>
      </c>
      <c r="L20" s="259">
        <v>83980</v>
      </c>
      <c r="M20" s="265">
        <v>85540</v>
      </c>
      <c r="N20" s="266">
        <v>81120</v>
      </c>
      <c r="O20" s="266">
        <v>88920</v>
      </c>
      <c r="P20" s="266">
        <v>86060</v>
      </c>
      <c r="Q20" s="266">
        <v>92560</v>
      </c>
      <c r="R20" s="266">
        <v>94380</v>
      </c>
      <c r="S20" s="259">
        <v>96980</v>
      </c>
      <c r="T20" s="259">
        <v>87360</v>
      </c>
      <c r="U20" s="267">
        <v>87620</v>
      </c>
      <c r="V20" s="268">
        <v>86580</v>
      </c>
      <c r="W20" s="269">
        <v>88140</v>
      </c>
      <c r="X20" s="446">
        <v>83720</v>
      </c>
      <c r="Y20" s="446">
        <v>80340</v>
      </c>
      <c r="Z20" s="276" t="s">
        <v>196</v>
      </c>
      <c r="AA20" s="277" t="s">
        <v>197</v>
      </c>
      <c r="AB20" s="276" t="s">
        <v>197</v>
      </c>
      <c r="AC20" s="549" t="s">
        <v>196</v>
      </c>
      <c r="AD20" s="539" t="s">
        <v>196</v>
      </c>
    </row>
    <row r="21" spans="1:31" ht="21.75" customHeight="1">
      <c r="A21" s="257" t="s">
        <v>206</v>
      </c>
      <c r="B21" s="258"/>
      <c r="C21" s="259"/>
      <c r="D21" s="264"/>
      <c r="E21" s="264"/>
      <c r="F21" s="264"/>
      <c r="G21" s="425"/>
      <c r="H21" s="264"/>
      <c r="I21" s="259"/>
      <c r="J21" s="259"/>
      <c r="K21" s="259"/>
      <c r="L21" s="259"/>
      <c r="M21" s="265"/>
      <c r="N21" s="266"/>
      <c r="O21" s="266"/>
      <c r="P21" s="266"/>
      <c r="Q21" s="266"/>
      <c r="R21" s="266"/>
      <c r="S21" s="266"/>
      <c r="T21" s="266"/>
      <c r="U21" s="275" t="s">
        <v>196</v>
      </c>
      <c r="V21" s="274" t="s">
        <v>196</v>
      </c>
      <c r="W21" s="273" t="s">
        <v>196</v>
      </c>
      <c r="X21" s="276" t="s">
        <v>197</v>
      </c>
      <c r="Y21" s="276" t="s">
        <v>196</v>
      </c>
      <c r="Z21" s="446">
        <v>738600</v>
      </c>
      <c r="AA21" s="447">
        <v>747600</v>
      </c>
      <c r="AB21" s="446">
        <v>751800</v>
      </c>
      <c r="AC21" s="548">
        <v>601200</v>
      </c>
      <c r="AD21" s="538">
        <v>749700</v>
      </c>
      <c r="AE21" s="427"/>
    </row>
    <row r="22" spans="1:31" ht="21.75" customHeight="1">
      <c r="A22" s="257" t="s">
        <v>207</v>
      </c>
      <c r="B22" s="258"/>
      <c r="C22" s="259">
        <v>3120</v>
      </c>
      <c r="D22" s="264">
        <v>2340</v>
      </c>
      <c r="E22" s="264">
        <v>3120</v>
      </c>
      <c r="F22" s="264">
        <v>3120</v>
      </c>
      <c r="G22" s="425">
        <v>3120</v>
      </c>
      <c r="H22" s="264">
        <v>3380</v>
      </c>
      <c r="I22" s="259">
        <v>1560</v>
      </c>
      <c r="J22" s="259">
        <v>4160</v>
      </c>
      <c r="K22" s="259">
        <v>5200</v>
      </c>
      <c r="L22" s="259">
        <v>5980</v>
      </c>
      <c r="M22" s="265">
        <v>3640</v>
      </c>
      <c r="N22" s="266">
        <v>2860</v>
      </c>
      <c r="O22" s="266">
        <v>3900</v>
      </c>
      <c r="P22" s="266">
        <v>4420</v>
      </c>
      <c r="Q22" s="266">
        <v>3900</v>
      </c>
      <c r="R22" s="266">
        <v>2340</v>
      </c>
      <c r="S22" s="266">
        <v>3900</v>
      </c>
      <c r="T22" s="266">
        <v>6240</v>
      </c>
      <c r="U22" s="259">
        <v>5460</v>
      </c>
      <c r="V22" s="268">
        <v>5460</v>
      </c>
      <c r="W22" s="269">
        <v>3900</v>
      </c>
      <c r="X22" s="446">
        <v>4420</v>
      </c>
      <c r="Y22" s="446">
        <v>3900</v>
      </c>
      <c r="Z22" s="446">
        <v>3640</v>
      </c>
      <c r="AA22" s="447">
        <v>3380</v>
      </c>
      <c r="AB22" s="446">
        <v>5200</v>
      </c>
      <c r="AC22" s="548">
        <v>0</v>
      </c>
      <c r="AD22" s="538">
        <v>7020</v>
      </c>
      <c r="AE22" s="427"/>
    </row>
    <row r="23" spans="1:31" ht="21.75" customHeight="1">
      <c r="A23" s="278" t="s">
        <v>208</v>
      </c>
      <c r="B23" s="318"/>
      <c r="C23" s="319">
        <f t="shared" ref="C23:H23" si="4">SUM(C24:C25)</f>
        <v>16626680</v>
      </c>
      <c r="D23" s="320">
        <f t="shared" si="4"/>
        <v>16593230</v>
      </c>
      <c r="E23" s="320">
        <f t="shared" si="4"/>
        <v>16139220</v>
      </c>
      <c r="F23" s="320">
        <f t="shared" si="4"/>
        <v>15939870</v>
      </c>
      <c r="G23" s="321">
        <f t="shared" si="4"/>
        <v>15648860</v>
      </c>
      <c r="H23" s="320">
        <f t="shared" si="4"/>
        <v>15329270</v>
      </c>
      <c r="I23" s="319">
        <v>14985420</v>
      </c>
      <c r="J23" s="319">
        <f t="shared" ref="J23:AB23" si="5">SUM(J24:J25)</f>
        <v>15880640</v>
      </c>
      <c r="K23" s="319">
        <f t="shared" si="5"/>
        <v>17517140</v>
      </c>
      <c r="L23" s="319">
        <f t="shared" si="5"/>
        <v>17287510</v>
      </c>
      <c r="M23" s="322">
        <f t="shared" si="5"/>
        <v>17201330</v>
      </c>
      <c r="N23" s="323">
        <f t="shared" si="5"/>
        <v>16880550</v>
      </c>
      <c r="O23" s="323">
        <f t="shared" si="5"/>
        <v>16585890</v>
      </c>
      <c r="P23" s="323">
        <f t="shared" si="5"/>
        <v>16233590</v>
      </c>
      <c r="Q23" s="323">
        <f t="shared" si="5"/>
        <v>16139750</v>
      </c>
      <c r="R23" s="323">
        <f t="shared" si="5"/>
        <v>15831690</v>
      </c>
      <c r="S23" s="323">
        <f t="shared" si="5"/>
        <v>15563540</v>
      </c>
      <c r="T23" s="323">
        <f t="shared" si="5"/>
        <v>15172530</v>
      </c>
      <c r="U23" s="319">
        <f t="shared" si="5"/>
        <v>14841520</v>
      </c>
      <c r="V23" s="324">
        <f t="shared" si="5"/>
        <v>14585070</v>
      </c>
      <c r="W23" s="325">
        <f t="shared" si="5"/>
        <v>14224030</v>
      </c>
      <c r="X23" s="454">
        <f t="shared" si="5"/>
        <v>12650630</v>
      </c>
      <c r="Y23" s="454">
        <f t="shared" si="5"/>
        <v>12334720</v>
      </c>
      <c r="Z23" s="448">
        <f t="shared" si="5"/>
        <v>12062710</v>
      </c>
      <c r="AA23" s="449">
        <f t="shared" si="5"/>
        <v>11688580</v>
      </c>
      <c r="AB23" s="448">
        <f t="shared" si="5"/>
        <v>11276480</v>
      </c>
      <c r="AC23" s="550">
        <v>9695120</v>
      </c>
      <c r="AD23" s="540">
        <f>SUM(AD24:AD25)</f>
        <v>10637680</v>
      </c>
      <c r="AE23" s="427"/>
    </row>
    <row r="24" spans="1:31" ht="21.75" customHeight="1">
      <c r="A24" s="212"/>
      <c r="B24" s="326" t="s">
        <v>204</v>
      </c>
      <c r="C24" s="327">
        <v>15841980</v>
      </c>
      <c r="D24" s="328">
        <v>15724170</v>
      </c>
      <c r="E24" s="328">
        <v>15354900</v>
      </c>
      <c r="F24" s="328">
        <v>15090570</v>
      </c>
      <c r="G24" s="329">
        <v>14799180</v>
      </c>
      <c r="H24" s="328">
        <v>14455650</v>
      </c>
      <c r="I24" s="327">
        <v>14079120</v>
      </c>
      <c r="J24" s="327">
        <v>14538480</v>
      </c>
      <c r="K24" s="327">
        <v>15475020</v>
      </c>
      <c r="L24" s="327">
        <v>15169770</v>
      </c>
      <c r="M24" s="330">
        <v>14933490</v>
      </c>
      <c r="N24" s="331">
        <v>14577750</v>
      </c>
      <c r="O24" s="331">
        <v>14247750</v>
      </c>
      <c r="P24" s="331">
        <v>13826670</v>
      </c>
      <c r="Q24" s="331">
        <v>13585770</v>
      </c>
      <c r="R24" s="331">
        <v>13193730</v>
      </c>
      <c r="S24" s="331">
        <v>12844260</v>
      </c>
      <c r="T24" s="331">
        <v>12473010</v>
      </c>
      <c r="U24" s="327">
        <v>12144660</v>
      </c>
      <c r="V24" s="332">
        <v>11906070</v>
      </c>
      <c r="W24" s="333">
        <v>11472450</v>
      </c>
      <c r="X24" s="450">
        <v>9951370</v>
      </c>
      <c r="Y24" s="450">
        <v>9517530</v>
      </c>
      <c r="Z24" s="450">
        <v>9196880</v>
      </c>
      <c r="AA24" s="451">
        <v>8863910</v>
      </c>
      <c r="AB24" s="450">
        <v>8477810</v>
      </c>
      <c r="AC24" s="551">
        <v>7569100</v>
      </c>
      <c r="AD24" s="541">
        <v>7682290</v>
      </c>
      <c r="AE24" s="427"/>
    </row>
    <row r="25" spans="1:31" ht="21.75" customHeight="1">
      <c r="A25" s="127"/>
      <c r="B25" s="128" t="s">
        <v>209</v>
      </c>
      <c r="C25" s="334">
        <v>784700</v>
      </c>
      <c r="D25" s="335">
        <v>869060</v>
      </c>
      <c r="E25" s="335">
        <v>784320</v>
      </c>
      <c r="F25" s="335">
        <v>849300</v>
      </c>
      <c r="G25" s="336">
        <v>849680</v>
      </c>
      <c r="H25" s="335">
        <v>873620</v>
      </c>
      <c r="I25" s="334">
        <v>906300</v>
      </c>
      <c r="J25" s="334">
        <v>1342160</v>
      </c>
      <c r="K25" s="334">
        <v>2042120</v>
      </c>
      <c r="L25" s="334">
        <v>2117740</v>
      </c>
      <c r="M25" s="337">
        <v>2267840</v>
      </c>
      <c r="N25" s="338">
        <v>2302800</v>
      </c>
      <c r="O25" s="338">
        <v>2338140</v>
      </c>
      <c r="P25" s="338">
        <v>2406920</v>
      </c>
      <c r="Q25" s="338">
        <v>2553980</v>
      </c>
      <c r="R25" s="338">
        <v>2637960</v>
      </c>
      <c r="S25" s="338">
        <v>2719280</v>
      </c>
      <c r="T25" s="338">
        <v>2699520</v>
      </c>
      <c r="U25" s="334">
        <v>2696860</v>
      </c>
      <c r="V25" s="339">
        <v>2679000</v>
      </c>
      <c r="W25" s="340">
        <v>2751580</v>
      </c>
      <c r="X25" s="452">
        <v>2699260</v>
      </c>
      <c r="Y25" s="452">
        <v>2817190</v>
      </c>
      <c r="Z25" s="452">
        <v>2865830</v>
      </c>
      <c r="AA25" s="453">
        <v>2824670</v>
      </c>
      <c r="AB25" s="452">
        <v>2798670</v>
      </c>
      <c r="AC25" s="552">
        <v>2126020</v>
      </c>
      <c r="AD25" s="542">
        <v>2955390</v>
      </c>
      <c r="AE25" s="427"/>
    </row>
    <row r="26" spans="1:31" ht="21.75" customHeight="1">
      <c r="A26" s="605" t="s">
        <v>210</v>
      </c>
      <c r="B26" s="606"/>
      <c r="C26" s="319">
        <f t="shared" ref="C26:H26" si="6">SUM(C27:C28)</f>
        <v>13763810</v>
      </c>
      <c r="D26" s="320">
        <f t="shared" si="6"/>
        <v>13649390</v>
      </c>
      <c r="E26" s="320">
        <f t="shared" si="6"/>
        <v>13928250</v>
      </c>
      <c r="F26" s="320">
        <f t="shared" si="6"/>
        <v>13724370</v>
      </c>
      <c r="G26" s="321">
        <f t="shared" si="6"/>
        <v>13524620</v>
      </c>
      <c r="H26" s="320">
        <f t="shared" si="6"/>
        <v>13272700</v>
      </c>
      <c r="I26" s="319">
        <f>SUM(I27:I28)</f>
        <v>13064600</v>
      </c>
      <c r="J26" s="319">
        <f t="shared" ref="J26:O26" si="7">SUM(J27:J28)</f>
        <v>808910</v>
      </c>
      <c r="K26" s="319">
        <f t="shared" si="7"/>
        <v>968230</v>
      </c>
      <c r="L26" s="319">
        <f t="shared" si="7"/>
        <v>1027990</v>
      </c>
      <c r="M26" s="322">
        <f t="shared" si="7"/>
        <v>1049890</v>
      </c>
      <c r="N26" s="323">
        <f t="shared" si="7"/>
        <v>1107780</v>
      </c>
      <c r="O26" s="323">
        <f t="shared" si="7"/>
        <v>1062970</v>
      </c>
      <c r="P26" s="323">
        <f>SUM(P27:P28)</f>
        <v>1117860</v>
      </c>
      <c r="Q26" s="323">
        <f>SUM(Q27:Q28)</f>
        <v>1151290</v>
      </c>
      <c r="R26" s="323">
        <f>SUM(R27:R28)</f>
        <v>1201940</v>
      </c>
      <c r="S26" s="323">
        <f>SUM(S27:S28)</f>
        <v>1194350</v>
      </c>
      <c r="T26" s="323">
        <v>1216580</v>
      </c>
      <c r="U26" s="319">
        <v>1276580</v>
      </c>
      <c r="V26" s="324">
        <v>1264960</v>
      </c>
      <c r="W26" s="325">
        <v>1226840</v>
      </c>
      <c r="X26" s="448">
        <v>2923480</v>
      </c>
      <c r="Y26" s="448">
        <v>3031020</v>
      </c>
      <c r="Z26" s="448">
        <v>3005630</v>
      </c>
      <c r="AA26" s="449">
        <v>3035980</v>
      </c>
      <c r="AB26" s="448">
        <v>3026050</v>
      </c>
      <c r="AC26" s="550">
        <v>2873750</v>
      </c>
      <c r="AD26" s="540">
        <v>2957330</v>
      </c>
      <c r="AE26" s="427"/>
    </row>
    <row r="27" spans="1:31" ht="21.75" hidden="1" customHeight="1">
      <c r="A27" s="212"/>
      <c r="B27" s="326" t="s">
        <v>211</v>
      </c>
      <c r="C27" s="327">
        <v>13254930</v>
      </c>
      <c r="D27" s="328">
        <v>13128270</v>
      </c>
      <c r="E27" s="328">
        <v>13384560</v>
      </c>
      <c r="F27" s="328">
        <v>13114250</v>
      </c>
      <c r="G27" s="329">
        <v>12867710</v>
      </c>
      <c r="H27" s="328">
        <v>12611950</v>
      </c>
      <c r="I27" s="168">
        <v>12317540</v>
      </c>
      <c r="J27" s="341" t="s">
        <v>196</v>
      </c>
      <c r="K27" s="341" t="s">
        <v>196</v>
      </c>
      <c r="L27" s="341" t="s">
        <v>196</v>
      </c>
      <c r="M27" s="342" t="s">
        <v>196</v>
      </c>
      <c r="N27" s="343" t="s">
        <v>196</v>
      </c>
      <c r="O27" s="343" t="s">
        <v>196</v>
      </c>
      <c r="P27" s="343" t="s">
        <v>196</v>
      </c>
      <c r="Q27" s="343" t="s">
        <v>196</v>
      </c>
      <c r="R27" s="343" t="s">
        <v>196</v>
      </c>
      <c r="S27" s="344" t="s">
        <v>196</v>
      </c>
      <c r="T27" s="344" t="s">
        <v>196</v>
      </c>
      <c r="U27" s="341" t="s">
        <v>196</v>
      </c>
      <c r="V27" s="345" t="s">
        <v>196</v>
      </c>
      <c r="W27" s="346" t="s">
        <v>197</v>
      </c>
      <c r="X27" s="455"/>
      <c r="Y27" s="455"/>
      <c r="Z27" s="455"/>
      <c r="AA27" s="456"/>
      <c r="AB27" s="455"/>
      <c r="AC27" s="555"/>
      <c r="AD27" s="545"/>
    </row>
    <row r="28" spans="1:31" ht="21.75" hidden="1" customHeight="1">
      <c r="A28" s="127"/>
      <c r="B28" s="128" t="s">
        <v>212</v>
      </c>
      <c r="C28" s="334">
        <v>508880</v>
      </c>
      <c r="D28" s="335">
        <v>521120</v>
      </c>
      <c r="E28" s="335">
        <v>543690</v>
      </c>
      <c r="F28" s="335">
        <v>610120</v>
      </c>
      <c r="G28" s="336">
        <v>656910</v>
      </c>
      <c r="H28" s="335">
        <v>660750</v>
      </c>
      <c r="I28" s="334">
        <v>747060</v>
      </c>
      <c r="J28" s="334">
        <v>808910</v>
      </c>
      <c r="K28" s="334">
        <v>968230</v>
      </c>
      <c r="L28" s="334">
        <v>1027990</v>
      </c>
      <c r="M28" s="337">
        <v>1049890</v>
      </c>
      <c r="N28" s="338">
        <v>1107780</v>
      </c>
      <c r="O28" s="338">
        <v>1062970</v>
      </c>
      <c r="P28" s="338">
        <v>1117860</v>
      </c>
      <c r="Q28" s="338">
        <v>1151290</v>
      </c>
      <c r="R28" s="338">
        <v>1201940</v>
      </c>
      <c r="S28" s="347">
        <v>1194350</v>
      </c>
      <c r="T28" s="347">
        <v>1194350</v>
      </c>
      <c r="U28" s="334">
        <v>1194350</v>
      </c>
      <c r="V28" s="339">
        <v>1194350</v>
      </c>
      <c r="W28" s="340">
        <v>1194350</v>
      </c>
      <c r="X28" s="452"/>
      <c r="Y28" s="452"/>
      <c r="Z28" s="452"/>
      <c r="AA28" s="453"/>
      <c r="AB28" s="452"/>
      <c r="AC28" s="552"/>
      <c r="AD28" s="542"/>
    </row>
    <row r="29" spans="1:31" ht="21.75" customHeight="1">
      <c r="A29" s="278" t="s">
        <v>213</v>
      </c>
      <c r="B29" s="318"/>
      <c r="C29" s="319">
        <f t="shared" ref="C29:L29" si="8">SUM(C30:C33)</f>
        <v>35750590</v>
      </c>
      <c r="D29" s="320">
        <f t="shared" si="8"/>
        <v>35289030</v>
      </c>
      <c r="E29" s="320">
        <f t="shared" si="8"/>
        <v>34776170</v>
      </c>
      <c r="F29" s="320">
        <f t="shared" si="8"/>
        <v>34097740</v>
      </c>
      <c r="G29" s="321">
        <f t="shared" si="8"/>
        <v>33328550</v>
      </c>
      <c r="H29" s="320">
        <f t="shared" si="8"/>
        <v>32552800</v>
      </c>
      <c r="I29" s="319">
        <f>SUM(I30:I33)</f>
        <v>32155850</v>
      </c>
      <c r="J29" s="319">
        <f t="shared" si="8"/>
        <v>32724360</v>
      </c>
      <c r="K29" s="319">
        <f t="shared" si="8"/>
        <v>33821600</v>
      </c>
      <c r="L29" s="319">
        <f t="shared" si="8"/>
        <v>33659120</v>
      </c>
      <c r="M29" s="322">
        <f t="shared" ref="M29:Y29" si="9">SUM(M30:M33)</f>
        <v>33498480</v>
      </c>
      <c r="N29" s="323">
        <f t="shared" si="9"/>
        <v>32954710</v>
      </c>
      <c r="O29" s="323">
        <f t="shared" si="9"/>
        <v>32107160</v>
      </c>
      <c r="P29" s="323">
        <f t="shared" si="9"/>
        <v>31798260</v>
      </c>
      <c r="Q29" s="323">
        <f t="shared" si="9"/>
        <v>14451160</v>
      </c>
      <c r="R29" s="323">
        <f t="shared" si="9"/>
        <v>14330970</v>
      </c>
      <c r="S29" s="319">
        <f t="shared" si="9"/>
        <v>14293580</v>
      </c>
      <c r="T29" s="319">
        <f t="shared" si="9"/>
        <v>14199770</v>
      </c>
      <c r="U29" s="348">
        <f t="shared" si="9"/>
        <v>14106630</v>
      </c>
      <c r="V29" s="324">
        <f t="shared" si="9"/>
        <v>14041460</v>
      </c>
      <c r="W29" s="325">
        <f t="shared" si="9"/>
        <v>13861910</v>
      </c>
      <c r="X29" s="448">
        <f t="shared" si="9"/>
        <v>13888930</v>
      </c>
      <c r="Y29" s="448">
        <f t="shared" si="9"/>
        <v>13762640</v>
      </c>
      <c r="Z29" s="448">
        <f>SUM(Z30:Z33)</f>
        <v>13524360</v>
      </c>
      <c r="AA29" s="449">
        <f>SUM(AA30:AA33)</f>
        <v>13516430</v>
      </c>
      <c r="AB29" s="448">
        <f>SUM(AB30:AB33)</f>
        <v>13303920</v>
      </c>
      <c r="AC29" s="550">
        <v>11827260</v>
      </c>
      <c r="AD29" s="540">
        <f>SUM(AD30:AD33)</f>
        <v>12914920</v>
      </c>
    </row>
    <row r="30" spans="1:31" ht="21.75" customHeight="1">
      <c r="A30" s="211"/>
      <c r="B30" s="349" t="s">
        <v>204</v>
      </c>
      <c r="C30" s="327">
        <v>21273780</v>
      </c>
      <c r="D30" s="328">
        <v>20863260</v>
      </c>
      <c r="E30" s="328">
        <v>20366280</v>
      </c>
      <c r="F30" s="328">
        <v>19995690</v>
      </c>
      <c r="G30" s="329">
        <v>19653810</v>
      </c>
      <c r="H30" s="328">
        <v>19245600</v>
      </c>
      <c r="I30" s="327">
        <v>19057170</v>
      </c>
      <c r="J30" s="327">
        <v>19461090</v>
      </c>
      <c r="K30" s="327">
        <v>20258700</v>
      </c>
      <c r="L30" s="327">
        <v>20264970</v>
      </c>
      <c r="M30" s="330">
        <v>20218770</v>
      </c>
      <c r="N30" s="331">
        <v>19893060</v>
      </c>
      <c r="O30" s="331">
        <v>19377270</v>
      </c>
      <c r="P30" s="331">
        <v>19145280</v>
      </c>
      <c r="Q30" s="331">
        <v>5729460</v>
      </c>
      <c r="R30" s="331">
        <v>5733750</v>
      </c>
      <c r="S30" s="327">
        <v>5658510</v>
      </c>
      <c r="T30" s="327">
        <v>5619570</v>
      </c>
      <c r="U30" s="350">
        <v>5526510</v>
      </c>
      <c r="V30" s="332">
        <v>5543010</v>
      </c>
      <c r="W30" s="333">
        <v>5428830</v>
      </c>
      <c r="X30" s="450">
        <v>5328510</v>
      </c>
      <c r="Y30" s="450">
        <v>5210370</v>
      </c>
      <c r="Z30" s="450">
        <v>5085630</v>
      </c>
      <c r="AA30" s="451">
        <v>5096520</v>
      </c>
      <c r="AB30" s="450">
        <v>5004450</v>
      </c>
      <c r="AC30" s="551">
        <v>4557960</v>
      </c>
      <c r="AD30" s="541">
        <v>5088930</v>
      </c>
      <c r="AE30" s="427"/>
    </row>
    <row r="31" spans="1:31" ht="21.75" customHeight="1">
      <c r="A31" s="211"/>
      <c r="B31" s="349" t="s">
        <v>214</v>
      </c>
      <c r="C31" s="327">
        <v>8903150</v>
      </c>
      <c r="D31" s="328">
        <v>8964640</v>
      </c>
      <c r="E31" s="328">
        <v>9187650</v>
      </c>
      <c r="F31" s="328">
        <v>8986950</v>
      </c>
      <c r="G31" s="329">
        <v>8683650</v>
      </c>
      <c r="H31" s="328">
        <v>8474400</v>
      </c>
      <c r="I31" s="327">
        <v>8334450</v>
      </c>
      <c r="J31" s="327">
        <v>8340750</v>
      </c>
      <c r="K31" s="327">
        <v>8491950</v>
      </c>
      <c r="L31" s="327">
        <v>8275050</v>
      </c>
      <c r="M31" s="330">
        <v>8163000</v>
      </c>
      <c r="N31" s="331">
        <v>8077050</v>
      </c>
      <c r="O31" s="331">
        <v>7956450</v>
      </c>
      <c r="P31" s="331">
        <v>7992000</v>
      </c>
      <c r="Q31" s="331">
        <v>3991050</v>
      </c>
      <c r="R31" s="331">
        <v>3945600</v>
      </c>
      <c r="S31" s="331">
        <v>4009500</v>
      </c>
      <c r="T31" s="331">
        <v>3978900</v>
      </c>
      <c r="U31" s="327">
        <v>4054950</v>
      </c>
      <c r="V31" s="332">
        <v>4052700</v>
      </c>
      <c r="W31" s="333">
        <v>4082850</v>
      </c>
      <c r="X31" s="450">
        <v>4165200</v>
      </c>
      <c r="Y31" s="450">
        <v>4194000</v>
      </c>
      <c r="Z31" s="450">
        <v>4265100</v>
      </c>
      <c r="AA31" s="451">
        <v>4239900</v>
      </c>
      <c r="AB31" s="450">
        <v>4270950</v>
      </c>
      <c r="AC31" s="551">
        <v>3885750</v>
      </c>
      <c r="AD31" s="541">
        <v>4140450</v>
      </c>
      <c r="AE31" s="427"/>
    </row>
    <row r="32" spans="1:31" ht="21.75" customHeight="1">
      <c r="A32" s="211"/>
      <c r="B32" s="349" t="s">
        <v>209</v>
      </c>
      <c r="C32" s="327">
        <v>857660</v>
      </c>
      <c r="D32" s="328">
        <v>889580</v>
      </c>
      <c r="E32" s="328">
        <v>808640</v>
      </c>
      <c r="F32" s="328">
        <v>879700</v>
      </c>
      <c r="G32" s="329">
        <v>854240</v>
      </c>
      <c r="H32" s="328">
        <v>851200</v>
      </c>
      <c r="I32" s="327">
        <v>832580</v>
      </c>
      <c r="J32" s="327">
        <v>886920</v>
      </c>
      <c r="K32" s="327">
        <v>921500</v>
      </c>
      <c r="L32" s="327">
        <v>1007000</v>
      </c>
      <c r="M32" s="330">
        <v>1024860</v>
      </c>
      <c r="N32" s="331">
        <v>1016500</v>
      </c>
      <c r="O32" s="331">
        <v>1002440</v>
      </c>
      <c r="P32" s="331">
        <v>1016880</v>
      </c>
      <c r="Q32" s="331">
        <v>1056400</v>
      </c>
      <c r="R32" s="331">
        <v>1040820</v>
      </c>
      <c r="S32" s="327">
        <v>1067420</v>
      </c>
      <c r="T32" s="327">
        <v>1069700</v>
      </c>
      <c r="U32" s="350">
        <v>1057920</v>
      </c>
      <c r="V32" s="332">
        <v>1012700</v>
      </c>
      <c r="W32" s="333">
        <v>1037780</v>
      </c>
      <c r="X32" s="450">
        <v>1059820</v>
      </c>
      <c r="Y32" s="450">
        <v>1067420</v>
      </c>
      <c r="Z32" s="450">
        <v>999780</v>
      </c>
      <c r="AA32" s="451">
        <v>1045760</v>
      </c>
      <c r="AB32" s="450">
        <v>1000920</v>
      </c>
      <c r="AC32" s="551">
        <v>872100</v>
      </c>
      <c r="AD32" s="541">
        <v>937840</v>
      </c>
      <c r="AE32" s="427"/>
    </row>
    <row r="33" spans="1:31" ht="21.75" customHeight="1">
      <c r="A33" s="351"/>
      <c r="B33" s="352" t="s">
        <v>215</v>
      </c>
      <c r="C33" s="334">
        <v>4716000</v>
      </c>
      <c r="D33" s="335">
        <v>4571550</v>
      </c>
      <c r="E33" s="335">
        <v>4413600</v>
      </c>
      <c r="F33" s="335">
        <v>4235400</v>
      </c>
      <c r="G33" s="336">
        <v>4136850</v>
      </c>
      <c r="H33" s="335">
        <v>3981600</v>
      </c>
      <c r="I33" s="334">
        <v>3931650</v>
      </c>
      <c r="J33" s="334">
        <v>4035600</v>
      </c>
      <c r="K33" s="334">
        <v>4149450</v>
      </c>
      <c r="L33" s="334">
        <v>4112100</v>
      </c>
      <c r="M33" s="337">
        <v>4091850</v>
      </c>
      <c r="N33" s="338">
        <v>3968100</v>
      </c>
      <c r="O33" s="338">
        <v>3771000</v>
      </c>
      <c r="P33" s="338">
        <v>3644100</v>
      </c>
      <c r="Q33" s="338">
        <v>3674250</v>
      </c>
      <c r="R33" s="338">
        <v>3610800</v>
      </c>
      <c r="S33" s="334">
        <v>3558150</v>
      </c>
      <c r="T33" s="334">
        <v>3531600</v>
      </c>
      <c r="U33" s="353">
        <v>3467250</v>
      </c>
      <c r="V33" s="339">
        <v>3433050</v>
      </c>
      <c r="W33" s="340">
        <v>3312450</v>
      </c>
      <c r="X33" s="452">
        <v>3335400</v>
      </c>
      <c r="Y33" s="452">
        <v>3290850</v>
      </c>
      <c r="Z33" s="452">
        <v>3173850</v>
      </c>
      <c r="AA33" s="453">
        <v>3134250</v>
      </c>
      <c r="AB33" s="452">
        <v>3027600</v>
      </c>
      <c r="AC33" s="552">
        <v>2511450</v>
      </c>
      <c r="AD33" s="542">
        <v>2747700</v>
      </c>
      <c r="AE33" s="427"/>
    </row>
    <row r="34" spans="1:31" ht="21.75" customHeight="1">
      <c r="A34" s="257" t="s">
        <v>216</v>
      </c>
      <c r="B34" s="258"/>
      <c r="C34" s="259">
        <v>58606680</v>
      </c>
      <c r="D34" s="264">
        <v>57881340</v>
      </c>
      <c r="E34" s="264">
        <v>56466300</v>
      </c>
      <c r="F34" s="264">
        <v>55745580</v>
      </c>
      <c r="G34" s="425">
        <v>55006050</v>
      </c>
      <c r="H34" s="264">
        <v>53752050</v>
      </c>
      <c r="I34" s="259">
        <v>53575170</v>
      </c>
      <c r="J34" s="259">
        <v>54702450</v>
      </c>
      <c r="K34" s="259">
        <v>60141840</v>
      </c>
      <c r="L34" s="259">
        <v>60735510</v>
      </c>
      <c r="M34" s="265">
        <v>61188600</v>
      </c>
      <c r="N34" s="266">
        <v>60915690</v>
      </c>
      <c r="O34" s="266">
        <v>59028750</v>
      </c>
      <c r="P34" s="266">
        <v>58563120</v>
      </c>
      <c r="Q34" s="266">
        <v>58811610</v>
      </c>
      <c r="R34" s="266">
        <v>59138310</v>
      </c>
      <c r="S34" s="259">
        <v>59181210</v>
      </c>
      <c r="T34" s="259">
        <v>59486790</v>
      </c>
      <c r="U34" s="267">
        <v>60333570</v>
      </c>
      <c r="V34" s="268">
        <v>60768510</v>
      </c>
      <c r="W34" s="269">
        <v>61344030</v>
      </c>
      <c r="X34" s="446">
        <v>61880940</v>
      </c>
      <c r="Y34" s="446">
        <v>62569320</v>
      </c>
      <c r="Z34" s="446">
        <v>81099260</v>
      </c>
      <c r="AA34" s="447">
        <v>81141750</v>
      </c>
      <c r="AB34" s="446">
        <v>81632380</v>
      </c>
      <c r="AC34" s="548">
        <v>77327830</v>
      </c>
      <c r="AD34" s="538">
        <v>84016370</v>
      </c>
      <c r="AE34" s="427"/>
    </row>
    <row r="35" spans="1:31" ht="21.75" customHeight="1">
      <c r="A35" s="607" t="s">
        <v>143</v>
      </c>
      <c r="B35" s="608"/>
      <c r="C35" s="259">
        <f t="shared" ref="C35:H35" si="10">SUM(C5:C12)+C16+C17+C20+C22+C23+C26+C29+C34</f>
        <v>221446220</v>
      </c>
      <c r="D35" s="264">
        <f t="shared" si="10"/>
        <v>219635501</v>
      </c>
      <c r="E35" s="264">
        <f t="shared" si="10"/>
        <v>215862716</v>
      </c>
      <c r="F35" s="264">
        <f t="shared" si="10"/>
        <v>213232843</v>
      </c>
      <c r="G35" s="425">
        <f t="shared" si="10"/>
        <v>212078007</v>
      </c>
      <c r="H35" s="264">
        <f t="shared" si="10"/>
        <v>208461861</v>
      </c>
      <c r="I35" s="259">
        <f t="shared" ref="I35:V35" si="11">SUM(I5:I12)+I16+I17+I20+I22+I23+I26+I29+I34</f>
        <v>209240655</v>
      </c>
      <c r="J35" s="259">
        <f t="shared" si="11"/>
        <v>199677296</v>
      </c>
      <c r="K35" s="259">
        <f t="shared" si="11"/>
        <v>207443043</v>
      </c>
      <c r="L35" s="259">
        <f t="shared" si="11"/>
        <v>211018403</v>
      </c>
      <c r="M35" s="265">
        <f t="shared" si="11"/>
        <v>213384329</v>
      </c>
      <c r="N35" s="266">
        <f t="shared" si="11"/>
        <v>213013034</v>
      </c>
      <c r="O35" s="266">
        <f t="shared" si="11"/>
        <v>207025042</v>
      </c>
      <c r="P35" s="266">
        <f t="shared" si="11"/>
        <v>207550042</v>
      </c>
      <c r="Q35" s="266">
        <f t="shared" si="11"/>
        <v>193183288</v>
      </c>
      <c r="R35" s="266">
        <f t="shared" si="11"/>
        <v>195876415</v>
      </c>
      <c r="S35" s="266">
        <f t="shared" si="11"/>
        <v>197745477</v>
      </c>
      <c r="T35" s="266">
        <f t="shared" si="11"/>
        <v>200569625</v>
      </c>
      <c r="U35" s="259">
        <f t="shared" si="11"/>
        <v>205323255</v>
      </c>
      <c r="V35" s="268">
        <f t="shared" si="11"/>
        <v>209325471</v>
      </c>
      <c r="W35" s="269">
        <v>212634735</v>
      </c>
      <c r="X35" s="446">
        <f>SUM(X5:X12)+X16+X17+X20+X22+X23+X26+X29+X34</f>
        <v>216463479</v>
      </c>
      <c r="Y35" s="446">
        <f>SUM(Y5:Y12)+Y16+Y17+Y20+Y22+Y23+Y26+Y29+Y34</f>
        <v>219753825</v>
      </c>
      <c r="Z35" s="446">
        <f>SUM(Z5:Z12)+Z16+Z17+Z21+Z22+Z23+Z26+Z29+Z34</f>
        <v>238638073</v>
      </c>
      <c r="AA35" s="447">
        <f>SUM(AA5:AA12)+AA16+AA17+AA21+AA22+AA23+AA26+AA29+AA34</f>
        <v>239983979</v>
      </c>
      <c r="AB35" s="446">
        <f>SUM(AB5:AB12)+AB16+AB17+AB21+AB22+AB23+AB26+AB29+AB34</f>
        <v>242736511</v>
      </c>
      <c r="AC35" s="548">
        <v>236069173</v>
      </c>
      <c r="AD35" s="538">
        <f>SUM(AD5:AD12)+AD16+AD17+AD21+AD22+AD23+AD26+AD29+AD34</f>
        <v>253487861</v>
      </c>
    </row>
    <row r="36" spans="1:31" ht="21.75" customHeight="1" thickBot="1">
      <c r="A36" s="609" t="s">
        <v>36</v>
      </c>
      <c r="B36" s="610"/>
      <c r="C36" s="354">
        <v>101.3</v>
      </c>
      <c r="D36" s="355">
        <f t="shared" ref="D36:Y36" si="12">+D35/C35*100</f>
        <v>99.182321107129312</v>
      </c>
      <c r="E36" s="355">
        <f t="shared" si="12"/>
        <v>98.282251738529283</v>
      </c>
      <c r="F36" s="355">
        <f t="shared" si="12"/>
        <v>98.781691878647536</v>
      </c>
      <c r="G36" s="356">
        <f t="shared" si="12"/>
        <v>99.45841551247338</v>
      </c>
      <c r="H36" s="355">
        <f t="shared" si="12"/>
        <v>98.294898159807772</v>
      </c>
      <c r="I36" s="354">
        <f t="shared" si="12"/>
        <v>100.37359063968061</v>
      </c>
      <c r="J36" s="354">
        <f t="shared" si="12"/>
        <v>95.429492896588386</v>
      </c>
      <c r="K36" s="354">
        <f t="shared" si="12"/>
        <v>103.88914871924146</v>
      </c>
      <c r="L36" s="354">
        <f t="shared" si="12"/>
        <v>101.72353815692918</v>
      </c>
      <c r="M36" s="357">
        <f t="shared" si="12"/>
        <v>101.12119415480554</v>
      </c>
      <c r="N36" s="358">
        <f t="shared" si="12"/>
        <v>99.825997062792737</v>
      </c>
      <c r="O36" s="358">
        <f t="shared" si="12"/>
        <v>97.188908167938678</v>
      </c>
      <c r="P36" s="358">
        <f t="shared" si="12"/>
        <v>100.25359250983752</v>
      </c>
      <c r="Q36" s="358">
        <f t="shared" si="12"/>
        <v>93.077932501695187</v>
      </c>
      <c r="R36" s="358">
        <f t="shared" si="12"/>
        <v>101.39407866378171</v>
      </c>
      <c r="S36" s="358">
        <f t="shared" si="12"/>
        <v>100.95420472138005</v>
      </c>
      <c r="T36" s="358">
        <f t="shared" si="12"/>
        <v>101.42817324716864</v>
      </c>
      <c r="U36" s="354">
        <f t="shared" si="12"/>
        <v>102.37006475930738</v>
      </c>
      <c r="V36" s="359">
        <f t="shared" si="12"/>
        <v>101.94922684232723</v>
      </c>
      <c r="W36" s="359">
        <f t="shared" si="12"/>
        <v>101.58091797629348</v>
      </c>
      <c r="X36" s="98">
        <f t="shared" si="12"/>
        <v>101.80062020440828</v>
      </c>
      <c r="Y36" s="98">
        <f t="shared" si="12"/>
        <v>101.52004671420809</v>
      </c>
      <c r="Z36" s="98">
        <f>+Z35/Y35*100</f>
        <v>108.59336487089588</v>
      </c>
      <c r="AA36" s="457">
        <f>+AA35/Z35*100</f>
        <v>100.56399466484127</v>
      </c>
      <c r="AB36" s="98">
        <f>+AB35/AA35*100</f>
        <v>101.14696489801929</v>
      </c>
      <c r="AC36" s="556">
        <v>97.253261170916318</v>
      </c>
      <c r="AD36" s="546">
        <f>+AD35/AC35*100</f>
        <v>107.37863727764234</v>
      </c>
    </row>
    <row r="37" spans="1:31" ht="21.75" customHeight="1">
      <c r="A37" s="146" t="s">
        <v>217</v>
      </c>
      <c r="B37" s="146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</row>
    <row r="38" spans="1:31" ht="21.75" customHeight="1">
      <c r="E38" s="360"/>
    </row>
  </sheetData>
  <mergeCells count="4">
    <mergeCell ref="A4:B4"/>
    <mergeCell ref="A26:B26"/>
    <mergeCell ref="A35:B35"/>
    <mergeCell ref="A36:B36"/>
  </mergeCells>
  <phoneticPr fontId="3"/>
  <printOptions horizontalCentered="1"/>
  <pageMargins left="0.59055118110236227" right="0.59055118110236227" top="0.39370078740157483" bottom="0.19685039370078741" header="0.59055118110236227" footer="0.19685039370078741"/>
  <pageSetup paperSize="9" scale="91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D4A1F-347E-4356-AEE3-B0E658F1C38B}">
  <sheetPr>
    <tabColor rgb="FFFFFF00"/>
  </sheetPr>
  <dimension ref="A1:J44"/>
  <sheetViews>
    <sheetView showGridLines="0" view="pageBreakPreview" topLeftCell="A3" zoomScale="85" zoomScaleNormal="100" zoomScaleSheetLayoutView="85" workbookViewId="0">
      <selection activeCell="G3" sqref="G3"/>
    </sheetView>
  </sheetViews>
  <sheetFormatPr defaultColWidth="9" defaultRowHeight="26.25" customHeight="1"/>
  <cols>
    <col min="1" max="1" width="10.77734375" style="6" customWidth="1"/>
    <col min="2" max="2" width="18.109375" style="6" customWidth="1"/>
    <col min="3" max="3" width="10.6640625" style="154" customWidth="1"/>
    <col min="4" max="4" width="15.88671875" style="154" customWidth="1"/>
    <col min="5" max="5" width="14.6640625" style="154" customWidth="1"/>
    <col min="6" max="6" width="12.6640625" style="154" customWidth="1"/>
    <col min="7" max="7" width="14.109375" style="154" customWidth="1"/>
    <col min="8" max="8" width="5.21875" style="153" customWidth="1"/>
    <col min="9" max="9" width="20.21875" style="154" customWidth="1"/>
    <col min="10" max="256" width="9" style="6"/>
    <col min="257" max="257" width="10.77734375" style="6" customWidth="1"/>
    <col min="258" max="258" width="18.109375" style="6" customWidth="1"/>
    <col min="259" max="259" width="10.6640625" style="6" customWidth="1"/>
    <col min="260" max="261" width="14.6640625" style="6" customWidth="1"/>
    <col min="262" max="262" width="12.6640625" style="6" customWidth="1"/>
    <col min="263" max="263" width="14.109375" style="6" customWidth="1"/>
    <col min="264" max="264" width="5.21875" style="6" customWidth="1"/>
    <col min="265" max="265" width="20.21875" style="6" customWidth="1"/>
    <col min="266" max="512" width="9" style="6"/>
    <col min="513" max="513" width="10.77734375" style="6" customWidth="1"/>
    <col min="514" max="514" width="18.109375" style="6" customWidth="1"/>
    <col min="515" max="515" width="10.6640625" style="6" customWidth="1"/>
    <col min="516" max="517" width="14.6640625" style="6" customWidth="1"/>
    <col min="518" max="518" width="12.6640625" style="6" customWidth="1"/>
    <col min="519" max="519" width="14.109375" style="6" customWidth="1"/>
    <col min="520" max="520" width="5.21875" style="6" customWidth="1"/>
    <col min="521" max="521" width="20.21875" style="6" customWidth="1"/>
    <col min="522" max="768" width="9" style="6"/>
    <col min="769" max="769" width="10.77734375" style="6" customWidth="1"/>
    <col min="770" max="770" width="18.109375" style="6" customWidth="1"/>
    <col min="771" max="771" width="10.6640625" style="6" customWidth="1"/>
    <col min="772" max="773" width="14.6640625" style="6" customWidth="1"/>
    <col min="774" max="774" width="12.6640625" style="6" customWidth="1"/>
    <col min="775" max="775" width="14.109375" style="6" customWidth="1"/>
    <col min="776" max="776" width="5.21875" style="6" customWidth="1"/>
    <col min="777" max="777" width="20.21875" style="6" customWidth="1"/>
    <col min="778" max="1024" width="9" style="6"/>
    <col min="1025" max="1025" width="10.77734375" style="6" customWidth="1"/>
    <col min="1026" max="1026" width="18.109375" style="6" customWidth="1"/>
    <col min="1027" max="1027" width="10.6640625" style="6" customWidth="1"/>
    <col min="1028" max="1029" width="14.6640625" style="6" customWidth="1"/>
    <col min="1030" max="1030" width="12.6640625" style="6" customWidth="1"/>
    <col min="1031" max="1031" width="14.109375" style="6" customWidth="1"/>
    <col min="1032" max="1032" width="5.21875" style="6" customWidth="1"/>
    <col min="1033" max="1033" width="20.21875" style="6" customWidth="1"/>
    <col min="1034" max="1280" width="9" style="6"/>
    <col min="1281" max="1281" width="10.77734375" style="6" customWidth="1"/>
    <col min="1282" max="1282" width="18.109375" style="6" customWidth="1"/>
    <col min="1283" max="1283" width="10.6640625" style="6" customWidth="1"/>
    <col min="1284" max="1285" width="14.6640625" style="6" customWidth="1"/>
    <col min="1286" max="1286" width="12.6640625" style="6" customWidth="1"/>
    <col min="1287" max="1287" width="14.109375" style="6" customWidth="1"/>
    <col min="1288" max="1288" width="5.21875" style="6" customWidth="1"/>
    <col min="1289" max="1289" width="20.21875" style="6" customWidth="1"/>
    <col min="1290" max="1536" width="9" style="6"/>
    <col min="1537" max="1537" width="10.77734375" style="6" customWidth="1"/>
    <col min="1538" max="1538" width="18.109375" style="6" customWidth="1"/>
    <col min="1539" max="1539" width="10.6640625" style="6" customWidth="1"/>
    <col min="1540" max="1541" width="14.6640625" style="6" customWidth="1"/>
    <col min="1542" max="1542" width="12.6640625" style="6" customWidth="1"/>
    <col min="1543" max="1543" width="14.109375" style="6" customWidth="1"/>
    <col min="1544" max="1544" width="5.21875" style="6" customWidth="1"/>
    <col min="1545" max="1545" width="20.21875" style="6" customWidth="1"/>
    <col min="1546" max="1792" width="9" style="6"/>
    <col min="1793" max="1793" width="10.77734375" style="6" customWidth="1"/>
    <col min="1794" max="1794" width="18.109375" style="6" customWidth="1"/>
    <col min="1795" max="1795" width="10.6640625" style="6" customWidth="1"/>
    <col min="1796" max="1797" width="14.6640625" style="6" customWidth="1"/>
    <col min="1798" max="1798" width="12.6640625" style="6" customWidth="1"/>
    <col min="1799" max="1799" width="14.109375" style="6" customWidth="1"/>
    <col min="1800" max="1800" width="5.21875" style="6" customWidth="1"/>
    <col min="1801" max="1801" width="20.21875" style="6" customWidth="1"/>
    <col min="1802" max="2048" width="9" style="6"/>
    <col min="2049" max="2049" width="10.77734375" style="6" customWidth="1"/>
    <col min="2050" max="2050" width="18.109375" style="6" customWidth="1"/>
    <col min="2051" max="2051" width="10.6640625" style="6" customWidth="1"/>
    <col min="2052" max="2053" width="14.6640625" style="6" customWidth="1"/>
    <col min="2054" max="2054" width="12.6640625" style="6" customWidth="1"/>
    <col min="2055" max="2055" width="14.109375" style="6" customWidth="1"/>
    <col min="2056" max="2056" width="5.21875" style="6" customWidth="1"/>
    <col min="2057" max="2057" width="20.21875" style="6" customWidth="1"/>
    <col min="2058" max="2304" width="9" style="6"/>
    <col min="2305" max="2305" width="10.77734375" style="6" customWidth="1"/>
    <col min="2306" max="2306" width="18.109375" style="6" customWidth="1"/>
    <col min="2307" max="2307" width="10.6640625" style="6" customWidth="1"/>
    <col min="2308" max="2309" width="14.6640625" style="6" customWidth="1"/>
    <col min="2310" max="2310" width="12.6640625" style="6" customWidth="1"/>
    <col min="2311" max="2311" width="14.109375" style="6" customWidth="1"/>
    <col min="2312" max="2312" width="5.21875" style="6" customWidth="1"/>
    <col min="2313" max="2313" width="20.21875" style="6" customWidth="1"/>
    <col min="2314" max="2560" width="9" style="6"/>
    <col min="2561" max="2561" width="10.77734375" style="6" customWidth="1"/>
    <col min="2562" max="2562" width="18.109375" style="6" customWidth="1"/>
    <col min="2563" max="2563" width="10.6640625" style="6" customWidth="1"/>
    <col min="2564" max="2565" width="14.6640625" style="6" customWidth="1"/>
    <col min="2566" max="2566" width="12.6640625" style="6" customWidth="1"/>
    <col min="2567" max="2567" width="14.109375" style="6" customWidth="1"/>
    <col min="2568" max="2568" width="5.21875" style="6" customWidth="1"/>
    <col min="2569" max="2569" width="20.21875" style="6" customWidth="1"/>
    <col min="2570" max="2816" width="9" style="6"/>
    <col min="2817" max="2817" width="10.77734375" style="6" customWidth="1"/>
    <col min="2818" max="2818" width="18.109375" style="6" customWidth="1"/>
    <col min="2819" max="2819" width="10.6640625" style="6" customWidth="1"/>
    <col min="2820" max="2821" width="14.6640625" style="6" customWidth="1"/>
    <col min="2822" max="2822" width="12.6640625" style="6" customWidth="1"/>
    <col min="2823" max="2823" width="14.109375" style="6" customWidth="1"/>
    <col min="2824" max="2824" width="5.21875" style="6" customWidth="1"/>
    <col min="2825" max="2825" width="20.21875" style="6" customWidth="1"/>
    <col min="2826" max="3072" width="9" style="6"/>
    <col min="3073" max="3073" width="10.77734375" style="6" customWidth="1"/>
    <col min="3074" max="3074" width="18.109375" style="6" customWidth="1"/>
    <col min="3075" max="3075" width="10.6640625" style="6" customWidth="1"/>
    <col min="3076" max="3077" width="14.6640625" style="6" customWidth="1"/>
    <col min="3078" max="3078" width="12.6640625" style="6" customWidth="1"/>
    <col min="3079" max="3079" width="14.109375" style="6" customWidth="1"/>
    <col min="3080" max="3080" width="5.21875" style="6" customWidth="1"/>
    <col min="3081" max="3081" width="20.21875" style="6" customWidth="1"/>
    <col min="3082" max="3328" width="9" style="6"/>
    <col min="3329" max="3329" width="10.77734375" style="6" customWidth="1"/>
    <col min="3330" max="3330" width="18.109375" style="6" customWidth="1"/>
    <col min="3331" max="3331" width="10.6640625" style="6" customWidth="1"/>
    <col min="3332" max="3333" width="14.6640625" style="6" customWidth="1"/>
    <col min="3334" max="3334" width="12.6640625" style="6" customWidth="1"/>
    <col min="3335" max="3335" width="14.109375" style="6" customWidth="1"/>
    <col min="3336" max="3336" width="5.21875" style="6" customWidth="1"/>
    <col min="3337" max="3337" width="20.21875" style="6" customWidth="1"/>
    <col min="3338" max="3584" width="9" style="6"/>
    <col min="3585" max="3585" width="10.77734375" style="6" customWidth="1"/>
    <col min="3586" max="3586" width="18.109375" style="6" customWidth="1"/>
    <col min="3587" max="3587" width="10.6640625" style="6" customWidth="1"/>
    <col min="3588" max="3589" width="14.6640625" style="6" customWidth="1"/>
    <col min="3590" max="3590" width="12.6640625" style="6" customWidth="1"/>
    <col min="3591" max="3591" width="14.109375" style="6" customWidth="1"/>
    <col min="3592" max="3592" width="5.21875" style="6" customWidth="1"/>
    <col min="3593" max="3593" width="20.21875" style="6" customWidth="1"/>
    <col min="3594" max="3840" width="9" style="6"/>
    <col min="3841" max="3841" width="10.77734375" style="6" customWidth="1"/>
    <col min="3842" max="3842" width="18.109375" style="6" customWidth="1"/>
    <col min="3843" max="3843" width="10.6640625" style="6" customWidth="1"/>
    <col min="3844" max="3845" width="14.6640625" style="6" customWidth="1"/>
    <col min="3846" max="3846" width="12.6640625" style="6" customWidth="1"/>
    <col min="3847" max="3847" width="14.109375" style="6" customWidth="1"/>
    <col min="3848" max="3848" width="5.21875" style="6" customWidth="1"/>
    <col min="3849" max="3849" width="20.21875" style="6" customWidth="1"/>
    <col min="3850" max="4096" width="9" style="6"/>
    <col min="4097" max="4097" width="10.77734375" style="6" customWidth="1"/>
    <col min="4098" max="4098" width="18.109375" style="6" customWidth="1"/>
    <col min="4099" max="4099" width="10.6640625" style="6" customWidth="1"/>
    <col min="4100" max="4101" width="14.6640625" style="6" customWidth="1"/>
    <col min="4102" max="4102" width="12.6640625" style="6" customWidth="1"/>
    <col min="4103" max="4103" width="14.109375" style="6" customWidth="1"/>
    <col min="4104" max="4104" width="5.21875" style="6" customWidth="1"/>
    <col min="4105" max="4105" width="20.21875" style="6" customWidth="1"/>
    <col min="4106" max="4352" width="9" style="6"/>
    <col min="4353" max="4353" width="10.77734375" style="6" customWidth="1"/>
    <col min="4354" max="4354" width="18.109375" style="6" customWidth="1"/>
    <col min="4355" max="4355" width="10.6640625" style="6" customWidth="1"/>
    <col min="4356" max="4357" width="14.6640625" style="6" customWidth="1"/>
    <col min="4358" max="4358" width="12.6640625" style="6" customWidth="1"/>
    <col min="4359" max="4359" width="14.109375" style="6" customWidth="1"/>
    <col min="4360" max="4360" width="5.21875" style="6" customWidth="1"/>
    <col min="4361" max="4361" width="20.21875" style="6" customWidth="1"/>
    <col min="4362" max="4608" width="9" style="6"/>
    <col min="4609" max="4609" width="10.77734375" style="6" customWidth="1"/>
    <col min="4610" max="4610" width="18.109375" style="6" customWidth="1"/>
    <col min="4611" max="4611" width="10.6640625" style="6" customWidth="1"/>
    <col min="4612" max="4613" width="14.6640625" style="6" customWidth="1"/>
    <col min="4614" max="4614" width="12.6640625" style="6" customWidth="1"/>
    <col min="4615" max="4615" width="14.109375" style="6" customWidth="1"/>
    <col min="4616" max="4616" width="5.21875" style="6" customWidth="1"/>
    <col min="4617" max="4617" width="20.21875" style="6" customWidth="1"/>
    <col min="4618" max="4864" width="9" style="6"/>
    <col min="4865" max="4865" width="10.77734375" style="6" customWidth="1"/>
    <col min="4866" max="4866" width="18.109375" style="6" customWidth="1"/>
    <col min="4867" max="4867" width="10.6640625" style="6" customWidth="1"/>
    <col min="4868" max="4869" width="14.6640625" style="6" customWidth="1"/>
    <col min="4870" max="4870" width="12.6640625" style="6" customWidth="1"/>
    <col min="4871" max="4871" width="14.109375" style="6" customWidth="1"/>
    <col min="4872" max="4872" width="5.21875" style="6" customWidth="1"/>
    <col min="4873" max="4873" width="20.21875" style="6" customWidth="1"/>
    <col min="4874" max="5120" width="9" style="6"/>
    <col min="5121" max="5121" width="10.77734375" style="6" customWidth="1"/>
    <col min="5122" max="5122" width="18.109375" style="6" customWidth="1"/>
    <col min="5123" max="5123" width="10.6640625" style="6" customWidth="1"/>
    <col min="5124" max="5125" width="14.6640625" style="6" customWidth="1"/>
    <col min="5126" max="5126" width="12.6640625" style="6" customWidth="1"/>
    <col min="5127" max="5127" width="14.109375" style="6" customWidth="1"/>
    <col min="5128" max="5128" width="5.21875" style="6" customWidth="1"/>
    <col min="5129" max="5129" width="20.21875" style="6" customWidth="1"/>
    <col min="5130" max="5376" width="9" style="6"/>
    <col min="5377" max="5377" width="10.77734375" style="6" customWidth="1"/>
    <col min="5378" max="5378" width="18.109375" style="6" customWidth="1"/>
    <col min="5379" max="5379" width="10.6640625" style="6" customWidth="1"/>
    <col min="5380" max="5381" width="14.6640625" style="6" customWidth="1"/>
    <col min="5382" max="5382" width="12.6640625" style="6" customWidth="1"/>
    <col min="5383" max="5383" width="14.109375" style="6" customWidth="1"/>
    <col min="5384" max="5384" width="5.21875" style="6" customWidth="1"/>
    <col min="5385" max="5385" width="20.21875" style="6" customWidth="1"/>
    <col min="5386" max="5632" width="9" style="6"/>
    <col min="5633" max="5633" width="10.77734375" style="6" customWidth="1"/>
    <col min="5634" max="5634" width="18.109375" style="6" customWidth="1"/>
    <col min="5635" max="5635" width="10.6640625" style="6" customWidth="1"/>
    <col min="5636" max="5637" width="14.6640625" style="6" customWidth="1"/>
    <col min="5638" max="5638" width="12.6640625" style="6" customWidth="1"/>
    <col min="5639" max="5639" width="14.109375" style="6" customWidth="1"/>
    <col min="5640" max="5640" width="5.21875" style="6" customWidth="1"/>
    <col min="5641" max="5641" width="20.21875" style="6" customWidth="1"/>
    <col min="5642" max="5888" width="9" style="6"/>
    <col min="5889" max="5889" width="10.77734375" style="6" customWidth="1"/>
    <col min="5890" max="5890" width="18.109375" style="6" customWidth="1"/>
    <col min="5891" max="5891" width="10.6640625" style="6" customWidth="1"/>
    <col min="5892" max="5893" width="14.6640625" style="6" customWidth="1"/>
    <col min="5894" max="5894" width="12.6640625" style="6" customWidth="1"/>
    <col min="5895" max="5895" width="14.109375" style="6" customWidth="1"/>
    <col min="5896" max="5896" width="5.21875" style="6" customWidth="1"/>
    <col min="5897" max="5897" width="20.21875" style="6" customWidth="1"/>
    <col min="5898" max="6144" width="9" style="6"/>
    <col min="6145" max="6145" width="10.77734375" style="6" customWidth="1"/>
    <col min="6146" max="6146" width="18.109375" style="6" customWidth="1"/>
    <col min="6147" max="6147" width="10.6640625" style="6" customWidth="1"/>
    <col min="6148" max="6149" width="14.6640625" style="6" customWidth="1"/>
    <col min="6150" max="6150" width="12.6640625" style="6" customWidth="1"/>
    <col min="6151" max="6151" width="14.109375" style="6" customWidth="1"/>
    <col min="6152" max="6152" width="5.21875" style="6" customWidth="1"/>
    <col min="6153" max="6153" width="20.21875" style="6" customWidth="1"/>
    <col min="6154" max="6400" width="9" style="6"/>
    <col min="6401" max="6401" width="10.77734375" style="6" customWidth="1"/>
    <col min="6402" max="6402" width="18.109375" style="6" customWidth="1"/>
    <col min="6403" max="6403" width="10.6640625" style="6" customWidth="1"/>
    <col min="6404" max="6405" width="14.6640625" style="6" customWidth="1"/>
    <col min="6406" max="6406" width="12.6640625" style="6" customWidth="1"/>
    <col min="6407" max="6407" width="14.109375" style="6" customWidth="1"/>
    <col min="6408" max="6408" width="5.21875" style="6" customWidth="1"/>
    <col min="6409" max="6409" width="20.21875" style="6" customWidth="1"/>
    <col min="6410" max="6656" width="9" style="6"/>
    <col min="6657" max="6657" width="10.77734375" style="6" customWidth="1"/>
    <col min="6658" max="6658" width="18.109375" style="6" customWidth="1"/>
    <col min="6659" max="6659" width="10.6640625" style="6" customWidth="1"/>
    <col min="6660" max="6661" width="14.6640625" style="6" customWidth="1"/>
    <col min="6662" max="6662" width="12.6640625" style="6" customWidth="1"/>
    <col min="6663" max="6663" width="14.109375" style="6" customWidth="1"/>
    <col min="6664" max="6664" width="5.21875" style="6" customWidth="1"/>
    <col min="6665" max="6665" width="20.21875" style="6" customWidth="1"/>
    <col min="6666" max="6912" width="9" style="6"/>
    <col min="6913" max="6913" width="10.77734375" style="6" customWidth="1"/>
    <col min="6914" max="6914" width="18.109375" style="6" customWidth="1"/>
    <col min="6915" max="6915" width="10.6640625" style="6" customWidth="1"/>
    <col min="6916" max="6917" width="14.6640625" style="6" customWidth="1"/>
    <col min="6918" max="6918" width="12.6640625" style="6" customWidth="1"/>
    <col min="6919" max="6919" width="14.109375" style="6" customWidth="1"/>
    <col min="6920" max="6920" width="5.21875" style="6" customWidth="1"/>
    <col min="6921" max="6921" width="20.21875" style="6" customWidth="1"/>
    <col min="6922" max="7168" width="9" style="6"/>
    <col min="7169" max="7169" width="10.77734375" style="6" customWidth="1"/>
    <col min="7170" max="7170" width="18.109375" style="6" customWidth="1"/>
    <col min="7171" max="7171" width="10.6640625" style="6" customWidth="1"/>
    <col min="7172" max="7173" width="14.6640625" style="6" customWidth="1"/>
    <col min="7174" max="7174" width="12.6640625" style="6" customWidth="1"/>
    <col min="7175" max="7175" width="14.109375" style="6" customWidth="1"/>
    <col min="7176" max="7176" width="5.21875" style="6" customWidth="1"/>
    <col min="7177" max="7177" width="20.21875" style="6" customWidth="1"/>
    <col min="7178" max="7424" width="9" style="6"/>
    <col min="7425" max="7425" width="10.77734375" style="6" customWidth="1"/>
    <col min="7426" max="7426" width="18.109375" style="6" customWidth="1"/>
    <col min="7427" max="7427" width="10.6640625" style="6" customWidth="1"/>
    <col min="7428" max="7429" width="14.6640625" style="6" customWidth="1"/>
    <col min="7430" max="7430" width="12.6640625" style="6" customWidth="1"/>
    <col min="7431" max="7431" width="14.109375" style="6" customWidth="1"/>
    <col min="7432" max="7432" width="5.21875" style="6" customWidth="1"/>
    <col min="7433" max="7433" width="20.21875" style="6" customWidth="1"/>
    <col min="7434" max="7680" width="9" style="6"/>
    <col min="7681" max="7681" width="10.77734375" style="6" customWidth="1"/>
    <col min="7682" max="7682" width="18.109375" style="6" customWidth="1"/>
    <col min="7683" max="7683" width="10.6640625" style="6" customWidth="1"/>
    <col min="7684" max="7685" width="14.6640625" style="6" customWidth="1"/>
    <col min="7686" max="7686" width="12.6640625" style="6" customWidth="1"/>
    <col min="7687" max="7687" width="14.109375" style="6" customWidth="1"/>
    <col min="7688" max="7688" width="5.21875" style="6" customWidth="1"/>
    <col min="7689" max="7689" width="20.21875" style="6" customWidth="1"/>
    <col min="7690" max="7936" width="9" style="6"/>
    <col min="7937" max="7937" width="10.77734375" style="6" customWidth="1"/>
    <col min="7938" max="7938" width="18.109375" style="6" customWidth="1"/>
    <col min="7939" max="7939" width="10.6640625" style="6" customWidth="1"/>
    <col min="7940" max="7941" width="14.6640625" style="6" customWidth="1"/>
    <col min="7942" max="7942" width="12.6640625" style="6" customWidth="1"/>
    <col min="7943" max="7943" width="14.109375" style="6" customWidth="1"/>
    <col min="7944" max="7944" width="5.21875" style="6" customWidth="1"/>
    <col min="7945" max="7945" width="20.21875" style="6" customWidth="1"/>
    <col min="7946" max="8192" width="9" style="6"/>
    <col min="8193" max="8193" width="10.77734375" style="6" customWidth="1"/>
    <col min="8194" max="8194" width="18.109375" style="6" customWidth="1"/>
    <col min="8195" max="8195" width="10.6640625" style="6" customWidth="1"/>
    <col min="8196" max="8197" width="14.6640625" style="6" customWidth="1"/>
    <col min="8198" max="8198" width="12.6640625" style="6" customWidth="1"/>
    <col min="8199" max="8199" width="14.109375" style="6" customWidth="1"/>
    <col min="8200" max="8200" width="5.21875" style="6" customWidth="1"/>
    <col min="8201" max="8201" width="20.21875" style="6" customWidth="1"/>
    <col min="8202" max="8448" width="9" style="6"/>
    <col min="8449" max="8449" width="10.77734375" style="6" customWidth="1"/>
    <col min="8450" max="8450" width="18.109375" style="6" customWidth="1"/>
    <col min="8451" max="8451" width="10.6640625" style="6" customWidth="1"/>
    <col min="8452" max="8453" width="14.6640625" style="6" customWidth="1"/>
    <col min="8454" max="8454" width="12.6640625" style="6" customWidth="1"/>
    <col min="8455" max="8455" width="14.109375" style="6" customWidth="1"/>
    <col min="8456" max="8456" width="5.21875" style="6" customWidth="1"/>
    <col min="8457" max="8457" width="20.21875" style="6" customWidth="1"/>
    <col min="8458" max="8704" width="9" style="6"/>
    <col min="8705" max="8705" width="10.77734375" style="6" customWidth="1"/>
    <col min="8706" max="8706" width="18.109375" style="6" customWidth="1"/>
    <col min="8707" max="8707" width="10.6640625" style="6" customWidth="1"/>
    <col min="8708" max="8709" width="14.6640625" style="6" customWidth="1"/>
    <col min="8710" max="8710" width="12.6640625" style="6" customWidth="1"/>
    <col min="8711" max="8711" width="14.109375" style="6" customWidth="1"/>
    <col min="8712" max="8712" width="5.21875" style="6" customWidth="1"/>
    <col min="8713" max="8713" width="20.21875" style="6" customWidth="1"/>
    <col min="8714" max="8960" width="9" style="6"/>
    <col min="8961" max="8961" width="10.77734375" style="6" customWidth="1"/>
    <col min="8962" max="8962" width="18.109375" style="6" customWidth="1"/>
    <col min="8963" max="8963" width="10.6640625" style="6" customWidth="1"/>
    <col min="8964" max="8965" width="14.6640625" style="6" customWidth="1"/>
    <col min="8966" max="8966" width="12.6640625" style="6" customWidth="1"/>
    <col min="8967" max="8967" width="14.109375" style="6" customWidth="1"/>
    <col min="8968" max="8968" width="5.21875" style="6" customWidth="1"/>
    <col min="8969" max="8969" width="20.21875" style="6" customWidth="1"/>
    <col min="8970" max="9216" width="9" style="6"/>
    <col min="9217" max="9217" width="10.77734375" style="6" customWidth="1"/>
    <col min="9218" max="9218" width="18.109375" style="6" customWidth="1"/>
    <col min="9219" max="9219" width="10.6640625" style="6" customWidth="1"/>
    <col min="9220" max="9221" width="14.6640625" style="6" customWidth="1"/>
    <col min="9222" max="9222" width="12.6640625" style="6" customWidth="1"/>
    <col min="9223" max="9223" width="14.109375" style="6" customWidth="1"/>
    <col min="9224" max="9224" width="5.21875" style="6" customWidth="1"/>
    <col min="9225" max="9225" width="20.21875" style="6" customWidth="1"/>
    <col min="9226" max="9472" width="9" style="6"/>
    <col min="9473" max="9473" width="10.77734375" style="6" customWidth="1"/>
    <col min="9474" max="9474" width="18.109375" style="6" customWidth="1"/>
    <col min="9475" max="9475" width="10.6640625" style="6" customWidth="1"/>
    <col min="9476" max="9477" width="14.6640625" style="6" customWidth="1"/>
    <col min="9478" max="9478" width="12.6640625" style="6" customWidth="1"/>
    <col min="9479" max="9479" width="14.109375" style="6" customWidth="1"/>
    <col min="9480" max="9480" width="5.21875" style="6" customWidth="1"/>
    <col min="9481" max="9481" width="20.21875" style="6" customWidth="1"/>
    <col min="9482" max="9728" width="9" style="6"/>
    <col min="9729" max="9729" width="10.77734375" style="6" customWidth="1"/>
    <col min="9730" max="9730" width="18.109375" style="6" customWidth="1"/>
    <col min="9731" max="9731" width="10.6640625" style="6" customWidth="1"/>
    <col min="9732" max="9733" width="14.6640625" style="6" customWidth="1"/>
    <col min="9734" max="9734" width="12.6640625" style="6" customWidth="1"/>
    <col min="9735" max="9735" width="14.109375" style="6" customWidth="1"/>
    <col min="9736" max="9736" width="5.21875" style="6" customWidth="1"/>
    <col min="9737" max="9737" width="20.21875" style="6" customWidth="1"/>
    <col min="9738" max="9984" width="9" style="6"/>
    <col min="9985" max="9985" width="10.77734375" style="6" customWidth="1"/>
    <col min="9986" max="9986" width="18.109375" style="6" customWidth="1"/>
    <col min="9987" max="9987" width="10.6640625" style="6" customWidth="1"/>
    <col min="9988" max="9989" width="14.6640625" style="6" customWidth="1"/>
    <col min="9990" max="9990" width="12.6640625" style="6" customWidth="1"/>
    <col min="9991" max="9991" width="14.109375" style="6" customWidth="1"/>
    <col min="9992" max="9992" width="5.21875" style="6" customWidth="1"/>
    <col min="9993" max="9993" width="20.21875" style="6" customWidth="1"/>
    <col min="9994" max="10240" width="9" style="6"/>
    <col min="10241" max="10241" width="10.77734375" style="6" customWidth="1"/>
    <col min="10242" max="10242" width="18.109375" style="6" customWidth="1"/>
    <col min="10243" max="10243" width="10.6640625" style="6" customWidth="1"/>
    <col min="10244" max="10245" width="14.6640625" style="6" customWidth="1"/>
    <col min="10246" max="10246" width="12.6640625" style="6" customWidth="1"/>
    <col min="10247" max="10247" width="14.109375" style="6" customWidth="1"/>
    <col min="10248" max="10248" width="5.21875" style="6" customWidth="1"/>
    <col min="10249" max="10249" width="20.21875" style="6" customWidth="1"/>
    <col min="10250" max="10496" width="9" style="6"/>
    <col min="10497" max="10497" width="10.77734375" style="6" customWidth="1"/>
    <col min="10498" max="10498" width="18.109375" style="6" customWidth="1"/>
    <col min="10499" max="10499" width="10.6640625" style="6" customWidth="1"/>
    <col min="10500" max="10501" width="14.6640625" style="6" customWidth="1"/>
    <col min="10502" max="10502" width="12.6640625" style="6" customWidth="1"/>
    <col min="10503" max="10503" width="14.109375" style="6" customWidth="1"/>
    <col min="10504" max="10504" width="5.21875" style="6" customWidth="1"/>
    <col min="10505" max="10505" width="20.21875" style="6" customWidth="1"/>
    <col min="10506" max="10752" width="9" style="6"/>
    <col min="10753" max="10753" width="10.77734375" style="6" customWidth="1"/>
    <col min="10754" max="10754" width="18.109375" style="6" customWidth="1"/>
    <col min="10755" max="10755" width="10.6640625" style="6" customWidth="1"/>
    <col min="10756" max="10757" width="14.6640625" style="6" customWidth="1"/>
    <col min="10758" max="10758" width="12.6640625" style="6" customWidth="1"/>
    <col min="10759" max="10759" width="14.109375" style="6" customWidth="1"/>
    <col min="10760" max="10760" width="5.21875" style="6" customWidth="1"/>
    <col min="10761" max="10761" width="20.21875" style="6" customWidth="1"/>
    <col min="10762" max="11008" width="9" style="6"/>
    <col min="11009" max="11009" width="10.77734375" style="6" customWidth="1"/>
    <col min="11010" max="11010" width="18.109375" style="6" customWidth="1"/>
    <col min="11011" max="11011" width="10.6640625" style="6" customWidth="1"/>
    <col min="11012" max="11013" width="14.6640625" style="6" customWidth="1"/>
    <col min="11014" max="11014" width="12.6640625" style="6" customWidth="1"/>
    <col min="11015" max="11015" width="14.109375" style="6" customWidth="1"/>
    <col min="11016" max="11016" width="5.21875" style="6" customWidth="1"/>
    <col min="11017" max="11017" width="20.21875" style="6" customWidth="1"/>
    <col min="11018" max="11264" width="9" style="6"/>
    <col min="11265" max="11265" width="10.77734375" style="6" customWidth="1"/>
    <col min="11266" max="11266" width="18.109375" style="6" customWidth="1"/>
    <col min="11267" max="11267" width="10.6640625" style="6" customWidth="1"/>
    <col min="11268" max="11269" width="14.6640625" style="6" customWidth="1"/>
    <col min="11270" max="11270" width="12.6640625" style="6" customWidth="1"/>
    <col min="11271" max="11271" width="14.109375" style="6" customWidth="1"/>
    <col min="11272" max="11272" width="5.21875" style="6" customWidth="1"/>
    <col min="11273" max="11273" width="20.21875" style="6" customWidth="1"/>
    <col min="11274" max="11520" width="9" style="6"/>
    <col min="11521" max="11521" width="10.77734375" style="6" customWidth="1"/>
    <col min="11522" max="11522" width="18.109375" style="6" customWidth="1"/>
    <col min="11523" max="11523" width="10.6640625" style="6" customWidth="1"/>
    <col min="11524" max="11525" width="14.6640625" style="6" customWidth="1"/>
    <col min="11526" max="11526" width="12.6640625" style="6" customWidth="1"/>
    <col min="11527" max="11527" width="14.109375" style="6" customWidth="1"/>
    <col min="11528" max="11528" width="5.21875" style="6" customWidth="1"/>
    <col min="11529" max="11529" width="20.21875" style="6" customWidth="1"/>
    <col min="11530" max="11776" width="9" style="6"/>
    <col min="11777" max="11777" width="10.77734375" style="6" customWidth="1"/>
    <col min="11778" max="11778" width="18.109375" style="6" customWidth="1"/>
    <col min="11779" max="11779" width="10.6640625" style="6" customWidth="1"/>
    <col min="11780" max="11781" width="14.6640625" style="6" customWidth="1"/>
    <col min="11782" max="11782" width="12.6640625" style="6" customWidth="1"/>
    <col min="11783" max="11783" width="14.109375" style="6" customWidth="1"/>
    <col min="11784" max="11784" width="5.21875" style="6" customWidth="1"/>
    <col min="11785" max="11785" width="20.21875" style="6" customWidth="1"/>
    <col min="11786" max="12032" width="9" style="6"/>
    <col min="12033" max="12033" width="10.77734375" style="6" customWidth="1"/>
    <col min="12034" max="12034" width="18.109375" style="6" customWidth="1"/>
    <col min="12035" max="12035" width="10.6640625" style="6" customWidth="1"/>
    <col min="12036" max="12037" width="14.6640625" style="6" customWidth="1"/>
    <col min="12038" max="12038" width="12.6640625" style="6" customWidth="1"/>
    <col min="12039" max="12039" width="14.109375" style="6" customWidth="1"/>
    <col min="12040" max="12040" width="5.21875" style="6" customWidth="1"/>
    <col min="12041" max="12041" width="20.21875" style="6" customWidth="1"/>
    <col min="12042" max="12288" width="9" style="6"/>
    <col min="12289" max="12289" width="10.77734375" style="6" customWidth="1"/>
    <col min="12290" max="12290" width="18.109375" style="6" customWidth="1"/>
    <col min="12291" max="12291" width="10.6640625" style="6" customWidth="1"/>
    <col min="12292" max="12293" width="14.6640625" style="6" customWidth="1"/>
    <col min="12294" max="12294" width="12.6640625" style="6" customWidth="1"/>
    <col min="12295" max="12295" width="14.109375" style="6" customWidth="1"/>
    <col min="12296" max="12296" width="5.21875" style="6" customWidth="1"/>
    <col min="12297" max="12297" width="20.21875" style="6" customWidth="1"/>
    <col min="12298" max="12544" width="9" style="6"/>
    <col min="12545" max="12545" width="10.77734375" style="6" customWidth="1"/>
    <col min="12546" max="12546" width="18.109375" style="6" customWidth="1"/>
    <col min="12547" max="12547" width="10.6640625" style="6" customWidth="1"/>
    <col min="12548" max="12549" width="14.6640625" style="6" customWidth="1"/>
    <col min="12550" max="12550" width="12.6640625" style="6" customWidth="1"/>
    <col min="12551" max="12551" width="14.109375" style="6" customWidth="1"/>
    <col min="12552" max="12552" width="5.21875" style="6" customWidth="1"/>
    <col min="12553" max="12553" width="20.21875" style="6" customWidth="1"/>
    <col min="12554" max="12800" width="9" style="6"/>
    <col min="12801" max="12801" width="10.77734375" style="6" customWidth="1"/>
    <col min="12802" max="12802" width="18.109375" style="6" customWidth="1"/>
    <col min="12803" max="12803" width="10.6640625" style="6" customWidth="1"/>
    <col min="12804" max="12805" width="14.6640625" style="6" customWidth="1"/>
    <col min="12806" max="12806" width="12.6640625" style="6" customWidth="1"/>
    <col min="12807" max="12807" width="14.109375" style="6" customWidth="1"/>
    <col min="12808" max="12808" width="5.21875" style="6" customWidth="1"/>
    <col min="12809" max="12809" width="20.21875" style="6" customWidth="1"/>
    <col min="12810" max="13056" width="9" style="6"/>
    <col min="13057" max="13057" width="10.77734375" style="6" customWidth="1"/>
    <col min="13058" max="13058" width="18.109375" style="6" customWidth="1"/>
    <col min="13059" max="13059" width="10.6640625" style="6" customWidth="1"/>
    <col min="13060" max="13061" width="14.6640625" style="6" customWidth="1"/>
    <col min="13062" max="13062" width="12.6640625" style="6" customWidth="1"/>
    <col min="13063" max="13063" width="14.109375" style="6" customWidth="1"/>
    <col min="13064" max="13064" width="5.21875" style="6" customWidth="1"/>
    <col min="13065" max="13065" width="20.21875" style="6" customWidth="1"/>
    <col min="13066" max="13312" width="9" style="6"/>
    <col min="13313" max="13313" width="10.77734375" style="6" customWidth="1"/>
    <col min="13314" max="13314" width="18.109375" style="6" customWidth="1"/>
    <col min="13315" max="13315" width="10.6640625" style="6" customWidth="1"/>
    <col min="13316" max="13317" width="14.6640625" style="6" customWidth="1"/>
    <col min="13318" max="13318" width="12.6640625" style="6" customWidth="1"/>
    <col min="13319" max="13319" width="14.109375" style="6" customWidth="1"/>
    <col min="13320" max="13320" width="5.21875" style="6" customWidth="1"/>
    <col min="13321" max="13321" width="20.21875" style="6" customWidth="1"/>
    <col min="13322" max="13568" width="9" style="6"/>
    <col min="13569" max="13569" width="10.77734375" style="6" customWidth="1"/>
    <col min="13570" max="13570" width="18.109375" style="6" customWidth="1"/>
    <col min="13571" max="13571" width="10.6640625" style="6" customWidth="1"/>
    <col min="13572" max="13573" width="14.6640625" style="6" customWidth="1"/>
    <col min="13574" max="13574" width="12.6640625" style="6" customWidth="1"/>
    <col min="13575" max="13575" width="14.109375" style="6" customWidth="1"/>
    <col min="13576" max="13576" width="5.21875" style="6" customWidth="1"/>
    <col min="13577" max="13577" width="20.21875" style="6" customWidth="1"/>
    <col min="13578" max="13824" width="9" style="6"/>
    <col min="13825" max="13825" width="10.77734375" style="6" customWidth="1"/>
    <col min="13826" max="13826" width="18.109375" style="6" customWidth="1"/>
    <col min="13827" max="13827" width="10.6640625" style="6" customWidth="1"/>
    <col min="13828" max="13829" width="14.6640625" style="6" customWidth="1"/>
    <col min="13830" max="13830" width="12.6640625" style="6" customWidth="1"/>
    <col min="13831" max="13831" width="14.109375" style="6" customWidth="1"/>
    <col min="13832" max="13832" width="5.21875" style="6" customWidth="1"/>
    <col min="13833" max="13833" width="20.21875" style="6" customWidth="1"/>
    <col min="13834" max="14080" width="9" style="6"/>
    <col min="14081" max="14081" width="10.77734375" style="6" customWidth="1"/>
    <col min="14082" max="14082" width="18.109375" style="6" customWidth="1"/>
    <col min="14083" max="14083" width="10.6640625" style="6" customWidth="1"/>
    <col min="14084" max="14085" width="14.6640625" style="6" customWidth="1"/>
    <col min="14086" max="14086" width="12.6640625" style="6" customWidth="1"/>
    <col min="14087" max="14087" width="14.109375" style="6" customWidth="1"/>
    <col min="14088" max="14088" width="5.21875" style="6" customWidth="1"/>
    <col min="14089" max="14089" width="20.21875" style="6" customWidth="1"/>
    <col min="14090" max="14336" width="9" style="6"/>
    <col min="14337" max="14337" width="10.77734375" style="6" customWidth="1"/>
    <col min="14338" max="14338" width="18.109375" style="6" customWidth="1"/>
    <col min="14339" max="14339" width="10.6640625" style="6" customWidth="1"/>
    <col min="14340" max="14341" width="14.6640625" style="6" customWidth="1"/>
    <col min="14342" max="14342" width="12.6640625" style="6" customWidth="1"/>
    <col min="14343" max="14343" width="14.109375" style="6" customWidth="1"/>
    <col min="14344" max="14344" width="5.21875" style="6" customWidth="1"/>
    <col min="14345" max="14345" width="20.21875" style="6" customWidth="1"/>
    <col min="14346" max="14592" width="9" style="6"/>
    <col min="14593" max="14593" width="10.77734375" style="6" customWidth="1"/>
    <col min="14594" max="14594" width="18.109375" style="6" customWidth="1"/>
    <col min="14595" max="14595" width="10.6640625" style="6" customWidth="1"/>
    <col min="14596" max="14597" width="14.6640625" style="6" customWidth="1"/>
    <col min="14598" max="14598" width="12.6640625" style="6" customWidth="1"/>
    <col min="14599" max="14599" width="14.109375" style="6" customWidth="1"/>
    <col min="14600" max="14600" width="5.21875" style="6" customWidth="1"/>
    <col min="14601" max="14601" width="20.21875" style="6" customWidth="1"/>
    <col min="14602" max="14848" width="9" style="6"/>
    <col min="14849" max="14849" width="10.77734375" style="6" customWidth="1"/>
    <col min="14850" max="14850" width="18.109375" style="6" customWidth="1"/>
    <col min="14851" max="14851" width="10.6640625" style="6" customWidth="1"/>
    <col min="14852" max="14853" width="14.6640625" style="6" customWidth="1"/>
    <col min="14854" max="14854" width="12.6640625" style="6" customWidth="1"/>
    <col min="14855" max="14855" width="14.109375" style="6" customWidth="1"/>
    <col min="14856" max="14856" width="5.21875" style="6" customWidth="1"/>
    <col min="14857" max="14857" width="20.21875" style="6" customWidth="1"/>
    <col min="14858" max="15104" width="9" style="6"/>
    <col min="15105" max="15105" width="10.77734375" style="6" customWidth="1"/>
    <col min="15106" max="15106" width="18.109375" style="6" customWidth="1"/>
    <col min="15107" max="15107" width="10.6640625" style="6" customWidth="1"/>
    <col min="15108" max="15109" width="14.6640625" style="6" customWidth="1"/>
    <col min="15110" max="15110" width="12.6640625" style="6" customWidth="1"/>
    <col min="15111" max="15111" width="14.109375" style="6" customWidth="1"/>
    <col min="15112" max="15112" width="5.21875" style="6" customWidth="1"/>
    <col min="15113" max="15113" width="20.21875" style="6" customWidth="1"/>
    <col min="15114" max="15360" width="9" style="6"/>
    <col min="15361" max="15361" width="10.77734375" style="6" customWidth="1"/>
    <col min="15362" max="15362" width="18.109375" style="6" customWidth="1"/>
    <col min="15363" max="15363" width="10.6640625" style="6" customWidth="1"/>
    <col min="15364" max="15365" width="14.6640625" style="6" customWidth="1"/>
    <col min="15366" max="15366" width="12.6640625" style="6" customWidth="1"/>
    <col min="15367" max="15367" width="14.109375" style="6" customWidth="1"/>
    <col min="15368" max="15368" width="5.21875" style="6" customWidth="1"/>
    <col min="15369" max="15369" width="20.21875" style="6" customWidth="1"/>
    <col min="15370" max="15616" width="9" style="6"/>
    <col min="15617" max="15617" width="10.77734375" style="6" customWidth="1"/>
    <col min="15618" max="15618" width="18.109375" style="6" customWidth="1"/>
    <col min="15619" max="15619" width="10.6640625" style="6" customWidth="1"/>
    <col min="15620" max="15621" width="14.6640625" style="6" customWidth="1"/>
    <col min="15622" max="15622" width="12.6640625" style="6" customWidth="1"/>
    <col min="15623" max="15623" width="14.109375" style="6" customWidth="1"/>
    <col min="15624" max="15624" width="5.21875" style="6" customWidth="1"/>
    <col min="15625" max="15625" width="20.21875" style="6" customWidth="1"/>
    <col min="15626" max="15872" width="9" style="6"/>
    <col min="15873" max="15873" width="10.77734375" style="6" customWidth="1"/>
    <col min="15874" max="15874" width="18.109375" style="6" customWidth="1"/>
    <col min="15875" max="15875" width="10.6640625" style="6" customWidth="1"/>
    <col min="15876" max="15877" width="14.6640625" style="6" customWidth="1"/>
    <col min="15878" max="15878" width="12.6640625" style="6" customWidth="1"/>
    <col min="15879" max="15879" width="14.109375" style="6" customWidth="1"/>
    <col min="15880" max="15880" width="5.21875" style="6" customWidth="1"/>
    <col min="15881" max="15881" width="20.21875" style="6" customWidth="1"/>
    <col min="15882" max="16128" width="9" style="6"/>
    <col min="16129" max="16129" width="10.77734375" style="6" customWidth="1"/>
    <col min="16130" max="16130" width="18.109375" style="6" customWidth="1"/>
    <col min="16131" max="16131" width="10.6640625" style="6" customWidth="1"/>
    <col min="16132" max="16133" width="14.6640625" style="6" customWidth="1"/>
    <col min="16134" max="16134" width="12.6640625" style="6" customWidth="1"/>
    <col min="16135" max="16135" width="14.109375" style="6" customWidth="1"/>
    <col min="16136" max="16136" width="5.21875" style="6" customWidth="1"/>
    <col min="16137" max="16137" width="20.21875" style="6" customWidth="1"/>
    <col min="16138" max="16384" width="9" style="6"/>
  </cols>
  <sheetData>
    <row r="1" spans="1:10" ht="27" customHeight="1">
      <c r="A1" s="255"/>
      <c r="B1" s="154"/>
    </row>
    <row r="2" spans="1:10" ht="27" customHeight="1">
      <c r="A2" s="255" t="s">
        <v>355</v>
      </c>
      <c r="B2" s="154"/>
    </row>
    <row r="3" spans="1:10" ht="26.25" customHeight="1" thickBot="1">
      <c r="A3" s="154"/>
      <c r="B3" s="154"/>
      <c r="E3" s="157"/>
      <c r="F3" s="157"/>
      <c r="G3" s="421" t="s">
        <v>91</v>
      </c>
    </row>
    <row r="4" spans="1:10" ht="26.25" customHeight="1">
      <c r="A4" s="361"/>
      <c r="B4" s="126" t="s">
        <v>4</v>
      </c>
      <c r="C4" s="567" t="s">
        <v>92</v>
      </c>
      <c r="D4" s="599" t="s">
        <v>335</v>
      </c>
      <c r="E4" s="567" t="s">
        <v>218</v>
      </c>
      <c r="F4" s="599" t="s">
        <v>336</v>
      </c>
      <c r="G4" s="612" t="s">
        <v>219</v>
      </c>
    </row>
    <row r="5" spans="1:10" ht="26.25" customHeight="1">
      <c r="A5" s="351" t="s">
        <v>100</v>
      </c>
      <c r="B5" s="352"/>
      <c r="C5" s="614"/>
      <c r="D5" s="615"/>
      <c r="E5" s="614"/>
      <c r="F5" s="593"/>
      <c r="G5" s="613"/>
      <c r="H5" s="458"/>
    </row>
    <row r="6" spans="1:10" ht="26.25" customHeight="1">
      <c r="A6" s="590" t="s">
        <v>220</v>
      </c>
      <c r="B6" s="611"/>
      <c r="C6" s="82">
        <v>5485</v>
      </c>
      <c r="D6" s="82">
        <v>6412305</v>
      </c>
      <c r="E6" s="82">
        <v>3071756</v>
      </c>
      <c r="F6" s="459">
        <v>31496</v>
      </c>
      <c r="G6" s="460">
        <v>3309053</v>
      </c>
      <c r="H6" s="458"/>
      <c r="I6" s="461"/>
    </row>
    <row r="7" spans="1:10" ht="26.25" customHeight="1">
      <c r="A7" s="590" t="s">
        <v>221</v>
      </c>
      <c r="B7" s="611"/>
      <c r="C7" s="82">
        <v>43493</v>
      </c>
      <c r="D7" s="82">
        <v>89635667</v>
      </c>
      <c r="E7" s="82">
        <v>31408010</v>
      </c>
      <c r="F7" s="459">
        <v>433825</v>
      </c>
      <c r="G7" s="460">
        <v>57791976</v>
      </c>
      <c r="H7" s="458"/>
      <c r="I7" s="461"/>
      <c r="J7" s="119"/>
    </row>
    <row r="8" spans="1:10" ht="26.25" customHeight="1">
      <c r="A8" s="590" t="s">
        <v>222</v>
      </c>
      <c r="B8" s="611"/>
      <c r="C8" s="82">
        <v>48950</v>
      </c>
      <c r="D8" s="82">
        <v>177432345</v>
      </c>
      <c r="E8" s="82">
        <v>55646136</v>
      </c>
      <c r="F8" s="459">
        <v>431777</v>
      </c>
      <c r="G8" s="460">
        <v>121354432</v>
      </c>
      <c r="H8" s="458"/>
      <c r="I8" s="461"/>
      <c r="J8" s="119"/>
    </row>
    <row r="9" spans="1:10" ht="26.25" customHeight="1">
      <c r="A9" s="590" t="s">
        <v>223</v>
      </c>
      <c r="B9" s="611"/>
      <c r="C9" s="82">
        <v>32617</v>
      </c>
      <c r="D9" s="82">
        <v>170298317</v>
      </c>
      <c r="E9" s="82">
        <v>48167503</v>
      </c>
      <c r="F9" s="459">
        <v>223332</v>
      </c>
      <c r="G9" s="460">
        <v>121907482</v>
      </c>
      <c r="H9" s="458"/>
      <c r="I9" s="461"/>
      <c r="J9" s="119"/>
    </row>
    <row r="10" spans="1:10" ht="26.25" customHeight="1">
      <c r="A10" s="590" t="s">
        <v>224</v>
      </c>
      <c r="B10" s="611"/>
      <c r="C10" s="82">
        <v>17355</v>
      </c>
      <c r="D10" s="82">
        <v>116292663</v>
      </c>
      <c r="E10" s="82">
        <v>29983838</v>
      </c>
      <c r="F10" s="459">
        <v>108174</v>
      </c>
      <c r="G10" s="460">
        <v>86200651</v>
      </c>
      <c r="H10" s="458"/>
      <c r="I10" s="461"/>
      <c r="J10" s="119"/>
    </row>
    <row r="11" spans="1:10" ht="26.25" customHeight="1">
      <c r="A11" s="590" t="s">
        <v>225</v>
      </c>
      <c r="B11" s="611"/>
      <c r="C11" s="82">
        <v>11416</v>
      </c>
      <c r="D11" s="82">
        <v>93455319</v>
      </c>
      <c r="E11" s="82">
        <v>21197522</v>
      </c>
      <c r="F11" s="459">
        <v>281738</v>
      </c>
      <c r="G11" s="460">
        <v>71976059</v>
      </c>
      <c r="H11" s="458"/>
      <c r="I11" s="461"/>
      <c r="J11" s="119"/>
    </row>
    <row r="12" spans="1:10" ht="26.25" customHeight="1">
      <c r="A12" s="590" t="s">
        <v>226</v>
      </c>
      <c r="B12" s="611"/>
      <c r="C12" s="82">
        <v>3935</v>
      </c>
      <c r="D12" s="82">
        <v>37505163</v>
      </c>
      <c r="E12" s="82">
        <v>7264866</v>
      </c>
      <c r="F12" s="459">
        <v>262786</v>
      </c>
      <c r="G12" s="460">
        <v>29977511</v>
      </c>
      <c r="H12" s="458"/>
      <c r="I12" s="461"/>
      <c r="J12" s="119"/>
    </row>
    <row r="13" spans="1:10" ht="26.25" customHeight="1">
      <c r="A13" s="590" t="s">
        <v>227</v>
      </c>
      <c r="B13" s="611"/>
      <c r="C13" s="82">
        <v>3468</v>
      </c>
      <c r="D13" s="82">
        <v>38804328</v>
      </c>
      <c r="E13" s="82">
        <v>6357319</v>
      </c>
      <c r="F13" s="459">
        <v>236181</v>
      </c>
      <c r="G13" s="460">
        <v>32210828</v>
      </c>
      <c r="H13" s="458"/>
      <c r="I13" s="461"/>
      <c r="J13" s="119"/>
    </row>
    <row r="14" spans="1:10" ht="26.25" customHeight="1">
      <c r="A14" s="590" t="s">
        <v>228</v>
      </c>
      <c r="B14" s="611"/>
      <c r="C14" s="82">
        <v>3082</v>
      </c>
      <c r="D14" s="82">
        <v>48848225</v>
      </c>
      <c r="E14" s="82">
        <v>5692552</v>
      </c>
      <c r="F14" s="459">
        <v>225255</v>
      </c>
      <c r="G14" s="460">
        <v>42928494</v>
      </c>
      <c r="H14" s="458"/>
      <c r="I14" s="461"/>
      <c r="J14" s="119"/>
    </row>
    <row r="15" spans="1:10" ht="26.25" customHeight="1">
      <c r="A15" s="590" t="s">
        <v>229</v>
      </c>
      <c r="B15" s="611"/>
      <c r="C15" s="82">
        <v>950</v>
      </c>
      <c r="D15" s="82">
        <v>25011669</v>
      </c>
      <c r="E15" s="82">
        <v>1684874</v>
      </c>
      <c r="F15" s="459">
        <v>57010</v>
      </c>
      <c r="G15" s="460">
        <v>23269785</v>
      </c>
      <c r="H15" s="458"/>
      <c r="I15" s="461"/>
      <c r="J15" s="119"/>
    </row>
    <row r="16" spans="1:10" ht="26.25" customHeight="1">
      <c r="A16" s="590" t="s">
        <v>230</v>
      </c>
      <c r="B16" s="611"/>
      <c r="C16" s="82">
        <v>184</v>
      </c>
      <c r="D16" s="82">
        <v>9789344</v>
      </c>
      <c r="E16" s="82">
        <v>316947</v>
      </c>
      <c r="F16" s="459">
        <v>10778</v>
      </c>
      <c r="G16" s="460">
        <v>9461619</v>
      </c>
      <c r="H16" s="458"/>
      <c r="I16" s="461"/>
      <c r="J16" s="119"/>
    </row>
    <row r="17" spans="1:10" ht="26.25" customHeight="1">
      <c r="A17" s="590" t="s">
        <v>231</v>
      </c>
      <c r="B17" s="611"/>
      <c r="C17" s="82">
        <v>52</v>
      </c>
      <c r="D17" s="82">
        <v>4894548</v>
      </c>
      <c r="E17" s="82">
        <v>85190</v>
      </c>
      <c r="F17" s="459">
        <v>3067</v>
      </c>
      <c r="G17" s="460">
        <v>4806291</v>
      </c>
      <c r="H17" s="458"/>
      <c r="I17" s="461"/>
      <c r="J17" s="119"/>
    </row>
    <row r="18" spans="1:10" ht="26.25" customHeight="1">
      <c r="A18" s="607" t="s">
        <v>115</v>
      </c>
      <c r="B18" s="608"/>
      <c r="C18" s="82">
        <f>SUM(C6:C17)</f>
        <v>170987</v>
      </c>
      <c r="D18" s="82">
        <f>SUM(D6:D17)</f>
        <v>818379893</v>
      </c>
      <c r="E18" s="82">
        <f>SUM(E6:E17)</f>
        <v>210876513</v>
      </c>
      <c r="F18" s="82">
        <f>SUM(F6:F17)</f>
        <v>2305419</v>
      </c>
      <c r="G18" s="460">
        <f>SUM(G6:G17)</f>
        <v>605194181</v>
      </c>
      <c r="H18" s="458"/>
      <c r="I18" s="461"/>
      <c r="J18" s="119"/>
    </row>
    <row r="19" spans="1:10" ht="26.25" customHeight="1">
      <c r="A19" s="607" t="s">
        <v>116</v>
      </c>
      <c r="B19" s="608"/>
      <c r="C19" s="462">
        <v>106.89359839959991</v>
      </c>
      <c r="D19" s="462">
        <v>105.29264393840374</v>
      </c>
      <c r="E19" s="462">
        <v>105.51401820292014</v>
      </c>
      <c r="F19" s="462">
        <v>112.34065632053516</v>
      </c>
      <c r="G19" s="463">
        <v>105.1906205947365</v>
      </c>
      <c r="I19" s="461"/>
    </row>
    <row r="20" spans="1:10" ht="27.75" hidden="1" customHeight="1">
      <c r="A20" s="587" t="s">
        <v>117</v>
      </c>
      <c r="B20" s="362" t="s">
        <v>49</v>
      </c>
      <c r="C20" s="259">
        <v>151633</v>
      </c>
      <c r="D20" s="259">
        <v>740147091</v>
      </c>
      <c r="E20" s="259">
        <v>210506199</v>
      </c>
      <c r="F20" s="259"/>
      <c r="G20" s="464">
        <v>529640892</v>
      </c>
      <c r="H20" s="458"/>
      <c r="I20" s="461"/>
    </row>
    <row r="21" spans="1:10" ht="26.25" hidden="1" customHeight="1">
      <c r="A21" s="588"/>
      <c r="B21" s="362" t="s">
        <v>50</v>
      </c>
      <c r="C21" s="259">
        <v>150306</v>
      </c>
      <c r="D21" s="259">
        <v>727665974</v>
      </c>
      <c r="E21" s="259">
        <v>207462513</v>
      </c>
      <c r="F21" s="259"/>
      <c r="G21" s="464">
        <v>520230461</v>
      </c>
      <c r="I21" s="461"/>
    </row>
    <row r="22" spans="1:10" ht="26.25" hidden="1" customHeight="1">
      <c r="A22" s="588"/>
      <c r="B22" s="362" t="s">
        <v>51</v>
      </c>
      <c r="C22" s="259">
        <v>149355</v>
      </c>
      <c r="D22" s="259">
        <v>708095065</v>
      </c>
      <c r="E22" s="259">
        <v>202739338</v>
      </c>
      <c r="F22" s="259"/>
      <c r="G22" s="464">
        <v>505355727</v>
      </c>
      <c r="I22" s="461"/>
    </row>
    <row r="23" spans="1:10" ht="26.25" hidden="1" customHeight="1">
      <c r="A23" s="588"/>
      <c r="B23" s="362" t="s">
        <v>52</v>
      </c>
      <c r="C23" s="259">
        <v>148453</v>
      </c>
      <c r="D23" s="259">
        <v>696915834</v>
      </c>
      <c r="E23" s="259">
        <v>199988828</v>
      </c>
      <c r="F23" s="259"/>
      <c r="G23" s="464">
        <v>496927006</v>
      </c>
      <c r="I23" s="461"/>
    </row>
    <row r="24" spans="1:10" ht="26.25" hidden="1" customHeight="1">
      <c r="A24" s="588"/>
      <c r="B24" s="362" t="s">
        <v>53</v>
      </c>
      <c r="C24" s="259">
        <v>146407</v>
      </c>
      <c r="D24" s="259">
        <v>684998010</v>
      </c>
      <c r="E24" s="259">
        <v>196883172</v>
      </c>
      <c r="F24" s="259"/>
      <c r="G24" s="464">
        <v>488114838</v>
      </c>
      <c r="H24" s="458"/>
      <c r="I24" s="461"/>
    </row>
    <row r="25" spans="1:10" ht="26.25" hidden="1" customHeight="1">
      <c r="A25" s="588"/>
      <c r="B25" s="362" t="s">
        <v>54</v>
      </c>
      <c r="C25" s="267">
        <v>143379</v>
      </c>
      <c r="D25" s="259">
        <v>663925368</v>
      </c>
      <c r="E25" s="259">
        <v>191518070</v>
      </c>
      <c r="F25" s="259"/>
      <c r="G25" s="464">
        <v>472407298</v>
      </c>
      <c r="H25" s="458"/>
      <c r="I25" s="461"/>
    </row>
    <row r="26" spans="1:10" ht="26.25" hidden="1" customHeight="1">
      <c r="A26" s="588"/>
      <c r="B26" s="362" t="s">
        <v>57</v>
      </c>
      <c r="C26" s="267">
        <v>154162</v>
      </c>
      <c r="D26" s="259">
        <v>685650963</v>
      </c>
      <c r="E26" s="259">
        <v>199969401</v>
      </c>
      <c r="F26" s="259"/>
      <c r="G26" s="464">
        <v>485681562</v>
      </c>
      <c r="H26" s="458"/>
      <c r="I26" s="461"/>
    </row>
    <row r="27" spans="1:10" ht="26.25" hidden="1" customHeight="1">
      <c r="A27" s="588"/>
      <c r="B27" s="362" t="s">
        <v>58</v>
      </c>
      <c r="C27" s="267">
        <v>155557</v>
      </c>
      <c r="D27" s="259">
        <v>696517962</v>
      </c>
      <c r="E27" s="259">
        <v>201976057</v>
      </c>
      <c r="F27" s="259"/>
      <c r="G27" s="464">
        <v>494541905</v>
      </c>
      <c r="H27" s="458"/>
      <c r="I27" s="461"/>
    </row>
    <row r="28" spans="1:10" ht="26.25" hidden="1" customHeight="1">
      <c r="A28" s="588"/>
      <c r="B28" s="362" t="s">
        <v>59</v>
      </c>
      <c r="C28" s="267">
        <v>157343</v>
      </c>
      <c r="D28" s="259">
        <v>704247253</v>
      </c>
      <c r="E28" s="259">
        <v>205146748</v>
      </c>
      <c r="F28" s="259"/>
      <c r="G28" s="464">
        <v>499100505</v>
      </c>
      <c r="H28" s="458"/>
      <c r="I28" s="461"/>
    </row>
    <row r="29" spans="1:10" ht="26.25" hidden="1" customHeight="1">
      <c r="A29" s="588"/>
      <c r="B29" s="362" t="s">
        <v>60</v>
      </c>
      <c r="C29" s="267">
        <v>157108</v>
      </c>
      <c r="D29" s="259">
        <v>701824322</v>
      </c>
      <c r="E29" s="259">
        <v>204647490</v>
      </c>
      <c r="F29" s="259"/>
      <c r="G29" s="464">
        <v>497176832</v>
      </c>
      <c r="H29" s="458"/>
      <c r="I29" s="461"/>
    </row>
    <row r="30" spans="1:10" ht="26.25" hidden="1" customHeight="1">
      <c r="A30" s="588"/>
      <c r="B30" s="362" t="s">
        <v>62</v>
      </c>
      <c r="C30" s="267">
        <v>150995</v>
      </c>
      <c r="D30" s="259">
        <v>652019171</v>
      </c>
      <c r="E30" s="259">
        <v>192909224</v>
      </c>
      <c r="F30" s="259"/>
      <c r="G30" s="464">
        <v>459109947</v>
      </c>
      <c r="I30" s="461"/>
    </row>
    <row r="31" spans="1:10" ht="26.25" hidden="1" customHeight="1">
      <c r="A31" s="588"/>
      <c r="B31" s="362" t="s">
        <v>119</v>
      </c>
      <c r="C31" s="267">
        <v>150995</v>
      </c>
      <c r="D31" s="259">
        <v>654440781</v>
      </c>
      <c r="E31" s="259">
        <v>193465329</v>
      </c>
      <c r="F31" s="259"/>
      <c r="G31" s="464">
        <v>460975452</v>
      </c>
      <c r="I31" s="461"/>
    </row>
    <row r="32" spans="1:10" ht="26.25" hidden="1" customHeight="1">
      <c r="A32" s="588"/>
      <c r="B32" s="362" t="s">
        <v>120</v>
      </c>
      <c r="C32" s="267">
        <v>151889</v>
      </c>
      <c r="D32" s="259">
        <v>659432495</v>
      </c>
      <c r="E32" s="259">
        <v>194820196</v>
      </c>
      <c r="F32" s="259"/>
      <c r="G32" s="464">
        <v>464610927</v>
      </c>
      <c r="H32" s="458"/>
      <c r="I32" s="461"/>
    </row>
    <row r="33" spans="1:9" ht="26.25" hidden="1" customHeight="1">
      <c r="A33" s="588"/>
      <c r="B33" s="362" t="s">
        <v>232</v>
      </c>
      <c r="C33" s="267">
        <v>157595</v>
      </c>
      <c r="D33" s="259">
        <v>704882822</v>
      </c>
      <c r="E33" s="259">
        <v>203734730</v>
      </c>
      <c r="F33" s="465" t="s">
        <v>196</v>
      </c>
      <c r="G33" s="464">
        <v>501146411</v>
      </c>
      <c r="H33" s="458"/>
      <c r="I33" s="461"/>
    </row>
    <row r="34" spans="1:9" ht="26.25" hidden="1" customHeight="1">
      <c r="A34" s="588"/>
      <c r="B34" s="167" t="s">
        <v>233</v>
      </c>
      <c r="C34" s="466">
        <v>159668</v>
      </c>
      <c r="D34" s="332">
        <v>717950563</v>
      </c>
      <c r="E34" s="332">
        <v>206497238</v>
      </c>
      <c r="F34" s="465" t="s">
        <v>196</v>
      </c>
      <c r="G34" s="467">
        <v>511451734</v>
      </c>
      <c r="H34" s="458"/>
      <c r="I34" s="461"/>
    </row>
    <row r="35" spans="1:9" ht="26.25" hidden="1" customHeight="1">
      <c r="A35" s="588"/>
      <c r="B35" s="495" t="s">
        <v>234</v>
      </c>
      <c r="C35" s="468">
        <v>161828</v>
      </c>
      <c r="D35" s="82">
        <v>733758829</v>
      </c>
      <c r="E35" s="82">
        <v>210309818</v>
      </c>
      <c r="F35" s="469" t="s">
        <v>196</v>
      </c>
      <c r="G35" s="460">
        <v>523448676</v>
      </c>
      <c r="H35" s="458"/>
      <c r="I35" s="461"/>
    </row>
    <row r="36" spans="1:9" ht="26.25" customHeight="1">
      <c r="A36" s="588"/>
      <c r="B36" s="495" t="s">
        <v>350</v>
      </c>
      <c r="C36" s="468">
        <v>164524</v>
      </c>
      <c r="D36" s="82">
        <v>742355820</v>
      </c>
      <c r="E36" s="82">
        <v>195726390</v>
      </c>
      <c r="F36" s="469">
        <v>1956510</v>
      </c>
      <c r="G36" s="460">
        <v>544670290</v>
      </c>
      <c r="H36" s="458"/>
      <c r="I36" s="461"/>
    </row>
    <row r="37" spans="1:9" ht="26.25" customHeight="1">
      <c r="A37" s="588"/>
      <c r="B37" s="495" t="s">
        <v>352</v>
      </c>
      <c r="C37" s="468">
        <v>165004</v>
      </c>
      <c r="D37" s="82">
        <v>754904785</v>
      </c>
      <c r="E37" s="82">
        <v>198257235</v>
      </c>
      <c r="F37" s="82">
        <v>1969908</v>
      </c>
      <c r="G37" s="460">
        <v>554675762</v>
      </c>
      <c r="H37" s="458"/>
      <c r="I37" s="461"/>
    </row>
    <row r="38" spans="1:9" ht="26.25" customHeight="1">
      <c r="A38" s="588"/>
      <c r="B38" s="495" t="s">
        <v>353</v>
      </c>
      <c r="C38" s="468">
        <v>166442</v>
      </c>
      <c r="D38" s="82">
        <v>770758364</v>
      </c>
      <c r="E38" s="82">
        <v>201309771</v>
      </c>
      <c r="F38" s="82">
        <v>2071005</v>
      </c>
      <c r="G38" s="460">
        <v>567376826</v>
      </c>
      <c r="H38" s="458"/>
      <c r="I38" s="461"/>
    </row>
    <row r="39" spans="1:9" ht="26.25" customHeight="1" thickBot="1">
      <c r="A39" s="589"/>
      <c r="B39" s="254" t="s">
        <v>354</v>
      </c>
      <c r="C39" s="470">
        <v>159960</v>
      </c>
      <c r="D39" s="471">
        <v>777243179</v>
      </c>
      <c r="E39" s="471">
        <v>199856395</v>
      </c>
      <c r="F39" s="471">
        <v>2052168</v>
      </c>
      <c r="G39" s="472">
        <v>575330935</v>
      </c>
      <c r="H39" s="458"/>
      <c r="I39" s="461"/>
    </row>
    <row r="40" spans="1:9" ht="26.25" customHeight="1">
      <c r="A40" s="154" t="s">
        <v>235</v>
      </c>
      <c r="B40" s="154"/>
      <c r="H40" s="458"/>
      <c r="I40" s="153"/>
    </row>
    <row r="41" spans="1:9" ht="26.25" hidden="1" customHeight="1">
      <c r="C41" s="153" t="s">
        <v>128</v>
      </c>
      <c r="D41" s="153" t="s">
        <v>128</v>
      </c>
      <c r="E41" s="153" t="s">
        <v>128</v>
      </c>
      <c r="F41" s="153" t="s">
        <v>128</v>
      </c>
      <c r="G41" s="153" t="s">
        <v>128</v>
      </c>
      <c r="H41" s="458"/>
    </row>
    <row r="42" spans="1:9" ht="26.25" hidden="1" customHeight="1">
      <c r="B42" s="6" t="s">
        <v>236</v>
      </c>
      <c r="C42" s="458">
        <v>-3</v>
      </c>
      <c r="D42" s="458">
        <v>-4</v>
      </c>
      <c r="E42" s="458">
        <v>-5</v>
      </c>
      <c r="F42" s="458">
        <v>-7</v>
      </c>
      <c r="G42" s="458">
        <v>-8</v>
      </c>
    </row>
    <row r="44" spans="1:9" ht="26.25" customHeight="1">
      <c r="D44" s="382"/>
      <c r="E44" s="382"/>
      <c r="F44" s="382"/>
      <c r="G44" s="382"/>
    </row>
  </sheetData>
  <mergeCells count="20">
    <mergeCell ref="A13:B13"/>
    <mergeCell ref="A14:B14"/>
    <mergeCell ref="G4:G5"/>
    <mergeCell ref="A6:B6"/>
    <mergeCell ref="A12:B12"/>
    <mergeCell ref="C4:C5"/>
    <mergeCell ref="D4:D5"/>
    <mergeCell ref="E4:E5"/>
    <mergeCell ref="F4:F5"/>
    <mergeCell ref="A7:B7"/>
    <mergeCell ref="A8:B8"/>
    <mergeCell ref="A9:B9"/>
    <mergeCell ref="A10:B10"/>
    <mergeCell ref="A11:B11"/>
    <mergeCell ref="A15:B15"/>
    <mergeCell ref="A16:B16"/>
    <mergeCell ref="A17:B17"/>
    <mergeCell ref="A18:B18"/>
    <mergeCell ref="A20:A39"/>
    <mergeCell ref="A19:B19"/>
  </mergeCells>
  <phoneticPr fontId="3"/>
  <printOptions horizontalCentered="1"/>
  <pageMargins left="0.59055118110236227" right="0.59055118110236227" top="0.39370078740157483" bottom="0.19685039370078741" header="0.59055118110236227" footer="0.19685039370078741"/>
  <pageSetup paperSize="9"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E8C45-B627-4D82-9709-7755FB9691E7}">
  <sheetPr>
    <tabColor rgb="FFFFFF00"/>
    <pageSetUpPr autoPageBreaks="0"/>
  </sheetPr>
  <dimension ref="A1:M43"/>
  <sheetViews>
    <sheetView showGridLines="0" view="pageBreakPreview" topLeftCell="A15" zoomScale="85" zoomScaleNormal="100" zoomScaleSheetLayoutView="85" workbookViewId="0">
      <selection activeCell="D38" sqref="D38"/>
    </sheetView>
  </sheetViews>
  <sheetFormatPr defaultColWidth="9" defaultRowHeight="24.75" customHeight="1"/>
  <cols>
    <col min="1" max="1" width="10.77734375" style="3" customWidth="1"/>
    <col min="2" max="2" width="18.109375" style="3" customWidth="1"/>
    <col min="3" max="3" width="6.77734375" style="147" customWidth="1"/>
    <col min="4" max="8" width="11.77734375" style="147" customWidth="1"/>
    <col min="9" max="9" width="0.6640625" style="3" customWidth="1"/>
    <col min="10" max="10" width="9" style="3"/>
    <col min="11" max="12" width="21.109375" style="363" hidden="1" customWidth="1"/>
    <col min="13" max="13" width="12.77734375" style="3" hidden="1" customWidth="1"/>
    <col min="14" max="256" width="9" style="3"/>
    <col min="257" max="257" width="10.77734375" style="3" customWidth="1"/>
    <col min="258" max="258" width="18.109375" style="3" customWidth="1"/>
    <col min="259" max="259" width="6.77734375" style="3" customWidth="1"/>
    <col min="260" max="264" width="11.77734375" style="3" customWidth="1"/>
    <col min="265" max="265" width="0.6640625" style="3" customWidth="1"/>
    <col min="266" max="266" width="9" style="3"/>
    <col min="267" max="268" width="21.109375" style="3" customWidth="1"/>
    <col min="269" max="269" width="12.77734375" style="3" bestFit="1" customWidth="1"/>
    <col min="270" max="512" width="9" style="3"/>
    <col min="513" max="513" width="10.77734375" style="3" customWidth="1"/>
    <col min="514" max="514" width="18.109375" style="3" customWidth="1"/>
    <col min="515" max="515" width="6.77734375" style="3" customWidth="1"/>
    <col min="516" max="520" width="11.77734375" style="3" customWidth="1"/>
    <col min="521" max="521" width="0.6640625" style="3" customWidth="1"/>
    <col min="522" max="522" width="9" style="3"/>
    <col min="523" max="524" width="21.109375" style="3" customWidth="1"/>
    <col min="525" max="525" width="12.77734375" style="3" bestFit="1" customWidth="1"/>
    <col min="526" max="768" width="9" style="3"/>
    <col min="769" max="769" width="10.77734375" style="3" customWidth="1"/>
    <col min="770" max="770" width="18.109375" style="3" customWidth="1"/>
    <col min="771" max="771" width="6.77734375" style="3" customWidth="1"/>
    <col min="772" max="776" width="11.77734375" style="3" customWidth="1"/>
    <col min="777" max="777" width="0.6640625" style="3" customWidth="1"/>
    <col min="778" max="778" width="9" style="3"/>
    <col min="779" max="780" width="21.109375" style="3" customWidth="1"/>
    <col min="781" max="781" width="12.77734375" style="3" bestFit="1" customWidth="1"/>
    <col min="782" max="1024" width="9" style="3"/>
    <col min="1025" max="1025" width="10.77734375" style="3" customWidth="1"/>
    <col min="1026" max="1026" width="18.109375" style="3" customWidth="1"/>
    <col min="1027" max="1027" width="6.77734375" style="3" customWidth="1"/>
    <col min="1028" max="1032" width="11.77734375" style="3" customWidth="1"/>
    <col min="1033" max="1033" width="0.6640625" style="3" customWidth="1"/>
    <col min="1034" max="1034" width="9" style="3"/>
    <col min="1035" max="1036" width="21.109375" style="3" customWidth="1"/>
    <col min="1037" max="1037" width="12.77734375" style="3" bestFit="1" customWidth="1"/>
    <col min="1038" max="1280" width="9" style="3"/>
    <col min="1281" max="1281" width="10.77734375" style="3" customWidth="1"/>
    <col min="1282" max="1282" width="18.109375" style="3" customWidth="1"/>
    <col min="1283" max="1283" width="6.77734375" style="3" customWidth="1"/>
    <col min="1284" max="1288" width="11.77734375" style="3" customWidth="1"/>
    <col min="1289" max="1289" width="0.6640625" style="3" customWidth="1"/>
    <col min="1290" max="1290" width="9" style="3"/>
    <col min="1291" max="1292" width="21.109375" style="3" customWidth="1"/>
    <col min="1293" max="1293" width="12.77734375" style="3" bestFit="1" customWidth="1"/>
    <col min="1294" max="1536" width="9" style="3"/>
    <col min="1537" max="1537" width="10.77734375" style="3" customWidth="1"/>
    <col min="1538" max="1538" width="18.109375" style="3" customWidth="1"/>
    <col min="1539" max="1539" width="6.77734375" style="3" customWidth="1"/>
    <col min="1540" max="1544" width="11.77734375" style="3" customWidth="1"/>
    <col min="1545" max="1545" width="0.6640625" style="3" customWidth="1"/>
    <col min="1546" max="1546" width="9" style="3"/>
    <col min="1547" max="1548" width="21.109375" style="3" customWidth="1"/>
    <col min="1549" max="1549" width="12.77734375" style="3" bestFit="1" customWidth="1"/>
    <col min="1550" max="1792" width="9" style="3"/>
    <col min="1793" max="1793" width="10.77734375" style="3" customWidth="1"/>
    <col min="1794" max="1794" width="18.109375" style="3" customWidth="1"/>
    <col min="1795" max="1795" width="6.77734375" style="3" customWidth="1"/>
    <col min="1796" max="1800" width="11.77734375" style="3" customWidth="1"/>
    <col min="1801" max="1801" width="0.6640625" style="3" customWidth="1"/>
    <col min="1802" max="1802" width="9" style="3"/>
    <col min="1803" max="1804" width="21.109375" style="3" customWidth="1"/>
    <col min="1805" max="1805" width="12.77734375" style="3" bestFit="1" customWidth="1"/>
    <col min="1806" max="2048" width="9" style="3"/>
    <col min="2049" max="2049" width="10.77734375" style="3" customWidth="1"/>
    <col min="2050" max="2050" width="18.109375" style="3" customWidth="1"/>
    <col min="2051" max="2051" width="6.77734375" style="3" customWidth="1"/>
    <col min="2052" max="2056" width="11.77734375" style="3" customWidth="1"/>
    <col min="2057" max="2057" width="0.6640625" style="3" customWidth="1"/>
    <col min="2058" max="2058" width="9" style="3"/>
    <col min="2059" max="2060" width="21.109375" style="3" customWidth="1"/>
    <col min="2061" max="2061" width="12.77734375" style="3" bestFit="1" customWidth="1"/>
    <col min="2062" max="2304" width="9" style="3"/>
    <col min="2305" max="2305" width="10.77734375" style="3" customWidth="1"/>
    <col min="2306" max="2306" width="18.109375" style="3" customWidth="1"/>
    <col min="2307" max="2307" width="6.77734375" style="3" customWidth="1"/>
    <col min="2308" max="2312" width="11.77734375" style="3" customWidth="1"/>
    <col min="2313" max="2313" width="0.6640625" style="3" customWidth="1"/>
    <col min="2314" max="2314" width="9" style="3"/>
    <col min="2315" max="2316" width="21.109375" style="3" customWidth="1"/>
    <col min="2317" max="2317" width="12.77734375" style="3" bestFit="1" customWidth="1"/>
    <col min="2318" max="2560" width="9" style="3"/>
    <col min="2561" max="2561" width="10.77734375" style="3" customWidth="1"/>
    <col min="2562" max="2562" width="18.109375" style="3" customWidth="1"/>
    <col min="2563" max="2563" width="6.77734375" style="3" customWidth="1"/>
    <col min="2564" max="2568" width="11.77734375" style="3" customWidth="1"/>
    <col min="2569" max="2569" width="0.6640625" style="3" customWidth="1"/>
    <col min="2570" max="2570" width="9" style="3"/>
    <col min="2571" max="2572" width="21.109375" style="3" customWidth="1"/>
    <col min="2573" max="2573" width="12.77734375" style="3" bestFit="1" customWidth="1"/>
    <col min="2574" max="2816" width="9" style="3"/>
    <col min="2817" max="2817" width="10.77734375" style="3" customWidth="1"/>
    <col min="2818" max="2818" width="18.109375" style="3" customWidth="1"/>
    <col min="2819" max="2819" width="6.77734375" style="3" customWidth="1"/>
    <col min="2820" max="2824" width="11.77734375" style="3" customWidth="1"/>
    <col min="2825" max="2825" width="0.6640625" style="3" customWidth="1"/>
    <col min="2826" max="2826" width="9" style="3"/>
    <col min="2827" max="2828" width="21.109375" style="3" customWidth="1"/>
    <col min="2829" max="2829" width="12.77734375" style="3" bestFit="1" customWidth="1"/>
    <col min="2830" max="3072" width="9" style="3"/>
    <col min="3073" max="3073" width="10.77734375" style="3" customWidth="1"/>
    <col min="3074" max="3074" width="18.109375" style="3" customWidth="1"/>
    <col min="3075" max="3075" width="6.77734375" style="3" customWidth="1"/>
    <col min="3076" max="3080" width="11.77734375" style="3" customWidth="1"/>
    <col min="3081" max="3081" width="0.6640625" style="3" customWidth="1"/>
    <col min="3082" max="3082" width="9" style="3"/>
    <col min="3083" max="3084" width="21.109375" style="3" customWidth="1"/>
    <col min="3085" max="3085" width="12.77734375" style="3" bestFit="1" customWidth="1"/>
    <col min="3086" max="3328" width="9" style="3"/>
    <col min="3329" max="3329" width="10.77734375" style="3" customWidth="1"/>
    <col min="3330" max="3330" width="18.109375" style="3" customWidth="1"/>
    <col min="3331" max="3331" width="6.77734375" style="3" customWidth="1"/>
    <col min="3332" max="3336" width="11.77734375" style="3" customWidth="1"/>
    <col min="3337" max="3337" width="0.6640625" style="3" customWidth="1"/>
    <col min="3338" max="3338" width="9" style="3"/>
    <col min="3339" max="3340" width="21.109375" style="3" customWidth="1"/>
    <col min="3341" max="3341" width="12.77734375" style="3" bestFit="1" customWidth="1"/>
    <col min="3342" max="3584" width="9" style="3"/>
    <col min="3585" max="3585" width="10.77734375" style="3" customWidth="1"/>
    <col min="3586" max="3586" width="18.109375" style="3" customWidth="1"/>
    <col min="3587" max="3587" width="6.77734375" style="3" customWidth="1"/>
    <col min="3588" max="3592" width="11.77734375" style="3" customWidth="1"/>
    <col min="3593" max="3593" width="0.6640625" style="3" customWidth="1"/>
    <col min="3594" max="3594" width="9" style="3"/>
    <col min="3595" max="3596" width="21.109375" style="3" customWidth="1"/>
    <col min="3597" max="3597" width="12.77734375" style="3" bestFit="1" customWidth="1"/>
    <col min="3598" max="3840" width="9" style="3"/>
    <col min="3841" max="3841" width="10.77734375" style="3" customWidth="1"/>
    <col min="3842" max="3842" width="18.109375" style="3" customWidth="1"/>
    <col min="3843" max="3843" width="6.77734375" style="3" customWidth="1"/>
    <col min="3844" max="3848" width="11.77734375" style="3" customWidth="1"/>
    <col min="3849" max="3849" width="0.6640625" style="3" customWidth="1"/>
    <col min="3850" max="3850" width="9" style="3"/>
    <col min="3851" max="3852" width="21.109375" style="3" customWidth="1"/>
    <col min="3853" max="3853" width="12.77734375" style="3" bestFit="1" customWidth="1"/>
    <col min="3854" max="4096" width="9" style="3"/>
    <col min="4097" max="4097" width="10.77734375" style="3" customWidth="1"/>
    <col min="4098" max="4098" width="18.109375" style="3" customWidth="1"/>
    <col min="4099" max="4099" width="6.77734375" style="3" customWidth="1"/>
    <col min="4100" max="4104" width="11.77734375" style="3" customWidth="1"/>
    <col min="4105" max="4105" width="0.6640625" style="3" customWidth="1"/>
    <col min="4106" max="4106" width="9" style="3"/>
    <col min="4107" max="4108" width="21.109375" style="3" customWidth="1"/>
    <col min="4109" max="4109" width="12.77734375" style="3" bestFit="1" customWidth="1"/>
    <col min="4110" max="4352" width="9" style="3"/>
    <col min="4353" max="4353" width="10.77734375" style="3" customWidth="1"/>
    <col min="4354" max="4354" width="18.109375" style="3" customWidth="1"/>
    <col min="4355" max="4355" width="6.77734375" style="3" customWidth="1"/>
    <col min="4356" max="4360" width="11.77734375" style="3" customWidth="1"/>
    <col min="4361" max="4361" width="0.6640625" style="3" customWidth="1"/>
    <col min="4362" max="4362" width="9" style="3"/>
    <col min="4363" max="4364" width="21.109375" style="3" customWidth="1"/>
    <col min="4365" max="4365" width="12.77734375" style="3" bestFit="1" customWidth="1"/>
    <col min="4366" max="4608" width="9" style="3"/>
    <col min="4609" max="4609" width="10.77734375" style="3" customWidth="1"/>
    <col min="4610" max="4610" width="18.109375" style="3" customWidth="1"/>
    <col min="4611" max="4611" width="6.77734375" style="3" customWidth="1"/>
    <col min="4612" max="4616" width="11.77734375" style="3" customWidth="1"/>
    <col min="4617" max="4617" width="0.6640625" style="3" customWidth="1"/>
    <col min="4618" max="4618" width="9" style="3"/>
    <col min="4619" max="4620" width="21.109375" style="3" customWidth="1"/>
    <col min="4621" max="4621" width="12.77734375" style="3" bestFit="1" customWidth="1"/>
    <col min="4622" max="4864" width="9" style="3"/>
    <col min="4865" max="4865" width="10.77734375" style="3" customWidth="1"/>
    <col min="4866" max="4866" width="18.109375" style="3" customWidth="1"/>
    <col min="4867" max="4867" width="6.77734375" style="3" customWidth="1"/>
    <col min="4868" max="4872" width="11.77734375" style="3" customWidth="1"/>
    <col min="4873" max="4873" width="0.6640625" style="3" customWidth="1"/>
    <col min="4874" max="4874" width="9" style="3"/>
    <col min="4875" max="4876" width="21.109375" style="3" customWidth="1"/>
    <col min="4877" max="4877" width="12.77734375" style="3" bestFit="1" customWidth="1"/>
    <col min="4878" max="5120" width="9" style="3"/>
    <col min="5121" max="5121" width="10.77734375" style="3" customWidth="1"/>
    <col min="5122" max="5122" width="18.109375" style="3" customWidth="1"/>
    <col min="5123" max="5123" width="6.77734375" style="3" customWidth="1"/>
    <col min="5124" max="5128" width="11.77734375" style="3" customWidth="1"/>
    <col min="5129" max="5129" width="0.6640625" style="3" customWidth="1"/>
    <col min="5130" max="5130" width="9" style="3"/>
    <col min="5131" max="5132" width="21.109375" style="3" customWidth="1"/>
    <col min="5133" max="5133" width="12.77734375" style="3" bestFit="1" customWidth="1"/>
    <col min="5134" max="5376" width="9" style="3"/>
    <col min="5377" max="5377" width="10.77734375" style="3" customWidth="1"/>
    <col min="5378" max="5378" width="18.109375" style="3" customWidth="1"/>
    <col min="5379" max="5379" width="6.77734375" style="3" customWidth="1"/>
    <col min="5380" max="5384" width="11.77734375" style="3" customWidth="1"/>
    <col min="5385" max="5385" width="0.6640625" style="3" customWidth="1"/>
    <col min="5386" max="5386" width="9" style="3"/>
    <col min="5387" max="5388" width="21.109375" style="3" customWidth="1"/>
    <col min="5389" max="5389" width="12.77734375" style="3" bestFit="1" customWidth="1"/>
    <col min="5390" max="5632" width="9" style="3"/>
    <col min="5633" max="5633" width="10.77734375" style="3" customWidth="1"/>
    <col min="5634" max="5634" width="18.109375" style="3" customWidth="1"/>
    <col min="5635" max="5635" width="6.77734375" style="3" customWidth="1"/>
    <col min="5636" max="5640" width="11.77734375" style="3" customWidth="1"/>
    <col min="5641" max="5641" width="0.6640625" style="3" customWidth="1"/>
    <col min="5642" max="5642" width="9" style="3"/>
    <col min="5643" max="5644" width="21.109375" style="3" customWidth="1"/>
    <col min="5645" max="5645" width="12.77734375" style="3" bestFit="1" customWidth="1"/>
    <col min="5646" max="5888" width="9" style="3"/>
    <col min="5889" max="5889" width="10.77734375" style="3" customWidth="1"/>
    <col min="5890" max="5890" width="18.109375" style="3" customWidth="1"/>
    <col min="5891" max="5891" width="6.77734375" style="3" customWidth="1"/>
    <col min="5892" max="5896" width="11.77734375" style="3" customWidth="1"/>
    <col min="5897" max="5897" width="0.6640625" style="3" customWidth="1"/>
    <col min="5898" max="5898" width="9" style="3"/>
    <col min="5899" max="5900" width="21.109375" style="3" customWidth="1"/>
    <col min="5901" max="5901" width="12.77734375" style="3" bestFit="1" customWidth="1"/>
    <col min="5902" max="6144" width="9" style="3"/>
    <col min="6145" max="6145" width="10.77734375" style="3" customWidth="1"/>
    <col min="6146" max="6146" width="18.109375" style="3" customWidth="1"/>
    <col min="6147" max="6147" width="6.77734375" style="3" customWidth="1"/>
    <col min="6148" max="6152" width="11.77734375" style="3" customWidth="1"/>
    <col min="6153" max="6153" width="0.6640625" style="3" customWidth="1"/>
    <col min="6154" max="6154" width="9" style="3"/>
    <col min="6155" max="6156" width="21.109375" style="3" customWidth="1"/>
    <col min="6157" max="6157" width="12.77734375" style="3" bestFit="1" customWidth="1"/>
    <col min="6158" max="6400" width="9" style="3"/>
    <col min="6401" max="6401" width="10.77734375" style="3" customWidth="1"/>
    <col min="6402" max="6402" width="18.109375" style="3" customWidth="1"/>
    <col min="6403" max="6403" width="6.77734375" style="3" customWidth="1"/>
    <col min="6404" max="6408" width="11.77734375" style="3" customWidth="1"/>
    <col min="6409" max="6409" width="0.6640625" style="3" customWidth="1"/>
    <col min="6410" max="6410" width="9" style="3"/>
    <col min="6411" max="6412" width="21.109375" style="3" customWidth="1"/>
    <col min="6413" max="6413" width="12.77734375" style="3" bestFit="1" customWidth="1"/>
    <col min="6414" max="6656" width="9" style="3"/>
    <col min="6657" max="6657" width="10.77734375" style="3" customWidth="1"/>
    <col min="6658" max="6658" width="18.109375" style="3" customWidth="1"/>
    <col min="6659" max="6659" width="6.77734375" style="3" customWidth="1"/>
    <col min="6660" max="6664" width="11.77734375" style="3" customWidth="1"/>
    <col min="6665" max="6665" width="0.6640625" style="3" customWidth="1"/>
    <col min="6666" max="6666" width="9" style="3"/>
    <col min="6667" max="6668" width="21.109375" style="3" customWidth="1"/>
    <col min="6669" max="6669" width="12.77734375" style="3" bestFit="1" customWidth="1"/>
    <col min="6670" max="6912" width="9" style="3"/>
    <col min="6913" max="6913" width="10.77734375" style="3" customWidth="1"/>
    <col min="6914" max="6914" width="18.109375" style="3" customWidth="1"/>
    <col min="6915" max="6915" width="6.77734375" style="3" customWidth="1"/>
    <col min="6916" max="6920" width="11.77734375" style="3" customWidth="1"/>
    <col min="6921" max="6921" width="0.6640625" style="3" customWidth="1"/>
    <col min="6922" max="6922" width="9" style="3"/>
    <col min="6923" max="6924" width="21.109375" style="3" customWidth="1"/>
    <col min="6925" max="6925" width="12.77734375" style="3" bestFit="1" customWidth="1"/>
    <col min="6926" max="7168" width="9" style="3"/>
    <col min="7169" max="7169" width="10.77734375" style="3" customWidth="1"/>
    <col min="7170" max="7170" width="18.109375" style="3" customWidth="1"/>
    <col min="7171" max="7171" width="6.77734375" style="3" customWidth="1"/>
    <col min="7172" max="7176" width="11.77734375" style="3" customWidth="1"/>
    <col min="7177" max="7177" width="0.6640625" style="3" customWidth="1"/>
    <col min="7178" max="7178" width="9" style="3"/>
    <col min="7179" max="7180" width="21.109375" style="3" customWidth="1"/>
    <col min="7181" max="7181" width="12.77734375" style="3" bestFit="1" customWidth="1"/>
    <col min="7182" max="7424" width="9" style="3"/>
    <col min="7425" max="7425" width="10.77734375" style="3" customWidth="1"/>
    <col min="7426" max="7426" width="18.109375" style="3" customWidth="1"/>
    <col min="7427" max="7427" width="6.77734375" style="3" customWidth="1"/>
    <col min="7428" max="7432" width="11.77734375" style="3" customWidth="1"/>
    <col min="7433" max="7433" width="0.6640625" style="3" customWidth="1"/>
    <col min="7434" max="7434" width="9" style="3"/>
    <col min="7435" max="7436" width="21.109375" style="3" customWidth="1"/>
    <col min="7437" max="7437" width="12.77734375" style="3" bestFit="1" customWidth="1"/>
    <col min="7438" max="7680" width="9" style="3"/>
    <col min="7681" max="7681" width="10.77734375" style="3" customWidth="1"/>
    <col min="7682" max="7682" width="18.109375" style="3" customWidth="1"/>
    <col min="7683" max="7683" width="6.77734375" style="3" customWidth="1"/>
    <col min="7684" max="7688" width="11.77734375" style="3" customWidth="1"/>
    <col min="7689" max="7689" width="0.6640625" style="3" customWidth="1"/>
    <col min="7690" max="7690" width="9" style="3"/>
    <col min="7691" max="7692" width="21.109375" style="3" customWidth="1"/>
    <col min="7693" max="7693" width="12.77734375" style="3" bestFit="1" customWidth="1"/>
    <col min="7694" max="7936" width="9" style="3"/>
    <col min="7937" max="7937" width="10.77734375" style="3" customWidth="1"/>
    <col min="7938" max="7938" width="18.109375" style="3" customWidth="1"/>
    <col min="7939" max="7939" width="6.77734375" style="3" customWidth="1"/>
    <col min="7940" max="7944" width="11.77734375" style="3" customWidth="1"/>
    <col min="7945" max="7945" width="0.6640625" style="3" customWidth="1"/>
    <col min="7946" max="7946" width="9" style="3"/>
    <col min="7947" max="7948" width="21.109375" style="3" customWidth="1"/>
    <col min="7949" max="7949" width="12.77734375" style="3" bestFit="1" customWidth="1"/>
    <col min="7950" max="8192" width="9" style="3"/>
    <col min="8193" max="8193" width="10.77734375" style="3" customWidth="1"/>
    <col min="8194" max="8194" width="18.109375" style="3" customWidth="1"/>
    <col min="8195" max="8195" width="6.77734375" style="3" customWidth="1"/>
    <col min="8196" max="8200" width="11.77734375" style="3" customWidth="1"/>
    <col min="8201" max="8201" width="0.6640625" style="3" customWidth="1"/>
    <col min="8202" max="8202" width="9" style="3"/>
    <col min="8203" max="8204" width="21.109375" style="3" customWidth="1"/>
    <col min="8205" max="8205" width="12.77734375" style="3" bestFit="1" customWidth="1"/>
    <col min="8206" max="8448" width="9" style="3"/>
    <col min="8449" max="8449" width="10.77734375" style="3" customWidth="1"/>
    <col min="8450" max="8450" width="18.109375" style="3" customWidth="1"/>
    <col min="8451" max="8451" width="6.77734375" style="3" customWidth="1"/>
    <col min="8452" max="8456" width="11.77734375" style="3" customWidth="1"/>
    <col min="8457" max="8457" width="0.6640625" style="3" customWidth="1"/>
    <col min="8458" max="8458" width="9" style="3"/>
    <col min="8459" max="8460" width="21.109375" style="3" customWidth="1"/>
    <col min="8461" max="8461" width="12.77734375" style="3" bestFit="1" customWidth="1"/>
    <col min="8462" max="8704" width="9" style="3"/>
    <col min="8705" max="8705" width="10.77734375" style="3" customWidth="1"/>
    <col min="8706" max="8706" width="18.109375" style="3" customWidth="1"/>
    <col min="8707" max="8707" width="6.77734375" style="3" customWidth="1"/>
    <col min="8708" max="8712" width="11.77734375" style="3" customWidth="1"/>
    <col min="8713" max="8713" width="0.6640625" style="3" customWidth="1"/>
    <col min="8714" max="8714" width="9" style="3"/>
    <col min="8715" max="8716" width="21.109375" style="3" customWidth="1"/>
    <col min="8717" max="8717" width="12.77734375" style="3" bestFit="1" customWidth="1"/>
    <col min="8718" max="8960" width="9" style="3"/>
    <col min="8961" max="8961" width="10.77734375" style="3" customWidth="1"/>
    <col min="8962" max="8962" width="18.109375" style="3" customWidth="1"/>
    <col min="8963" max="8963" width="6.77734375" style="3" customWidth="1"/>
    <col min="8964" max="8968" width="11.77734375" style="3" customWidth="1"/>
    <col min="8969" max="8969" width="0.6640625" style="3" customWidth="1"/>
    <col min="8970" max="8970" width="9" style="3"/>
    <col min="8971" max="8972" width="21.109375" style="3" customWidth="1"/>
    <col min="8973" max="8973" width="12.77734375" style="3" bestFit="1" customWidth="1"/>
    <col min="8974" max="9216" width="9" style="3"/>
    <col min="9217" max="9217" width="10.77734375" style="3" customWidth="1"/>
    <col min="9218" max="9218" width="18.109375" style="3" customWidth="1"/>
    <col min="9219" max="9219" width="6.77734375" style="3" customWidth="1"/>
    <col min="9220" max="9224" width="11.77734375" style="3" customWidth="1"/>
    <col min="9225" max="9225" width="0.6640625" style="3" customWidth="1"/>
    <col min="9226" max="9226" width="9" style="3"/>
    <col min="9227" max="9228" width="21.109375" style="3" customWidth="1"/>
    <col min="9229" max="9229" width="12.77734375" style="3" bestFit="1" customWidth="1"/>
    <col min="9230" max="9472" width="9" style="3"/>
    <col min="9473" max="9473" width="10.77734375" style="3" customWidth="1"/>
    <col min="9474" max="9474" width="18.109375" style="3" customWidth="1"/>
    <col min="9475" max="9475" width="6.77734375" style="3" customWidth="1"/>
    <col min="9476" max="9480" width="11.77734375" style="3" customWidth="1"/>
    <col min="9481" max="9481" width="0.6640625" style="3" customWidth="1"/>
    <col min="9482" max="9482" width="9" style="3"/>
    <col min="9483" max="9484" width="21.109375" style="3" customWidth="1"/>
    <col min="9485" max="9485" width="12.77734375" style="3" bestFit="1" customWidth="1"/>
    <col min="9486" max="9728" width="9" style="3"/>
    <col min="9729" max="9729" width="10.77734375" style="3" customWidth="1"/>
    <col min="9730" max="9730" width="18.109375" style="3" customWidth="1"/>
    <col min="9731" max="9731" width="6.77734375" style="3" customWidth="1"/>
    <col min="9732" max="9736" width="11.77734375" style="3" customWidth="1"/>
    <col min="9737" max="9737" width="0.6640625" style="3" customWidth="1"/>
    <col min="9738" max="9738" width="9" style="3"/>
    <col min="9739" max="9740" width="21.109375" style="3" customWidth="1"/>
    <col min="9741" max="9741" width="12.77734375" style="3" bestFit="1" customWidth="1"/>
    <col min="9742" max="9984" width="9" style="3"/>
    <col min="9985" max="9985" width="10.77734375" style="3" customWidth="1"/>
    <col min="9986" max="9986" width="18.109375" style="3" customWidth="1"/>
    <col min="9987" max="9987" width="6.77734375" style="3" customWidth="1"/>
    <col min="9988" max="9992" width="11.77734375" style="3" customWidth="1"/>
    <col min="9993" max="9993" width="0.6640625" style="3" customWidth="1"/>
    <col min="9994" max="9994" width="9" style="3"/>
    <col min="9995" max="9996" width="21.109375" style="3" customWidth="1"/>
    <col min="9997" max="9997" width="12.77734375" style="3" bestFit="1" customWidth="1"/>
    <col min="9998" max="10240" width="9" style="3"/>
    <col min="10241" max="10241" width="10.77734375" style="3" customWidth="1"/>
    <col min="10242" max="10242" width="18.109375" style="3" customWidth="1"/>
    <col min="10243" max="10243" width="6.77734375" style="3" customWidth="1"/>
    <col min="10244" max="10248" width="11.77734375" style="3" customWidth="1"/>
    <col min="10249" max="10249" width="0.6640625" style="3" customWidth="1"/>
    <col min="10250" max="10250" width="9" style="3"/>
    <col min="10251" max="10252" width="21.109375" style="3" customWidth="1"/>
    <col min="10253" max="10253" width="12.77734375" style="3" bestFit="1" customWidth="1"/>
    <col min="10254" max="10496" width="9" style="3"/>
    <col min="10497" max="10497" width="10.77734375" style="3" customWidth="1"/>
    <col min="10498" max="10498" width="18.109375" style="3" customWidth="1"/>
    <col min="10499" max="10499" width="6.77734375" style="3" customWidth="1"/>
    <col min="10500" max="10504" width="11.77734375" style="3" customWidth="1"/>
    <col min="10505" max="10505" width="0.6640625" style="3" customWidth="1"/>
    <col min="10506" max="10506" width="9" style="3"/>
    <col min="10507" max="10508" width="21.109375" style="3" customWidth="1"/>
    <col min="10509" max="10509" width="12.77734375" style="3" bestFit="1" customWidth="1"/>
    <col min="10510" max="10752" width="9" style="3"/>
    <col min="10753" max="10753" width="10.77734375" style="3" customWidth="1"/>
    <col min="10754" max="10754" width="18.109375" style="3" customWidth="1"/>
    <col min="10755" max="10755" width="6.77734375" style="3" customWidth="1"/>
    <col min="10756" max="10760" width="11.77734375" style="3" customWidth="1"/>
    <col min="10761" max="10761" width="0.6640625" style="3" customWidth="1"/>
    <col min="10762" max="10762" width="9" style="3"/>
    <col min="10763" max="10764" width="21.109375" style="3" customWidth="1"/>
    <col min="10765" max="10765" width="12.77734375" style="3" bestFit="1" customWidth="1"/>
    <col min="10766" max="11008" width="9" style="3"/>
    <col min="11009" max="11009" width="10.77734375" style="3" customWidth="1"/>
    <col min="11010" max="11010" width="18.109375" style="3" customWidth="1"/>
    <col min="11011" max="11011" width="6.77734375" style="3" customWidth="1"/>
    <col min="11012" max="11016" width="11.77734375" style="3" customWidth="1"/>
    <col min="11017" max="11017" width="0.6640625" style="3" customWidth="1"/>
    <col min="11018" max="11018" width="9" style="3"/>
    <col min="11019" max="11020" width="21.109375" style="3" customWidth="1"/>
    <col min="11021" max="11021" width="12.77734375" style="3" bestFit="1" customWidth="1"/>
    <col min="11022" max="11264" width="9" style="3"/>
    <col min="11265" max="11265" width="10.77734375" style="3" customWidth="1"/>
    <col min="11266" max="11266" width="18.109375" style="3" customWidth="1"/>
    <col min="11267" max="11267" width="6.77734375" style="3" customWidth="1"/>
    <col min="11268" max="11272" width="11.77734375" style="3" customWidth="1"/>
    <col min="11273" max="11273" width="0.6640625" style="3" customWidth="1"/>
    <col min="11274" max="11274" width="9" style="3"/>
    <col min="11275" max="11276" width="21.109375" style="3" customWidth="1"/>
    <col min="11277" max="11277" width="12.77734375" style="3" bestFit="1" customWidth="1"/>
    <col min="11278" max="11520" width="9" style="3"/>
    <col min="11521" max="11521" width="10.77734375" style="3" customWidth="1"/>
    <col min="11522" max="11522" width="18.109375" style="3" customWidth="1"/>
    <col min="11523" max="11523" width="6.77734375" style="3" customWidth="1"/>
    <col min="11524" max="11528" width="11.77734375" style="3" customWidth="1"/>
    <col min="11529" max="11529" width="0.6640625" style="3" customWidth="1"/>
    <col min="11530" max="11530" width="9" style="3"/>
    <col min="11531" max="11532" width="21.109375" style="3" customWidth="1"/>
    <col min="11533" max="11533" width="12.77734375" style="3" bestFit="1" customWidth="1"/>
    <col min="11534" max="11776" width="9" style="3"/>
    <col min="11777" max="11777" width="10.77734375" style="3" customWidth="1"/>
    <col min="11778" max="11778" width="18.109375" style="3" customWidth="1"/>
    <col min="11779" max="11779" width="6.77734375" style="3" customWidth="1"/>
    <col min="11780" max="11784" width="11.77734375" style="3" customWidth="1"/>
    <col min="11785" max="11785" width="0.6640625" style="3" customWidth="1"/>
    <col min="11786" max="11786" width="9" style="3"/>
    <col min="11787" max="11788" width="21.109375" style="3" customWidth="1"/>
    <col min="11789" max="11789" width="12.77734375" style="3" bestFit="1" customWidth="1"/>
    <col min="11790" max="12032" width="9" style="3"/>
    <col min="12033" max="12033" width="10.77734375" style="3" customWidth="1"/>
    <col min="12034" max="12034" width="18.109375" style="3" customWidth="1"/>
    <col min="12035" max="12035" width="6.77734375" style="3" customWidth="1"/>
    <col min="12036" max="12040" width="11.77734375" style="3" customWidth="1"/>
    <col min="12041" max="12041" width="0.6640625" style="3" customWidth="1"/>
    <col min="12042" max="12042" width="9" style="3"/>
    <col min="12043" max="12044" width="21.109375" style="3" customWidth="1"/>
    <col min="12045" max="12045" width="12.77734375" style="3" bestFit="1" customWidth="1"/>
    <col min="12046" max="12288" width="9" style="3"/>
    <col min="12289" max="12289" width="10.77734375" style="3" customWidth="1"/>
    <col min="12290" max="12290" width="18.109375" style="3" customWidth="1"/>
    <col min="12291" max="12291" width="6.77734375" style="3" customWidth="1"/>
    <col min="12292" max="12296" width="11.77734375" style="3" customWidth="1"/>
    <col min="12297" max="12297" width="0.6640625" style="3" customWidth="1"/>
    <col min="12298" max="12298" width="9" style="3"/>
    <col min="12299" max="12300" width="21.109375" style="3" customWidth="1"/>
    <col min="12301" max="12301" width="12.77734375" style="3" bestFit="1" customWidth="1"/>
    <col min="12302" max="12544" width="9" style="3"/>
    <col min="12545" max="12545" width="10.77734375" style="3" customWidth="1"/>
    <col min="12546" max="12546" width="18.109375" style="3" customWidth="1"/>
    <col min="12547" max="12547" width="6.77734375" style="3" customWidth="1"/>
    <col min="12548" max="12552" width="11.77734375" style="3" customWidth="1"/>
    <col min="12553" max="12553" width="0.6640625" style="3" customWidth="1"/>
    <col min="12554" max="12554" width="9" style="3"/>
    <col min="12555" max="12556" width="21.109375" style="3" customWidth="1"/>
    <col min="12557" max="12557" width="12.77734375" style="3" bestFit="1" customWidth="1"/>
    <col min="12558" max="12800" width="9" style="3"/>
    <col min="12801" max="12801" width="10.77734375" style="3" customWidth="1"/>
    <col min="12802" max="12802" width="18.109375" style="3" customWidth="1"/>
    <col min="12803" max="12803" width="6.77734375" style="3" customWidth="1"/>
    <col min="12804" max="12808" width="11.77734375" style="3" customWidth="1"/>
    <col min="12809" max="12809" width="0.6640625" style="3" customWidth="1"/>
    <col min="12810" max="12810" width="9" style="3"/>
    <col min="12811" max="12812" width="21.109375" style="3" customWidth="1"/>
    <col min="12813" max="12813" width="12.77734375" style="3" bestFit="1" customWidth="1"/>
    <col min="12814" max="13056" width="9" style="3"/>
    <col min="13057" max="13057" width="10.77734375" style="3" customWidth="1"/>
    <col min="13058" max="13058" width="18.109375" style="3" customWidth="1"/>
    <col min="13059" max="13059" width="6.77734375" style="3" customWidth="1"/>
    <col min="13060" max="13064" width="11.77734375" style="3" customWidth="1"/>
    <col min="13065" max="13065" width="0.6640625" style="3" customWidth="1"/>
    <col min="13066" max="13066" width="9" style="3"/>
    <col min="13067" max="13068" width="21.109375" style="3" customWidth="1"/>
    <col min="13069" max="13069" width="12.77734375" style="3" bestFit="1" customWidth="1"/>
    <col min="13070" max="13312" width="9" style="3"/>
    <col min="13313" max="13313" width="10.77734375" style="3" customWidth="1"/>
    <col min="13314" max="13314" width="18.109375" style="3" customWidth="1"/>
    <col min="13315" max="13315" width="6.77734375" style="3" customWidth="1"/>
    <col min="13316" max="13320" width="11.77734375" style="3" customWidth="1"/>
    <col min="13321" max="13321" width="0.6640625" style="3" customWidth="1"/>
    <col min="13322" max="13322" width="9" style="3"/>
    <col min="13323" max="13324" width="21.109375" style="3" customWidth="1"/>
    <col min="13325" max="13325" width="12.77734375" style="3" bestFit="1" customWidth="1"/>
    <col min="13326" max="13568" width="9" style="3"/>
    <col min="13569" max="13569" width="10.77734375" style="3" customWidth="1"/>
    <col min="13570" max="13570" width="18.109375" style="3" customWidth="1"/>
    <col min="13571" max="13571" width="6.77734375" style="3" customWidth="1"/>
    <col min="13572" max="13576" width="11.77734375" style="3" customWidth="1"/>
    <col min="13577" max="13577" width="0.6640625" style="3" customWidth="1"/>
    <col min="13578" max="13578" width="9" style="3"/>
    <col min="13579" max="13580" width="21.109375" style="3" customWidth="1"/>
    <col min="13581" max="13581" width="12.77734375" style="3" bestFit="1" customWidth="1"/>
    <col min="13582" max="13824" width="9" style="3"/>
    <col min="13825" max="13825" width="10.77734375" style="3" customWidth="1"/>
    <col min="13826" max="13826" width="18.109375" style="3" customWidth="1"/>
    <col min="13827" max="13827" width="6.77734375" style="3" customWidth="1"/>
    <col min="13828" max="13832" width="11.77734375" style="3" customWidth="1"/>
    <col min="13833" max="13833" width="0.6640625" style="3" customWidth="1"/>
    <col min="13834" max="13834" width="9" style="3"/>
    <col min="13835" max="13836" width="21.109375" style="3" customWidth="1"/>
    <col min="13837" max="13837" width="12.77734375" style="3" bestFit="1" customWidth="1"/>
    <col min="13838" max="14080" width="9" style="3"/>
    <col min="14081" max="14081" width="10.77734375" style="3" customWidth="1"/>
    <col min="14082" max="14082" width="18.109375" style="3" customWidth="1"/>
    <col min="14083" max="14083" width="6.77734375" style="3" customWidth="1"/>
    <col min="14084" max="14088" width="11.77734375" style="3" customWidth="1"/>
    <col min="14089" max="14089" width="0.6640625" style="3" customWidth="1"/>
    <col min="14090" max="14090" width="9" style="3"/>
    <col min="14091" max="14092" width="21.109375" style="3" customWidth="1"/>
    <col min="14093" max="14093" width="12.77734375" style="3" bestFit="1" customWidth="1"/>
    <col min="14094" max="14336" width="9" style="3"/>
    <col min="14337" max="14337" width="10.77734375" style="3" customWidth="1"/>
    <col min="14338" max="14338" width="18.109375" style="3" customWidth="1"/>
    <col min="14339" max="14339" width="6.77734375" style="3" customWidth="1"/>
    <col min="14340" max="14344" width="11.77734375" style="3" customWidth="1"/>
    <col min="14345" max="14345" width="0.6640625" style="3" customWidth="1"/>
    <col min="14346" max="14346" width="9" style="3"/>
    <col min="14347" max="14348" width="21.109375" style="3" customWidth="1"/>
    <col min="14349" max="14349" width="12.77734375" style="3" bestFit="1" customWidth="1"/>
    <col min="14350" max="14592" width="9" style="3"/>
    <col min="14593" max="14593" width="10.77734375" style="3" customWidth="1"/>
    <col min="14594" max="14594" width="18.109375" style="3" customWidth="1"/>
    <col min="14595" max="14595" width="6.77734375" style="3" customWidth="1"/>
    <col min="14596" max="14600" width="11.77734375" style="3" customWidth="1"/>
    <col min="14601" max="14601" width="0.6640625" style="3" customWidth="1"/>
    <col min="14602" max="14602" width="9" style="3"/>
    <col min="14603" max="14604" width="21.109375" style="3" customWidth="1"/>
    <col min="14605" max="14605" width="12.77734375" style="3" bestFit="1" customWidth="1"/>
    <col min="14606" max="14848" width="9" style="3"/>
    <col min="14849" max="14849" width="10.77734375" style="3" customWidth="1"/>
    <col min="14850" max="14850" width="18.109375" style="3" customWidth="1"/>
    <col min="14851" max="14851" width="6.77734375" style="3" customWidth="1"/>
    <col min="14852" max="14856" width="11.77734375" style="3" customWidth="1"/>
    <col min="14857" max="14857" width="0.6640625" style="3" customWidth="1"/>
    <col min="14858" max="14858" width="9" style="3"/>
    <col min="14859" max="14860" width="21.109375" style="3" customWidth="1"/>
    <col min="14861" max="14861" width="12.77734375" style="3" bestFit="1" customWidth="1"/>
    <col min="14862" max="15104" width="9" style="3"/>
    <col min="15105" max="15105" width="10.77734375" style="3" customWidth="1"/>
    <col min="15106" max="15106" width="18.109375" style="3" customWidth="1"/>
    <col min="15107" max="15107" width="6.77734375" style="3" customWidth="1"/>
    <col min="15108" max="15112" width="11.77734375" style="3" customWidth="1"/>
    <col min="15113" max="15113" width="0.6640625" style="3" customWidth="1"/>
    <col min="15114" max="15114" width="9" style="3"/>
    <col min="15115" max="15116" width="21.109375" style="3" customWidth="1"/>
    <col min="15117" max="15117" width="12.77734375" style="3" bestFit="1" customWidth="1"/>
    <col min="15118" max="15360" width="9" style="3"/>
    <col min="15361" max="15361" width="10.77734375" style="3" customWidth="1"/>
    <col min="15362" max="15362" width="18.109375" style="3" customWidth="1"/>
    <col min="15363" max="15363" width="6.77734375" style="3" customWidth="1"/>
    <col min="15364" max="15368" width="11.77734375" style="3" customWidth="1"/>
    <col min="15369" max="15369" width="0.6640625" style="3" customWidth="1"/>
    <col min="15370" max="15370" width="9" style="3"/>
    <col min="15371" max="15372" width="21.109375" style="3" customWidth="1"/>
    <col min="15373" max="15373" width="12.77734375" style="3" bestFit="1" customWidth="1"/>
    <col min="15374" max="15616" width="9" style="3"/>
    <col min="15617" max="15617" width="10.77734375" style="3" customWidth="1"/>
    <col min="15618" max="15618" width="18.109375" style="3" customWidth="1"/>
    <col min="15619" max="15619" width="6.77734375" style="3" customWidth="1"/>
    <col min="15620" max="15624" width="11.77734375" style="3" customWidth="1"/>
    <col min="15625" max="15625" width="0.6640625" style="3" customWidth="1"/>
    <col min="15626" max="15626" width="9" style="3"/>
    <col min="15627" max="15628" width="21.109375" style="3" customWidth="1"/>
    <col min="15629" max="15629" width="12.77734375" style="3" bestFit="1" customWidth="1"/>
    <col min="15630" max="15872" width="9" style="3"/>
    <col min="15873" max="15873" width="10.77734375" style="3" customWidth="1"/>
    <col min="15874" max="15874" width="18.109375" style="3" customWidth="1"/>
    <col min="15875" max="15875" width="6.77734375" style="3" customWidth="1"/>
    <col min="15876" max="15880" width="11.77734375" style="3" customWidth="1"/>
    <col min="15881" max="15881" width="0.6640625" style="3" customWidth="1"/>
    <col min="15882" max="15882" width="9" style="3"/>
    <col min="15883" max="15884" width="21.109375" style="3" customWidth="1"/>
    <col min="15885" max="15885" width="12.77734375" style="3" bestFit="1" customWidth="1"/>
    <col min="15886" max="16128" width="9" style="3"/>
    <col min="16129" max="16129" width="10.77734375" style="3" customWidth="1"/>
    <col min="16130" max="16130" width="18.109375" style="3" customWidth="1"/>
    <col min="16131" max="16131" width="6.77734375" style="3" customWidth="1"/>
    <col min="16132" max="16136" width="11.77734375" style="3" customWidth="1"/>
    <col min="16137" max="16137" width="0.6640625" style="3" customWidth="1"/>
    <col min="16138" max="16138" width="9" style="3"/>
    <col min="16139" max="16140" width="21.109375" style="3" customWidth="1"/>
    <col min="16141" max="16141" width="12.77734375" style="3" bestFit="1" customWidth="1"/>
    <col min="16142" max="16384" width="9" style="3"/>
  </cols>
  <sheetData>
    <row r="1" spans="1:13" ht="27" customHeight="1">
      <c r="A1" s="255"/>
      <c r="B1" s="154"/>
      <c r="C1" s="154"/>
      <c r="D1" s="154"/>
      <c r="E1" s="154"/>
      <c r="F1" s="154"/>
      <c r="G1" s="154"/>
      <c r="H1" s="154"/>
    </row>
    <row r="2" spans="1:13" ht="27" customHeight="1">
      <c r="A2" s="255" t="s">
        <v>357</v>
      </c>
      <c r="B2" s="154"/>
      <c r="C2" s="154"/>
      <c r="D2" s="154"/>
      <c r="E2" s="154"/>
      <c r="F2" s="154"/>
      <c r="G2" s="154"/>
      <c r="H2" s="154"/>
      <c r="K2" s="151"/>
    </row>
    <row r="3" spans="1:13" ht="24.75" customHeight="1" thickBot="1">
      <c r="A3" s="157"/>
      <c r="B3" s="154"/>
      <c r="C3" s="154"/>
      <c r="D3" s="154"/>
      <c r="E3" s="154"/>
      <c r="F3" s="364"/>
      <c r="G3" s="364"/>
      <c r="H3" s="421" t="s">
        <v>91</v>
      </c>
    </row>
    <row r="4" spans="1:13" ht="28.5" customHeight="1">
      <c r="A4" s="361"/>
      <c r="B4" s="126" t="s">
        <v>4</v>
      </c>
      <c r="C4" s="418" t="s">
        <v>133</v>
      </c>
      <c r="D4" s="599" t="s">
        <v>237</v>
      </c>
      <c r="E4" s="599" t="s">
        <v>238</v>
      </c>
      <c r="F4" s="599" t="s">
        <v>239</v>
      </c>
      <c r="G4" s="599" t="s">
        <v>240</v>
      </c>
      <c r="H4" s="620" t="s">
        <v>241</v>
      </c>
      <c r="I4" s="365"/>
      <c r="K4" s="619" t="s">
        <v>242</v>
      </c>
      <c r="L4" s="619" t="s">
        <v>243</v>
      </c>
    </row>
    <row r="5" spans="1:13" ht="28.5" customHeight="1">
      <c r="A5" s="351" t="s">
        <v>100</v>
      </c>
      <c r="B5" s="352"/>
      <c r="C5" s="419" t="s">
        <v>244</v>
      </c>
      <c r="D5" s="593"/>
      <c r="E5" s="593"/>
      <c r="F5" s="593"/>
      <c r="G5" s="615"/>
      <c r="H5" s="621"/>
      <c r="K5" s="619"/>
      <c r="L5" s="619"/>
    </row>
    <row r="6" spans="1:13" ht="24.75" customHeight="1">
      <c r="A6" s="590" t="s">
        <v>220</v>
      </c>
      <c r="B6" s="611"/>
      <c r="C6" s="268">
        <v>580</v>
      </c>
      <c r="D6" s="268">
        <v>4266782</v>
      </c>
      <c r="E6" s="262">
        <v>12539</v>
      </c>
      <c r="F6" s="268">
        <v>714909</v>
      </c>
      <c r="G6" s="269">
        <v>16256</v>
      </c>
      <c r="H6" s="473">
        <v>238773</v>
      </c>
      <c r="K6" s="366">
        <v>119605</v>
      </c>
      <c r="L6" s="366">
        <v>206966</v>
      </c>
      <c r="M6" s="367">
        <f>SUM(K6:L6)</f>
        <v>326571</v>
      </c>
    </row>
    <row r="7" spans="1:13" ht="24.75" customHeight="1">
      <c r="A7" s="590" t="s">
        <v>221</v>
      </c>
      <c r="B7" s="611"/>
      <c r="C7" s="268">
        <v>650</v>
      </c>
      <c r="D7" s="268">
        <v>2302997</v>
      </c>
      <c r="E7" s="262">
        <v>5758</v>
      </c>
      <c r="F7" s="268">
        <v>636398</v>
      </c>
      <c r="G7" s="269">
        <v>80932</v>
      </c>
      <c r="H7" s="473">
        <v>187713</v>
      </c>
      <c r="K7" s="366">
        <v>255872</v>
      </c>
      <c r="L7" s="366">
        <v>257913</v>
      </c>
      <c r="M7" s="367">
        <f t="shared" ref="M7:M18" si="0">SUM(K7:L7)</f>
        <v>513785</v>
      </c>
    </row>
    <row r="8" spans="1:13" ht="24.75" customHeight="1">
      <c r="A8" s="590" t="s">
        <v>222</v>
      </c>
      <c r="B8" s="611"/>
      <c r="C8" s="268">
        <v>603</v>
      </c>
      <c r="D8" s="268">
        <v>2383104</v>
      </c>
      <c r="E8" s="262">
        <v>15681</v>
      </c>
      <c r="F8" s="268">
        <v>700430</v>
      </c>
      <c r="G8" s="269">
        <v>44642</v>
      </c>
      <c r="H8" s="473">
        <v>134396</v>
      </c>
      <c r="K8" s="366">
        <v>248512</v>
      </c>
      <c r="L8" s="366">
        <v>226624</v>
      </c>
      <c r="M8" s="367">
        <f t="shared" si="0"/>
        <v>475136</v>
      </c>
    </row>
    <row r="9" spans="1:13" ht="24.75" customHeight="1">
      <c r="A9" s="590" t="s">
        <v>223</v>
      </c>
      <c r="B9" s="611"/>
      <c r="C9" s="268">
        <v>543</v>
      </c>
      <c r="D9" s="268">
        <v>2260387</v>
      </c>
      <c r="E9" s="268">
        <v>4593</v>
      </c>
      <c r="F9" s="268">
        <v>899271</v>
      </c>
      <c r="G9" s="269">
        <v>82282</v>
      </c>
      <c r="H9" s="473">
        <v>65120</v>
      </c>
      <c r="K9" s="366">
        <v>30773</v>
      </c>
      <c r="L9" s="366">
        <v>231020</v>
      </c>
      <c r="M9" s="367">
        <f t="shared" si="0"/>
        <v>261793</v>
      </c>
    </row>
    <row r="10" spans="1:13" ht="24.75" customHeight="1">
      <c r="A10" s="590" t="s">
        <v>224</v>
      </c>
      <c r="B10" s="611"/>
      <c r="C10" s="268">
        <v>423</v>
      </c>
      <c r="D10" s="268">
        <v>1547698</v>
      </c>
      <c r="E10" s="268">
        <v>6651</v>
      </c>
      <c r="F10" s="268">
        <v>719627</v>
      </c>
      <c r="G10" s="269">
        <v>84258</v>
      </c>
      <c r="H10" s="473">
        <v>47833</v>
      </c>
      <c r="K10" s="366">
        <v>403716</v>
      </c>
      <c r="L10" s="366">
        <v>296577</v>
      </c>
      <c r="M10" s="367">
        <f t="shared" si="0"/>
        <v>700293</v>
      </c>
    </row>
    <row r="11" spans="1:13" ht="24.75" customHeight="1">
      <c r="A11" s="590" t="s">
        <v>225</v>
      </c>
      <c r="B11" s="611"/>
      <c r="C11" s="268">
        <v>349</v>
      </c>
      <c r="D11" s="268">
        <v>911005</v>
      </c>
      <c r="E11" s="268">
        <v>6703</v>
      </c>
      <c r="F11" s="268">
        <v>1232994</v>
      </c>
      <c r="G11" s="269">
        <v>70388</v>
      </c>
      <c r="H11" s="473">
        <v>39139</v>
      </c>
      <c r="K11" s="366">
        <v>512623</v>
      </c>
      <c r="L11" s="366">
        <v>469365</v>
      </c>
      <c r="M11" s="367">
        <f t="shared" si="0"/>
        <v>981988</v>
      </c>
    </row>
    <row r="12" spans="1:13" ht="24.75" customHeight="1">
      <c r="A12" s="590" t="s">
        <v>226</v>
      </c>
      <c r="B12" s="611"/>
      <c r="C12" s="268">
        <v>195</v>
      </c>
      <c r="D12" s="268">
        <v>1223552</v>
      </c>
      <c r="E12" s="268">
        <v>1646</v>
      </c>
      <c r="F12" s="268">
        <v>785030</v>
      </c>
      <c r="G12" s="269">
        <v>46265</v>
      </c>
      <c r="H12" s="467">
        <v>382078</v>
      </c>
      <c r="K12" s="366">
        <v>122546</v>
      </c>
      <c r="L12" s="366">
        <v>257506</v>
      </c>
      <c r="M12" s="367">
        <f t="shared" si="0"/>
        <v>380052</v>
      </c>
    </row>
    <row r="13" spans="1:13" ht="24.75" customHeight="1">
      <c r="A13" s="590" t="s">
        <v>227</v>
      </c>
      <c r="B13" s="611"/>
      <c r="C13" s="268">
        <v>215</v>
      </c>
      <c r="D13" s="268">
        <v>717885</v>
      </c>
      <c r="E13" s="268">
        <v>0</v>
      </c>
      <c r="F13" s="268">
        <v>813343</v>
      </c>
      <c r="G13" s="269">
        <v>56654</v>
      </c>
      <c r="H13" s="467">
        <v>19923</v>
      </c>
      <c r="K13" s="366">
        <v>330104</v>
      </c>
      <c r="L13" s="366">
        <v>179463</v>
      </c>
      <c r="M13" s="367">
        <f t="shared" si="0"/>
        <v>509567</v>
      </c>
    </row>
    <row r="14" spans="1:13" ht="24.75" customHeight="1">
      <c r="A14" s="590" t="s">
        <v>228</v>
      </c>
      <c r="B14" s="611"/>
      <c r="C14" s="268">
        <v>233</v>
      </c>
      <c r="D14" s="268">
        <v>543622</v>
      </c>
      <c r="E14" s="268">
        <v>3494</v>
      </c>
      <c r="F14" s="268">
        <v>2114404</v>
      </c>
      <c r="G14" s="269">
        <v>102223</v>
      </c>
      <c r="H14" s="473">
        <v>23217</v>
      </c>
      <c r="K14" s="366">
        <v>1274337</v>
      </c>
      <c r="L14" s="366">
        <v>281348</v>
      </c>
      <c r="M14" s="367">
        <f t="shared" si="0"/>
        <v>1555685</v>
      </c>
    </row>
    <row r="15" spans="1:13" ht="24.75" customHeight="1">
      <c r="A15" s="590" t="s">
        <v>229</v>
      </c>
      <c r="B15" s="611"/>
      <c r="C15" s="268">
        <v>141</v>
      </c>
      <c r="D15" s="268">
        <v>257151</v>
      </c>
      <c r="E15" s="268">
        <v>4225</v>
      </c>
      <c r="F15" s="268">
        <v>5711699</v>
      </c>
      <c r="G15" s="269">
        <v>184084</v>
      </c>
      <c r="H15" s="473">
        <v>71286</v>
      </c>
      <c r="K15" s="366">
        <v>869572</v>
      </c>
      <c r="L15" s="366">
        <v>174262</v>
      </c>
      <c r="M15" s="367">
        <f>SUM(K15:L15)</f>
        <v>1043834</v>
      </c>
    </row>
    <row r="16" spans="1:13" ht="24.75" customHeight="1">
      <c r="A16" s="590" t="s">
        <v>230</v>
      </c>
      <c r="B16" s="611"/>
      <c r="C16" s="268">
        <v>36</v>
      </c>
      <c r="D16" s="268">
        <v>69002</v>
      </c>
      <c r="E16" s="268">
        <v>0</v>
      </c>
      <c r="F16" s="268">
        <v>846178</v>
      </c>
      <c r="G16" s="269">
        <v>176721</v>
      </c>
      <c r="H16" s="473">
        <v>1435</v>
      </c>
      <c r="K16" s="366">
        <v>350616</v>
      </c>
      <c r="L16" s="366">
        <v>269691</v>
      </c>
      <c r="M16" s="367">
        <f>SUM(K16:L16)</f>
        <v>620307</v>
      </c>
    </row>
    <row r="17" spans="1:13" ht="24.75" customHeight="1">
      <c r="A17" s="590" t="s">
        <v>231</v>
      </c>
      <c r="B17" s="611"/>
      <c r="C17" s="268">
        <v>11</v>
      </c>
      <c r="D17" s="268">
        <v>166540</v>
      </c>
      <c r="E17" s="268">
        <v>0</v>
      </c>
      <c r="F17" s="268">
        <v>29012</v>
      </c>
      <c r="G17" s="269">
        <v>29449</v>
      </c>
      <c r="H17" s="473">
        <v>0</v>
      </c>
      <c r="K17" s="366">
        <v>2050682</v>
      </c>
      <c r="L17" s="366">
        <v>37314</v>
      </c>
      <c r="M17" s="367">
        <f>SUM(K17:L17)</f>
        <v>2087996</v>
      </c>
    </row>
    <row r="18" spans="1:13" ht="24.75" customHeight="1">
      <c r="A18" s="607" t="s">
        <v>115</v>
      </c>
      <c r="B18" s="608"/>
      <c r="C18" s="268">
        <v>3979</v>
      </c>
      <c r="D18" s="268">
        <v>16649725</v>
      </c>
      <c r="E18" s="268">
        <v>61290</v>
      </c>
      <c r="F18" s="268">
        <v>15203295</v>
      </c>
      <c r="G18" s="268">
        <v>974154</v>
      </c>
      <c r="H18" s="467">
        <v>1210913</v>
      </c>
      <c r="K18" s="368">
        <f>SUM(K6:K17)</f>
        <v>6568958</v>
      </c>
      <c r="L18" s="368">
        <f>SUM(L6:L17)</f>
        <v>2888049</v>
      </c>
      <c r="M18" s="367">
        <f t="shared" si="0"/>
        <v>9457007</v>
      </c>
    </row>
    <row r="19" spans="1:13" ht="23.25" customHeight="1">
      <c r="A19" s="607" t="s">
        <v>116</v>
      </c>
      <c r="B19" s="608"/>
      <c r="C19" s="474">
        <v>119.06044284859365</v>
      </c>
      <c r="D19" s="474">
        <v>102.15612499281367</v>
      </c>
      <c r="E19" s="474">
        <v>37.944120797142276</v>
      </c>
      <c r="F19" s="474">
        <v>160.76222635766266</v>
      </c>
      <c r="G19" s="474">
        <v>116.57021826536473</v>
      </c>
      <c r="H19" s="475">
        <v>113.83435957696828</v>
      </c>
      <c r="K19" s="149" t="s">
        <v>128</v>
      </c>
      <c r="L19" s="149" t="s">
        <v>128</v>
      </c>
    </row>
    <row r="20" spans="1:13" ht="24.75" hidden="1" customHeight="1">
      <c r="A20" s="616" t="s">
        <v>117</v>
      </c>
      <c r="B20" s="417" t="s">
        <v>49</v>
      </c>
      <c r="C20" s="259">
        <v>1996</v>
      </c>
      <c r="D20" s="259">
        <v>20274047</v>
      </c>
      <c r="E20" s="259">
        <v>80664</v>
      </c>
      <c r="F20" s="259">
        <v>2175817</v>
      </c>
      <c r="G20" s="273"/>
      <c r="H20" s="476" t="s">
        <v>245</v>
      </c>
    </row>
    <row r="21" spans="1:13" ht="24.75" hidden="1" customHeight="1">
      <c r="A21" s="617"/>
      <c r="B21" s="417" t="s">
        <v>50</v>
      </c>
      <c r="C21" s="259">
        <v>1661</v>
      </c>
      <c r="D21" s="259">
        <v>15523067</v>
      </c>
      <c r="E21" s="259">
        <v>35434</v>
      </c>
      <c r="F21" s="259">
        <v>926702</v>
      </c>
      <c r="G21" s="273"/>
      <c r="H21" s="476" t="s">
        <v>246</v>
      </c>
    </row>
    <row r="22" spans="1:13" ht="24.75" hidden="1" customHeight="1">
      <c r="A22" s="617"/>
      <c r="B22" s="417" t="s">
        <v>51</v>
      </c>
      <c r="C22" s="259">
        <v>1154</v>
      </c>
      <c r="D22" s="259">
        <v>15397693</v>
      </c>
      <c r="E22" s="259">
        <v>44753</v>
      </c>
      <c r="F22" s="259">
        <v>1552244</v>
      </c>
      <c r="G22" s="273"/>
      <c r="H22" s="476" t="s">
        <v>246</v>
      </c>
    </row>
    <row r="23" spans="1:13" ht="24.75" hidden="1" customHeight="1">
      <c r="A23" s="617"/>
      <c r="B23" s="417" t="s">
        <v>52</v>
      </c>
      <c r="C23" s="259">
        <v>1158</v>
      </c>
      <c r="D23" s="259">
        <v>13983799</v>
      </c>
      <c r="E23" s="259">
        <v>106424</v>
      </c>
      <c r="F23" s="259">
        <v>1001226</v>
      </c>
      <c r="G23" s="273"/>
      <c r="H23" s="476" t="s">
        <v>246</v>
      </c>
    </row>
    <row r="24" spans="1:13" ht="24.75" hidden="1" customHeight="1">
      <c r="A24" s="617"/>
      <c r="B24" s="417" t="s">
        <v>53</v>
      </c>
      <c r="C24" s="259">
        <v>1046</v>
      </c>
      <c r="D24" s="259">
        <v>13558132</v>
      </c>
      <c r="E24" s="259">
        <v>16242</v>
      </c>
      <c r="F24" s="259">
        <v>1990414</v>
      </c>
      <c r="G24" s="273"/>
      <c r="H24" s="477">
        <v>6517</v>
      </c>
    </row>
    <row r="25" spans="1:13" ht="24.75" hidden="1" customHeight="1">
      <c r="A25" s="617"/>
      <c r="B25" s="417" t="s">
        <v>54</v>
      </c>
      <c r="C25" s="259">
        <v>958</v>
      </c>
      <c r="D25" s="259">
        <v>11415528</v>
      </c>
      <c r="E25" s="259">
        <v>22876</v>
      </c>
      <c r="F25" s="259">
        <v>520290</v>
      </c>
      <c r="G25" s="478"/>
      <c r="H25" s="479">
        <v>26771</v>
      </c>
    </row>
    <row r="26" spans="1:13" ht="24.75" hidden="1" customHeight="1">
      <c r="A26" s="617"/>
      <c r="B26" s="424" t="s">
        <v>57</v>
      </c>
      <c r="C26" s="259">
        <v>2811</v>
      </c>
      <c r="D26" s="259">
        <v>12658469</v>
      </c>
      <c r="E26" s="259">
        <v>191315</v>
      </c>
      <c r="F26" s="259">
        <v>9529960</v>
      </c>
      <c r="G26" s="480" t="s">
        <v>196</v>
      </c>
      <c r="H26" s="477">
        <v>96534</v>
      </c>
    </row>
    <row r="27" spans="1:13" ht="24.75" hidden="1" customHeight="1">
      <c r="A27" s="617"/>
      <c r="B27" s="424" t="s">
        <v>58</v>
      </c>
      <c r="C27" s="259">
        <v>2508</v>
      </c>
      <c r="D27" s="259">
        <v>13826419</v>
      </c>
      <c r="E27" s="259">
        <v>115111</v>
      </c>
      <c r="F27" s="259">
        <v>4025409</v>
      </c>
      <c r="G27" s="480" t="s">
        <v>196</v>
      </c>
      <c r="H27" s="477">
        <v>116850</v>
      </c>
    </row>
    <row r="28" spans="1:13" ht="24.75" hidden="1" customHeight="1">
      <c r="A28" s="617"/>
      <c r="B28" s="424" t="s">
        <v>59</v>
      </c>
      <c r="C28" s="259">
        <v>2222</v>
      </c>
      <c r="D28" s="259">
        <v>14026968</v>
      </c>
      <c r="E28" s="259">
        <v>253904</v>
      </c>
      <c r="F28" s="259">
        <v>5613212</v>
      </c>
      <c r="G28" s="480" t="s">
        <v>196</v>
      </c>
      <c r="H28" s="477">
        <v>98694</v>
      </c>
    </row>
    <row r="29" spans="1:13" ht="24.75" hidden="1" customHeight="1">
      <c r="A29" s="617"/>
      <c r="B29" s="424" t="s">
        <v>60</v>
      </c>
      <c r="C29" s="259">
        <v>1514</v>
      </c>
      <c r="D29" s="259">
        <v>11122767</v>
      </c>
      <c r="E29" s="259">
        <v>81858</v>
      </c>
      <c r="F29" s="259">
        <v>3558345</v>
      </c>
      <c r="G29" s="465" t="s">
        <v>196</v>
      </c>
      <c r="H29" s="477">
        <v>21852</v>
      </c>
    </row>
    <row r="30" spans="1:13" ht="24.75" hidden="1" customHeight="1">
      <c r="A30" s="617"/>
      <c r="B30" s="424" t="s">
        <v>62</v>
      </c>
      <c r="C30" s="259">
        <v>1455</v>
      </c>
      <c r="D30" s="259">
        <v>9731428</v>
      </c>
      <c r="E30" s="259">
        <v>51095</v>
      </c>
      <c r="F30" s="259">
        <v>2293072</v>
      </c>
      <c r="G30" s="213">
        <v>89978</v>
      </c>
      <c r="H30" s="477">
        <v>118099</v>
      </c>
    </row>
    <row r="31" spans="1:13" ht="24.75" hidden="1" customHeight="1">
      <c r="A31" s="617"/>
      <c r="B31" s="424" t="s">
        <v>119</v>
      </c>
      <c r="C31" s="259">
        <v>1418</v>
      </c>
      <c r="D31" s="259">
        <v>10486807</v>
      </c>
      <c r="E31" s="259">
        <v>37886</v>
      </c>
      <c r="F31" s="259">
        <v>6670951</v>
      </c>
      <c r="G31" s="213">
        <v>56836</v>
      </c>
      <c r="H31" s="477">
        <v>94052</v>
      </c>
    </row>
    <row r="32" spans="1:13" ht="24.75" hidden="1" customHeight="1">
      <c r="A32" s="617"/>
      <c r="B32" s="424" t="s">
        <v>247</v>
      </c>
      <c r="C32" s="259">
        <v>2649</v>
      </c>
      <c r="D32" s="327">
        <v>14506017</v>
      </c>
      <c r="E32" s="327">
        <v>66526</v>
      </c>
      <c r="F32" s="327">
        <v>12944680</v>
      </c>
      <c r="G32" s="168">
        <v>339919</v>
      </c>
      <c r="H32" s="481">
        <v>530893</v>
      </c>
      <c r="K32" s="427"/>
      <c r="L32" s="427"/>
    </row>
    <row r="33" spans="1:12" ht="24.75" hidden="1" customHeight="1">
      <c r="A33" s="617"/>
      <c r="B33" s="424" t="s">
        <v>232</v>
      </c>
      <c r="C33" s="268">
        <v>2396</v>
      </c>
      <c r="D33" s="268">
        <v>14288002</v>
      </c>
      <c r="E33" s="268">
        <v>78602</v>
      </c>
      <c r="F33" s="268">
        <v>8521918</v>
      </c>
      <c r="G33" s="262">
        <v>198410</v>
      </c>
      <c r="H33" s="473">
        <v>182959</v>
      </c>
      <c r="K33" s="427" t="s">
        <v>248</v>
      </c>
      <c r="L33" s="427" t="s">
        <v>249</v>
      </c>
    </row>
    <row r="34" spans="1:12" ht="24.75" hidden="1" customHeight="1">
      <c r="A34" s="617"/>
      <c r="B34" s="424" t="s">
        <v>233</v>
      </c>
      <c r="C34" s="268">
        <v>2914</v>
      </c>
      <c r="D34" s="268">
        <v>15564908</v>
      </c>
      <c r="E34" s="268">
        <v>282684</v>
      </c>
      <c r="F34" s="268">
        <v>11492317</v>
      </c>
      <c r="G34" s="262">
        <v>374363</v>
      </c>
      <c r="H34" s="473">
        <v>171716</v>
      </c>
    </row>
    <row r="35" spans="1:12" ht="24.75" hidden="1" customHeight="1">
      <c r="A35" s="617"/>
      <c r="B35" s="424" t="s">
        <v>234</v>
      </c>
      <c r="C35" s="268">
        <v>2701</v>
      </c>
      <c r="D35" s="268">
        <v>16673732</v>
      </c>
      <c r="E35" s="268">
        <v>88739</v>
      </c>
      <c r="F35" s="268">
        <v>14025585</v>
      </c>
      <c r="G35" s="262">
        <v>274361</v>
      </c>
      <c r="H35" s="473">
        <v>366889</v>
      </c>
    </row>
    <row r="36" spans="1:12" ht="24.75" customHeight="1">
      <c r="A36" s="617"/>
      <c r="B36" s="424" t="s">
        <v>351</v>
      </c>
      <c r="C36" s="268">
        <v>2860</v>
      </c>
      <c r="D36" s="268">
        <v>14425205</v>
      </c>
      <c r="E36" s="268">
        <v>71269</v>
      </c>
      <c r="F36" s="268">
        <v>9969902</v>
      </c>
      <c r="G36" s="262">
        <v>340609</v>
      </c>
      <c r="H36" s="473">
        <v>175984</v>
      </c>
    </row>
    <row r="37" spans="1:12" ht="24.75" customHeight="1">
      <c r="A37" s="617"/>
      <c r="B37" s="424" t="s">
        <v>188</v>
      </c>
      <c r="C37" s="268">
        <v>2954</v>
      </c>
      <c r="D37" s="268">
        <v>15947220</v>
      </c>
      <c r="E37" s="268">
        <v>102328</v>
      </c>
      <c r="F37" s="268">
        <v>25790854</v>
      </c>
      <c r="G37" s="262">
        <v>392457</v>
      </c>
      <c r="H37" s="473">
        <v>287476</v>
      </c>
    </row>
    <row r="38" spans="1:12" ht="24.75" customHeight="1">
      <c r="A38" s="617"/>
      <c r="B38" s="424" t="s">
        <v>328</v>
      </c>
      <c r="C38" s="268">
        <v>2897</v>
      </c>
      <c r="D38" s="268">
        <v>17201144</v>
      </c>
      <c r="E38" s="268">
        <v>462736</v>
      </c>
      <c r="F38" s="268">
        <v>7325884</v>
      </c>
      <c r="G38" s="262">
        <v>517330</v>
      </c>
      <c r="H38" s="473">
        <v>865989</v>
      </c>
    </row>
    <row r="39" spans="1:12" ht="18.75" customHeight="1" thickBot="1">
      <c r="A39" s="618"/>
      <c r="B39" s="254" t="s">
        <v>358</v>
      </c>
      <c r="C39" s="482">
        <v>3342</v>
      </c>
      <c r="D39" s="482">
        <v>16298313</v>
      </c>
      <c r="E39" s="482">
        <v>161527</v>
      </c>
      <c r="F39" s="482">
        <v>9457007</v>
      </c>
      <c r="G39" s="483">
        <v>835680</v>
      </c>
      <c r="H39" s="484">
        <v>1063750</v>
      </c>
    </row>
    <row r="40" spans="1:12" ht="18.75" customHeight="1">
      <c r="A40" s="154" t="s">
        <v>250</v>
      </c>
      <c r="B40" s="154"/>
      <c r="C40" s="154"/>
      <c r="D40" s="154"/>
      <c r="E40" s="154"/>
      <c r="F40" s="154"/>
      <c r="G40" s="154"/>
      <c r="H40" s="38"/>
    </row>
    <row r="41" spans="1:12" ht="18.75" hidden="1" customHeight="1">
      <c r="A41" s="122" t="s">
        <v>251</v>
      </c>
      <c r="B41" s="6"/>
      <c r="C41" s="154"/>
      <c r="D41" s="154"/>
      <c r="E41" s="154"/>
      <c r="F41" s="154"/>
      <c r="G41" s="154"/>
      <c r="H41" s="38"/>
    </row>
    <row r="42" spans="1:12" ht="18.75" hidden="1" customHeight="1">
      <c r="A42" s="6"/>
      <c r="B42" s="6"/>
      <c r="C42" s="153" t="s">
        <v>128</v>
      </c>
      <c r="D42" s="153" t="s">
        <v>128</v>
      </c>
      <c r="E42" s="153" t="s">
        <v>128</v>
      </c>
      <c r="F42" s="153"/>
      <c r="G42" s="153" t="s">
        <v>128</v>
      </c>
      <c r="H42" s="485" t="s">
        <v>128</v>
      </c>
    </row>
    <row r="43" spans="1:12" ht="24.75" hidden="1" customHeight="1">
      <c r="A43" s="6"/>
      <c r="B43" s="6" t="s">
        <v>252</v>
      </c>
      <c r="C43" s="458">
        <v>-3</v>
      </c>
      <c r="D43" s="458">
        <v>-7</v>
      </c>
      <c r="E43" s="458">
        <v>-8</v>
      </c>
      <c r="F43" s="458"/>
      <c r="G43" s="458">
        <v>-11</v>
      </c>
      <c r="H43" s="458">
        <v>-12</v>
      </c>
    </row>
  </sheetData>
  <mergeCells count="22">
    <mergeCell ref="A20:A39"/>
    <mergeCell ref="L4:L5"/>
    <mergeCell ref="A6:B6"/>
    <mergeCell ref="A7:B7"/>
    <mergeCell ref="A8:B8"/>
    <mergeCell ref="A9:B9"/>
    <mergeCell ref="H4:H5"/>
    <mergeCell ref="K4:K5"/>
    <mergeCell ref="A10:B10"/>
    <mergeCell ref="D4:D5"/>
    <mergeCell ref="E4:E5"/>
    <mergeCell ref="F4:F5"/>
    <mergeCell ref="G4:G5"/>
    <mergeCell ref="A17:B17"/>
    <mergeCell ref="A18:B18"/>
    <mergeCell ref="A19:B19"/>
    <mergeCell ref="A16:B16"/>
    <mergeCell ref="A11:B11"/>
    <mergeCell ref="A12:B12"/>
    <mergeCell ref="A13:B13"/>
    <mergeCell ref="A14:B14"/>
    <mergeCell ref="A15:B15"/>
  </mergeCells>
  <phoneticPr fontId="3"/>
  <printOptions horizontalCentered="1"/>
  <pageMargins left="0.59055118110236227" right="0.59055118110236227" top="0.39370078740157483" bottom="0.19685039370078741" header="0.59055118110236227" footer="0.19685039370078741"/>
  <pageSetup paperSize="9" scale="9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91807-7C5A-4023-BBAE-BE33B54BD1FE}">
  <sheetPr>
    <tabColor rgb="FFFFFF00"/>
    <pageSetUpPr autoPageBreaks="0"/>
  </sheetPr>
  <dimension ref="A1:U50"/>
  <sheetViews>
    <sheetView showGridLines="0" tabSelected="1" view="pageBreakPreview" zoomScale="85" zoomScaleNormal="100" zoomScaleSheetLayoutView="85" workbookViewId="0">
      <selection activeCell="Y28" sqref="Y28"/>
    </sheetView>
  </sheetViews>
  <sheetFormatPr defaultColWidth="9" defaultRowHeight="25.5" customHeight="1"/>
  <cols>
    <col min="1" max="1" width="11" style="6" customWidth="1"/>
    <col min="2" max="2" width="18.6640625" style="154" customWidth="1"/>
    <col min="3" max="3" width="10" style="154" customWidth="1"/>
    <col min="4" max="4" width="8.6640625" style="154" customWidth="1"/>
    <col min="5" max="7" width="10.6640625" style="154" customWidth="1"/>
    <col min="8" max="8" width="9" style="6"/>
    <col min="9" max="9" width="0" style="6" hidden="1" customWidth="1"/>
    <col min="10" max="11" width="10.44140625" style="6" hidden="1" customWidth="1"/>
    <col min="12" max="21" width="0" style="6" hidden="1" customWidth="1"/>
    <col min="22" max="256" width="9" style="6"/>
    <col min="257" max="257" width="11" style="6" customWidth="1"/>
    <col min="258" max="258" width="18.6640625" style="6" customWidth="1"/>
    <col min="259" max="259" width="10" style="6" customWidth="1"/>
    <col min="260" max="260" width="8.6640625" style="6" customWidth="1"/>
    <col min="261" max="263" width="10.6640625" style="6" customWidth="1"/>
    <col min="264" max="265" width="9" style="6"/>
    <col min="266" max="267" width="10.44140625" style="6" bestFit="1" customWidth="1"/>
    <col min="268" max="512" width="9" style="6"/>
    <col min="513" max="513" width="11" style="6" customWidth="1"/>
    <col min="514" max="514" width="18.6640625" style="6" customWidth="1"/>
    <col min="515" max="515" width="10" style="6" customWidth="1"/>
    <col min="516" max="516" width="8.6640625" style="6" customWidth="1"/>
    <col min="517" max="519" width="10.6640625" style="6" customWidth="1"/>
    <col min="520" max="521" width="9" style="6"/>
    <col min="522" max="523" width="10.44140625" style="6" bestFit="1" customWidth="1"/>
    <col min="524" max="768" width="9" style="6"/>
    <col min="769" max="769" width="11" style="6" customWidth="1"/>
    <col min="770" max="770" width="18.6640625" style="6" customWidth="1"/>
    <col min="771" max="771" width="10" style="6" customWidth="1"/>
    <col min="772" max="772" width="8.6640625" style="6" customWidth="1"/>
    <col min="773" max="775" width="10.6640625" style="6" customWidth="1"/>
    <col min="776" max="777" width="9" style="6"/>
    <col min="778" max="779" width="10.44140625" style="6" bestFit="1" customWidth="1"/>
    <col min="780" max="1024" width="9" style="6"/>
    <col min="1025" max="1025" width="11" style="6" customWidth="1"/>
    <col min="1026" max="1026" width="18.6640625" style="6" customWidth="1"/>
    <col min="1027" max="1027" width="10" style="6" customWidth="1"/>
    <col min="1028" max="1028" width="8.6640625" style="6" customWidth="1"/>
    <col min="1029" max="1031" width="10.6640625" style="6" customWidth="1"/>
    <col min="1032" max="1033" width="9" style="6"/>
    <col min="1034" max="1035" width="10.44140625" style="6" bestFit="1" customWidth="1"/>
    <col min="1036" max="1280" width="9" style="6"/>
    <col min="1281" max="1281" width="11" style="6" customWidth="1"/>
    <col min="1282" max="1282" width="18.6640625" style="6" customWidth="1"/>
    <col min="1283" max="1283" width="10" style="6" customWidth="1"/>
    <col min="1284" max="1284" width="8.6640625" style="6" customWidth="1"/>
    <col min="1285" max="1287" width="10.6640625" style="6" customWidth="1"/>
    <col min="1288" max="1289" width="9" style="6"/>
    <col min="1290" max="1291" width="10.44140625" style="6" bestFit="1" customWidth="1"/>
    <col min="1292" max="1536" width="9" style="6"/>
    <col min="1537" max="1537" width="11" style="6" customWidth="1"/>
    <col min="1538" max="1538" width="18.6640625" style="6" customWidth="1"/>
    <col min="1539" max="1539" width="10" style="6" customWidth="1"/>
    <col min="1540" max="1540" width="8.6640625" style="6" customWidth="1"/>
    <col min="1541" max="1543" width="10.6640625" style="6" customWidth="1"/>
    <col min="1544" max="1545" width="9" style="6"/>
    <col min="1546" max="1547" width="10.44140625" style="6" bestFit="1" customWidth="1"/>
    <col min="1548" max="1792" width="9" style="6"/>
    <col min="1793" max="1793" width="11" style="6" customWidth="1"/>
    <col min="1794" max="1794" width="18.6640625" style="6" customWidth="1"/>
    <col min="1795" max="1795" width="10" style="6" customWidth="1"/>
    <col min="1796" max="1796" width="8.6640625" style="6" customWidth="1"/>
    <col min="1797" max="1799" width="10.6640625" style="6" customWidth="1"/>
    <col min="1800" max="1801" width="9" style="6"/>
    <col min="1802" max="1803" width="10.44140625" style="6" bestFit="1" customWidth="1"/>
    <col min="1804" max="2048" width="9" style="6"/>
    <col min="2049" max="2049" width="11" style="6" customWidth="1"/>
    <col min="2050" max="2050" width="18.6640625" style="6" customWidth="1"/>
    <col min="2051" max="2051" width="10" style="6" customWidth="1"/>
    <col min="2052" max="2052" width="8.6640625" style="6" customWidth="1"/>
    <col min="2053" max="2055" width="10.6640625" style="6" customWidth="1"/>
    <col min="2056" max="2057" width="9" style="6"/>
    <col min="2058" max="2059" width="10.44140625" style="6" bestFit="1" customWidth="1"/>
    <col min="2060" max="2304" width="9" style="6"/>
    <col min="2305" max="2305" width="11" style="6" customWidth="1"/>
    <col min="2306" max="2306" width="18.6640625" style="6" customWidth="1"/>
    <col min="2307" max="2307" width="10" style="6" customWidth="1"/>
    <col min="2308" max="2308" width="8.6640625" style="6" customWidth="1"/>
    <col min="2309" max="2311" width="10.6640625" style="6" customWidth="1"/>
    <col min="2312" max="2313" width="9" style="6"/>
    <col min="2314" max="2315" width="10.44140625" style="6" bestFit="1" customWidth="1"/>
    <col min="2316" max="2560" width="9" style="6"/>
    <col min="2561" max="2561" width="11" style="6" customWidth="1"/>
    <col min="2562" max="2562" width="18.6640625" style="6" customWidth="1"/>
    <col min="2563" max="2563" width="10" style="6" customWidth="1"/>
    <col min="2564" max="2564" width="8.6640625" style="6" customWidth="1"/>
    <col min="2565" max="2567" width="10.6640625" style="6" customWidth="1"/>
    <col min="2568" max="2569" width="9" style="6"/>
    <col min="2570" max="2571" width="10.44140625" style="6" bestFit="1" customWidth="1"/>
    <col min="2572" max="2816" width="9" style="6"/>
    <col min="2817" max="2817" width="11" style="6" customWidth="1"/>
    <col min="2818" max="2818" width="18.6640625" style="6" customWidth="1"/>
    <col min="2819" max="2819" width="10" style="6" customWidth="1"/>
    <col min="2820" max="2820" width="8.6640625" style="6" customWidth="1"/>
    <col min="2821" max="2823" width="10.6640625" style="6" customWidth="1"/>
    <col min="2824" max="2825" width="9" style="6"/>
    <col min="2826" max="2827" width="10.44140625" style="6" bestFit="1" customWidth="1"/>
    <col min="2828" max="3072" width="9" style="6"/>
    <col min="3073" max="3073" width="11" style="6" customWidth="1"/>
    <col min="3074" max="3074" width="18.6640625" style="6" customWidth="1"/>
    <col min="3075" max="3075" width="10" style="6" customWidth="1"/>
    <col min="3076" max="3076" width="8.6640625" style="6" customWidth="1"/>
    <col min="3077" max="3079" width="10.6640625" style="6" customWidth="1"/>
    <col min="3080" max="3081" width="9" style="6"/>
    <col min="3082" max="3083" width="10.44140625" style="6" bestFit="1" customWidth="1"/>
    <col min="3084" max="3328" width="9" style="6"/>
    <col min="3329" max="3329" width="11" style="6" customWidth="1"/>
    <col min="3330" max="3330" width="18.6640625" style="6" customWidth="1"/>
    <col min="3331" max="3331" width="10" style="6" customWidth="1"/>
    <col min="3332" max="3332" width="8.6640625" style="6" customWidth="1"/>
    <col min="3333" max="3335" width="10.6640625" style="6" customWidth="1"/>
    <col min="3336" max="3337" width="9" style="6"/>
    <col min="3338" max="3339" width="10.44140625" style="6" bestFit="1" customWidth="1"/>
    <col min="3340" max="3584" width="9" style="6"/>
    <col min="3585" max="3585" width="11" style="6" customWidth="1"/>
    <col min="3586" max="3586" width="18.6640625" style="6" customWidth="1"/>
    <col min="3587" max="3587" width="10" style="6" customWidth="1"/>
    <col min="3588" max="3588" width="8.6640625" style="6" customWidth="1"/>
    <col min="3589" max="3591" width="10.6640625" style="6" customWidth="1"/>
    <col min="3592" max="3593" width="9" style="6"/>
    <col min="3594" max="3595" width="10.44140625" style="6" bestFit="1" customWidth="1"/>
    <col min="3596" max="3840" width="9" style="6"/>
    <col min="3841" max="3841" width="11" style="6" customWidth="1"/>
    <col min="3842" max="3842" width="18.6640625" style="6" customWidth="1"/>
    <col min="3843" max="3843" width="10" style="6" customWidth="1"/>
    <col min="3844" max="3844" width="8.6640625" style="6" customWidth="1"/>
    <col min="3845" max="3847" width="10.6640625" style="6" customWidth="1"/>
    <col min="3848" max="3849" width="9" style="6"/>
    <col min="3850" max="3851" width="10.44140625" style="6" bestFit="1" customWidth="1"/>
    <col min="3852" max="4096" width="9" style="6"/>
    <col min="4097" max="4097" width="11" style="6" customWidth="1"/>
    <col min="4098" max="4098" width="18.6640625" style="6" customWidth="1"/>
    <col min="4099" max="4099" width="10" style="6" customWidth="1"/>
    <col min="4100" max="4100" width="8.6640625" style="6" customWidth="1"/>
    <col min="4101" max="4103" width="10.6640625" style="6" customWidth="1"/>
    <col min="4104" max="4105" width="9" style="6"/>
    <col min="4106" max="4107" width="10.44140625" style="6" bestFit="1" customWidth="1"/>
    <col min="4108" max="4352" width="9" style="6"/>
    <col min="4353" max="4353" width="11" style="6" customWidth="1"/>
    <col min="4354" max="4354" width="18.6640625" style="6" customWidth="1"/>
    <col min="4355" max="4355" width="10" style="6" customWidth="1"/>
    <col min="4356" max="4356" width="8.6640625" style="6" customWidth="1"/>
    <col min="4357" max="4359" width="10.6640625" style="6" customWidth="1"/>
    <col min="4360" max="4361" width="9" style="6"/>
    <col min="4362" max="4363" width="10.44140625" style="6" bestFit="1" customWidth="1"/>
    <col min="4364" max="4608" width="9" style="6"/>
    <col min="4609" max="4609" width="11" style="6" customWidth="1"/>
    <col min="4610" max="4610" width="18.6640625" style="6" customWidth="1"/>
    <col min="4611" max="4611" width="10" style="6" customWidth="1"/>
    <col min="4612" max="4612" width="8.6640625" style="6" customWidth="1"/>
    <col min="4613" max="4615" width="10.6640625" style="6" customWidth="1"/>
    <col min="4616" max="4617" width="9" style="6"/>
    <col min="4618" max="4619" width="10.44140625" style="6" bestFit="1" customWidth="1"/>
    <col min="4620" max="4864" width="9" style="6"/>
    <col min="4865" max="4865" width="11" style="6" customWidth="1"/>
    <col min="4866" max="4866" width="18.6640625" style="6" customWidth="1"/>
    <col min="4867" max="4867" width="10" style="6" customWidth="1"/>
    <col min="4868" max="4868" width="8.6640625" style="6" customWidth="1"/>
    <col min="4869" max="4871" width="10.6640625" style="6" customWidth="1"/>
    <col min="4872" max="4873" width="9" style="6"/>
    <col min="4874" max="4875" width="10.44140625" style="6" bestFit="1" customWidth="1"/>
    <col min="4876" max="5120" width="9" style="6"/>
    <col min="5121" max="5121" width="11" style="6" customWidth="1"/>
    <col min="5122" max="5122" width="18.6640625" style="6" customWidth="1"/>
    <col min="5123" max="5123" width="10" style="6" customWidth="1"/>
    <col min="5124" max="5124" width="8.6640625" style="6" customWidth="1"/>
    <col min="5125" max="5127" width="10.6640625" style="6" customWidth="1"/>
    <col min="5128" max="5129" width="9" style="6"/>
    <col min="5130" max="5131" width="10.44140625" style="6" bestFit="1" customWidth="1"/>
    <col min="5132" max="5376" width="9" style="6"/>
    <col min="5377" max="5377" width="11" style="6" customWidth="1"/>
    <col min="5378" max="5378" width="18.6640625" style="6" customWidth="1"/>
    <col min="5379" max="5379" width="10" style="6" customWidth="1"/>
    <col min="5380" max="5380" width="8.6640625" style="6" customWidth="1"/>
    <col min="5381" max="5383" width="10.6640625" style="6" customWidth="1"/>
    <col min="5384" max="5385" width="9" style="6"/>
    <col min="5386" max="5387" width="10.44140625" style="6" bestFit="1" customWidth="1"/>
    <col min="5388" max="5632" width="9" style="6"/>
    <col min="5633" max="5633" width="11" style="6" customWidth="1"/>
    <col min="5634" max="5634" width="18.6640625" style="6" customWidth="1"/>
    <col min="5635" max="5635" width="10" style="6" customWidth="1"/>
    <col min="5636" max="5636" width="8.6640625" style="6" customWidth="1"/>
    <col min="5637" max="5639" width="10.6640625" style="6" customWidth="1"/>
    <col min="5640" max="5641" width="9" style="6"/>
    <col min="5642" max="5643" width="10.44140625" style="6" bestFit="1" customWidth="1"/>
    <col min="5644" max="5888" width="9" style="6"/>
    <col min="5889" max="5889" width="11" style="6" customWidth="1"/>
    <col min="5890" max="5890" width="18.6640625" style="6" customWidth="1"/>
    <col min="5891" max="5891" width="10" style="6" customWidth="1"/>
    <col min="5892" max="5892" width="8.6640625" style="6" customWidth="1"/>
    <col min="5893" max="5895" width="10.6640625" style="6" customWidth="1"/>
    <col min="5896" max="5897" width="9" style="6"/>
    <col min="5898" max="5899" width="10.44140625" style="6" bestFit="1" customWidth="1"/>
    <col min="5900" max="6144" width="9" style="6"/>
    <col min="6145" max="6145" width="11" style="6" customWidth="1"/>
    <col min="6146" max="6146" width="18.6640625" style="6" customWidth="1"/>
    <col min="6147" max="6147" width="10" style="6" customWidth="1"/>
    <col min="6148" max="6148" width="8.6640625" style="6" customWidth="1"/>
    <col min="6149" max="6151" width="10.6640625" style="6" customWidth="1"/>
    <col min="6152" max="6153" width="9" style="6"/>
    <col min="6154" max="6155" width="10.44140625" style="6" bestFit="1" customWidth="1"/>
    <col min="6156" max="6400" width="9" style="6"/>
    <col min="6401" max="6401" width="11" style="6" customWidth="1"/>
    <col min="6402" max="6402" width="18.6640625" style="6" customWidth="1"/>
    <col min="6403" max="6403" width="10" style="6" customWidth="1"/>
    <col min="6404" max="6404" width="8.6640625" style="6" customWidth="1"/>
    <col min="6405" max="6407" width="10.6640625" style="6" customWidth="1"/>
    <col min="6408" max="6409" width="9" style="6"/>
    <col min="6410" max="6411" width="10.44140625" style="6" bestFit="1" customWidth="1"/>
    <col min="6412" max="6656" width="9" style="6"/>
    <col min="6657" max="6657" width="11" style="6" customWidth="1"/>
    <col min="6658" max="6658" width="18.6640625" style="6" customWidth="1"/>
    <col min="6659" max="6659" width="10" style="6" customWidth="1"/>
    <col min="6660" max="6660" width="8.6640625" style="6" customWidth="1"/>
    <col min="6661" max="6663" width="10.6640625" style="6" customWidth="1"/>
    <col min="6664" max="6665" width="9" style="6"/>
    <col min="6666" max="6667" width="10.44140625" style="6" bestFit="1" customWidth="1"/>
    <col min="6668" max="6912" width="9" style="6"/>
    <col min="6913" max="6913" width="11" style="6" customWidth="1"/>
    <col min="6914" max="6914" width="18.6640625" style="6" customWidth="1"/>
    <col min="6915" max="6915" width="10" style="6" customWidth="1"/>
    <col min="6916" max="6916" width="8.6640625" style="6" customWidth="1"/>
    <col min="6917" max="6919" width="10.6640625" style="6" customWidth="1"/>
    <col min="6920" max="6921" width="9" style="6"/>
    <col min="6922" max="6923" width="10.44140625" style="6" bestFit="1" customWidth="1"/>
    <col min="6924" max="7168" width="9" style="6"/>
    <col min="7169" max="7169" width="11" style="6" customWidth="1"/>
    <col min="7170" max="7170" width="18.6640625" style="6" customWidth="1"/>
    <col min="7171" max="7171" width="10" style="6" customWidth="1"/>
    <col min="7172" max="7172" width="8.6640625" style="6" customWidth="1"/>
    <col min="7173" max="7175" width="10.6640625" style="6" customWidth="1"/>
    <col min="7176" max="7177" width="9" style="6"/>
    <col min="7178" max="7179" width="10.44140625" style="6" bestFit="1" customWidth="1"/>
    <col min="7180" max="7424" width="9" style="6"/>
    <col min="7425" max="7425" width="11" style="6" customWidth="1"/>
    <col min="7426" max="7426" width="18.6640625" style="6" customWidth="1"/>
    <col min="7427" max="7427" width="10" style="6" customWidth="1"/>
    <col min="7428" max="7428" width="8.6640625" style="6" customWidth="1"/>
    <col min="7429" max="7431" width="10.6640625" style="6" customWidth="1"/>
    <col min="7432" max="7433" width="9" style="6"/>
    <col min="7434" max="7435" width="10.44140625" style="6" bestFit="1" customWidth="1"/>
    <col min="7436" max="7680" width="9" style="6"/>
    <col min="7681" max="7681" width="11" style="6" customWidth="1"/>
    <col min="7682" max="7682" width="18.6640625" style="6" customWidth="1"/>
    <col min="7683" max="7683" width="10" style="6" customWidth="1"/>
    <col min="7684" max="7684" width="8.6640625" style="6" customWidth="1"/>
    <col min="7685" max="7687" width="10.6640625" style="6" customWidth="1"/>
    <col min="7688" max="7689" width="9" style="6"/>
    <col min="7690" max="7691" width="10.44140625" style="6" bestFit="1" customWidth="1"/>
    <col min="7692" max="7936" width="9" style="6"/>
    <col min="7937" max="7937" width="11" style="6" customWidth="1"/>
    <col min="7938" max="7938" width="18.6640625" style="6" customWidth="1"/>
    <col min="7939" max="7939" width="10" style="6" customWidth="1"/>
    <col min="7940" max="7940" width="8.6640625" style="6" customWidth="1"/>
    <col min="7941" max="7943" width="10.6640625" style="6" customWidth="1"/>
    <col min="7944" max="7945" width="9" style="6"/>
    <col min="7946" max="7947" width="10.44140625" style="6" bestFit="1" customWidth="1"/>
    <col min="7948" max="8192" width="9" style="6"/>
    <col min="8193" max="8193" width="11" style="6" customWidth="1"/>
    <col min="8194" max="8194" width="18.6640625" style="6" customWidth="1"/>
    <col min="8195" max="8195" width="10" style="6" customWidth="1"/>
    <col min="8196" max="8196" width="8.6640625" style="6" customWidth="1"/>
    <col min="8197" max="8199" width="10.6640625" style="6" customWidth="1"/>
    <col min="8200" max="8201" width="9" style="6"/>
    <col min="8202" max="8203" width="10.44140625" style="6" bestFit="1" customWidth="1"/>
    <col min="8204" max="8448" width="9" style="6"/>
    <col min="8449" max="8449" width="11" style="6" customWidth="1"/>
    <col min="8450" max="8450" width="18.6640625" style="6" customWidth="1"/>
    <col min="8451" max="8451" width="10" style="6" customWidth="1"/>
    <col min="8452" max="8452" width="8.6640625" style="6" customWidth="1"/>
    <col min="8453" max="8455" width="10.6640625" style="6" customWidth="1"/>
    <col min="8456" max="8457" width="9" style="6"/>
    <col min="8458" max="8459" width="10.44140625" style="6" bestFit="1" customWidth="1"/>
    <col min="8460" max="8704" width="9" style="6"/>
    <col min="8705" max="8705" width="11" style="6" customWidth="1"/>
    <col min="8706" max="8706" width="18.6640625" style="6" customWidth="1"/>
    <col min="8707" max="8707" width="10" style="6" customWidth="1"/>
    <col min="8708" max="8708" width="8.6640625" style="6" customWidth="1"/>
    <col min="8709" max="8711" width="10.6640625" style="6" customWidth="1"/>
    <col min="8712" max="8713" width="9" style="6"/>
    <col min="8714" max="8715" width="10.44140625" style="6" bestFit="1" customWidth="1"/>
    <col min="8716" max="8960" width="9" style="6"/>
    <col min="8961" max="8961" width="11" style="6" customWidth="1"/>
    <col min="8962" max="8962" width="18.6640625" style="6" customWidth="1"/>
    <col min="8963" max="8963" width="10" style="6" customWidth="1"/>
    <col min="8964" max="8964" width="8.6640625" style="6" customWidth="1"/>
    <col min="8965" max="8967" width="10.6640625" style="6" customWidth="1"/>
    <col min="8968" max="8969" width="9" style="6"/>
    <col min="8970" max="8971" width="10.44140625" style="6" bestFit="1" customWidth="1"/>
    <col min="8972" max="9216" width="9" style="6"/>
    <col min="9217" max="9217" width="11" style="6" customWidth="1"/>
    <col min="9218" max="9218" width="18.6640625" style="6" customWidth="1"/>
    <col min="9219" max="9219" width="10" style="6" customWidth="1"/>
    <col min="9220" max="9220" width="8.6640625" style="6" customWidth="1"/>
    <col min="9221" max="9223" width="10.6640625" style="6" customWidth="1"/>
    <col min="9224" max="9225" width="9" style="6"/>
    <col min="9226" max="9227" width="10.44140625" style="6" bestFit="1" customWidth="1"/>
    <col min="9228" max="9472" width="9" style="6"/>
    <col min="9473" max="9473" width="11" style="6" customWidth="1"/>
    <col min="9474" max="9474" width="18.6640625" style="6" customWidth="1"/>
    <col min="9475" max="9475" width="10" style="6" customWidth="1"/>
    <col min="9476" max="9476" width="8.6640625" style="6" customWidth="1"/>
    <col min="9477" max="9479" width="10.6640625" style="6" customWidth="1"/>
    <col min="9480" max="9481" width="9" style="6"/>
    <col min="9482" max="9483" width="10.44140625" style="6" bestFit="1" customWidth="1"/>
    <col min="9484" max="9728" width="9" style="6"/>
    <col min="9729" max="9729" width="11" style="6" customWidth="1"/>
    <col min="9730" max="9730" width="18.6640625" style="6" customWidth="1"/>
    <col min="9731" max="9731" width="10" style="6" customWidth="1"/>
    <col min="9732" max="9732" width="8.6640625" style="6" customWidth="1"/>
    <col min="9733" max="9735" width="10.6640625" style="6" customWidth="1"/>
    <col min="9736" max="9737" width="9" style="6"/>
    <col min="9738" max="9739" width="10.44140625" style="6" bestFit="1" customWidth="1"/>
    <col min="9740" max="9984" width="9" style="6"/>
    <col min="9985" max="9985" width="11" style="6" customWidth="1"/>
    <col min="9986" max="9986" width="18.6640625" style="6" customWidth="1"/>
    <col min="9987" max="9987" width="10" style="6" customWidth="1"/>
    <col min="9988" max="9988" width="8.6640625" style="6" customWidth="1"/>
    <col min="9989" max="9991" width="10.6640625" style="6" customWidth="1"/>
    <col min="9992" max="9993" width="9" style="6"/>
    <col min="9994" max="9995" width="10.44140625" style="6" bestFit="1" customWidth="1"/>
    <col min="9996" max="10240" width="9" style="6"/>
    <col min="10241" max="10241" width="11" style="6" customWidth="1"/>
    <col min="10242" max="10242" width="18.6640625" style="6" customWidth="1"/>
    <col min="10243" max="10243" width="10" style="6" customWidth="1"/>
    <col min="10244" max="10244" width="8.6640625" style="6" customWidth="1"/>
    <col min="10245" max="10247" width="10.6640625" style="6" customWidth="1"/>
    <col min="10248" max="10249" width="9" style="6"/>
    <col min="10250" max="10251" width="10.44140625" style="6" bestFit="1" customWidth="1"/>
    <col min="10252" max="10496" width="9" style="6"/>
    <col min="10497" max="10497" width="11" style="6" customWidth="1"/>
    <col min="10498" max="10498" width="18.6640625" style="6" customWidth="1"/>
    <col min="10499" max="10499" width="10" style="6" customWidth="1"/>
    <col min="10500" max="10500" width="8.6640625" style="6" customWidth="1"/>
    <col min="10501" max="10503" width="10.6640625" style="6" customWidth="1"/>
    <col min="10504" max="10505" width="9" style="6"/>
    <col min="10506" max="10507" width="10.44140625" style="6" bestFit="1" customWidth="1"/>
    <col min="10508" max="10752" width="9" style="6"/>
    <col min="10753" max="10753" width="11" style="6" customWidth="1"/>
    <col min="10754" max="10754" width="18.6640625" style="6" customWidth="1"/>
    <col min="10755" max="10755" width="10" style="6" customWidth="1"/>
    <col min="10756" max="10756" width="8.6640625" style="6" customWidth="1"/>
    <col min="10757" max="10759" width="10.6640625" style="6" customWidth="1"/>
    <col min="10760" max="10761" width="9" style="6"/>
    <col min="10762" max="10763" width="10.44140625" style="6" bestFit="1" customWidth="1"/>
    <col min="10764" max="11008" width="9" style="6"/>
    <col min="11009" max="11009" width="11" style="6" customWidth="1"/>
    <col min="11010" max="11010" width="18.6640625" style="6" customWidth="1"/>
    <col min="11011" max="11011" width="10" style="6" customWidth="1"/>
    <col min="11012" max="11012" width="8.6640625" style="6" customWidth="1"/>
    <col min="11013" max="11015" width="10.6640625" style="6" customWidth="1"/>
    <col min="11016" max="11017" width="9" style="6"/>
    <col min="11018" max="11019" width="10.44140625" style="6" bestFit="1" customWidth="1"/>
    <col min="11020" max="11264" width="9" style="6"/>
    <col min="11265" max="11265" width="11" style="6" customWidth="1"/>
    <col min="11266" max="11266" width="18.6640625" style="6" customWidth="1"/>
    <col min="11267" max="11267" width="10" style="6" customWidth="1"/>
    <col min="11268" max="11268" width="8.6640625" style="6" customWidth="1"/>
    <col min="11269" max="11271" width="10.6640625" style="6" customWidth="1"/>
    <col min="11272" max="11273" width="9" style="6"/>
    <col min="11274" max="11275" width="10.44140625" style="6" bestFit="1" customWidth="1"/>
    <col min="11276" max="11520" width="9" style="6"/>
    <col min="11521" max="11521" width="11" style="6" customWidth="1"/>
    <col min="11522" max="11522" width="18.6640625" style="6" customWidth="1"/>
    <col min="11523" max="11523" width="10" style="6" customWidth="1"/>
    <col min="11524" max="11524" width="8.6640625" style="6" customWidth="1"/>
    <col min="11525" max="11527" width="10.6640625" style="6" customWidth="1"/>
    <col min="11528" max="11529" width="9" style="6"/>
    <col min="11530" max="11531" width="10.44140625" style="6" bestFit="1" customWidth="1"/>
    <col min="11532" max="11776" width="9" style="6"/>
    <col min="11777" max="11777" width="11" style="6" customWidth="1"/>
    <col min="11778" max="11778" width="18.6640625" style="6" customWidth="1"/>
    <col min="11779" max="11779" width="10" style="6" customWidth="1"/>
    <col min="11780" max="11780" width="8.6640625" style="6" customWidth="1"/>
    <col min="11781" max="11783" width="10.6640625" style="6" customWidth="1"/>
    <col min="11784" max="11785" width="9" style="6"/>
    <col min="11786" max="11787" width="10.44140625" style="6" bestFit="1" customWidth="1"/>
    <col min="11788" max="12032" width="9" style="6"/>
    <col min="12033" max="12033" width="11" style="6" customWidth="1"/>
    <col min="12034" max="12034" width="18.6640625" style="6" customWidth="1"/>
    <col min="12035" max="12035" width="10" style="6" customWidth="1"/>
    <col min="12036" max="12036" width="8.6640625" style="6" customWidth="1"/>
    <col min="12037" max="12039" width="10.6640625" style="6" customWidth="1"/>
    <col min="12040" max="12041" width="9" style="6"/>
    <col min="12042" max="12043" width="10.44140625" style="6" bestFit="1" customWidth="1"/>
    <col min="12044" max="12288" width="9" style="6"/>
    <col min="12289" max="12289" width="11" style="6" customWidth="1"/>
    <col min="12290" max="12290" width="18.6640625" style="6" customWidth="1"/>
    <col min="12291" max="12291" width="10" style="6" customWidth="1"/>
    <col min="12292" max="12292" width="8.6640625" style="6" customWidth="1"/>
    <col min="12293" max="12295" width="10.6640625" style="6" customWidth="1"/>
    <col min="12296" max="12297" width="9" style="6"/>
    <col min="12298" max="12299" width="10.44140625" style="6" bestFit="1" customWidth="1"/>
    <col min="12300" max="12544" width="9" style="6"/>
    <col min="12545" max="12545" width="11" style="6" customWidth="1"/>
    <col min="12546" max="12546" width="18.6640625" style="6" customWidth="1"/>
    <col min="12547" max="12547" width="10" style="6" customWidth="1"/>
    <col min="12548" max="12548" width="8.6640625" style="6" customWidth="1"/>
    <col min="12549" max="12551" width="10.6640625" style="6" customWidth="1"/>
    <col min="12552" max="12553" width="9" style="6"/>
    <col min="12554" max="12555" width="10.44140625" style="6" bestFit="1" customWidth="1"/>
    <col min="12556" max="12800" width="9" style="6"/>
    <col min="12801" max="12801" width="11" style="6" customWidth="1"/>
    <col min="12802" max="12802" width="18.6640625" style="6" customWidth="1"/>
    <col min="12803" max="12803" width="10" style="6" customWidth="1"/>
    <col min="12804" max="12804" width="8.6640625" style="6" customWidth="1"/>
    <col min="12805" max="12807" width="10.6640625" style="6" customWidth="1"/>
    <col min="12808" max="12809" width="9" style="6"/>
    <col min="12810" max="12811" width="10.44140625" style="6" bestFit="1" customWidth="1"/>
    <col min="12812" max="13056" width="9" style="6"/>
    <col min="13057" max="13057" width="11" style="6" customWidth="1"/>
    <col min="13058" max="13058" width="18.6640625" style="6" customWidth="1"/>
    <col min="13059" max="13059" width="10" style="6" customWidth="1"/>
    <col min="13060" max="13060" width="8.6640625" style="6" customWidth="1"/>
    <col min="13061" max="13063" width="10.6640625" style="6" customWidth="1"/>
    <col min="13064" max="13065" width="9" style="6"/>
    <col min="13066" max="13067" width="10.44140625" style="6" bestFit="1" customWidth="1"/>
    <col min="13068" max="13312" width="9" style="6"/>
    <col min="13313" max="13313" width="11" style="6" customWidth="1"/>
    <col min="13314" max="13314" width="18.6640625" style="6" customWidth="1"/>
    <col min="13315" max="13315" width="10" style="6" customWidth="1"/>
    <col min="13316" max="13316" width="8.6640625" style="6" customWidth="1"/>
    <col min="13317" max="13319" width="10.6640625" style="6" customWidth="1"/>
    <col min="13320" max="13321" width="9" style="6"/>
    <col min="13322" max="13323" width="10.44140625" style="6" bestFit="1" customWidth="1"/>
    <col min="13324" max="13568" width="9" style="6"/>
    <col min="13569" max="13569" width="11" style="6" customWidth="1"/>
    <col min="13570" max="13570" width="18.6640625" style="6" customWidth="1"/>
    <col min="13571" max="13571" width="10" style="6" customWidth="1"/>
    <col min="13572" max="13572" width="8.6640625" style="6" customWidth="1"/>
    <col min="13573" max="13575" width="10.6640625" style="6" customWidth="1"/>
    <col min="13576" max="13577" width="9" style="6"/>
    <col min="13578" max="13579" width="10.44140625" style="6" bestFit="1" customWidth="1"/>
    <col min="13580" max="13824" width="9" style="6"/>
    <col min="13825" max="13825" width="11" style="6" customWidth="1"/>
    <col min="13826" max="13826" width="18.6640625" style="6" customWidth="1"/>
    <col min="13827" max="13827" width="10" style="6" customWidth="1"/>
    <col min="13828" max="13828" width="8.6640625" style="6" customWidth="1"/>
    <col min="13829" max="13831" width="10.6640625" style="6" customWidth="1"/>
    <col min="13832" max="13833" width="9" style="6"/>
    <col min="13834" max="13835" width="10.44140625" style="6" bestFit="1" customWidth="1"/>
    <col min="13836" max="14080" width="9" style="6"/>
    <col min="14081" max="14081" width="11" style="6" customWidth="1"/>
    <col min="14082" max="14082" width="18.6640625" style="6" customWidth="1"/>
    <col min="14083" max="14083" width="10" style="6" customWidth="1"/>
    <col min="14084" max="14084" width="8.6640625" style="6" customWidth="1"/>
    <col min="14085" max="14087" width="10.6640625" style="6" customWidth="1"/>
    <col min="14088" max="14089" width="9" style="6"/>
    <col min="14090" max="14091" width="10.44140625" style="6" bestFit="1" customWidth="1"/>
    <col min="14092" max="14336" width="9" style="6"/>
    <col min="14337" max="14337" width="11" style="6" customWidth="1"/>
    <col min="14338" max="14338" width="18.6640625" style="6" customWidth="1"/>
    <col min="14339" max="14339" width="10" style="6" customWidth="1"/>
    <col min="14340" max="14340" width="8.6640625" style="6" customWidth="1"/>
    <col min="14341" max="14343" width="10.6640625" style="6" customWidth="1"/>
    <col min="14344" max="14345" width="9" style="6"/>
    <col min="14346" max="14347" width="10.44140625" style="6" bestFit="1" customWidth="1"/>
    <col min="14348" max="14592" width="9" style="6"/>
    <col min="14593" max="14593" width="11" style="6" customWidth="1"/>
    <col min="14594" max="14594" width="18.6640625" style="6" customWidth="1"/>
    <col min="14595" max="14595" width="10" style="6" customWidth="1"/>
    <col min="14596" max="14596" width="8.6640625" style="6" customWidth="1"/>
    <col min="14597" max="14599" width="10.6640625" style="6" customWidth="1"/>
    <col min="14600" max="14601" width="9" style="6"/>
    <col min="14602" max="14603" width="10.44140625" style="6" bestFit="1" customWidth="1"/>
    <col min="14604" max="14848" width="9" style="6"/>
    <col min="14849" max="14849" width="11" style="6" customWidth="1"/>
    <col min="14850" max="14850" width="18.6640625" style="6" customWidth="1"/>
    <col min="14851" max="14851" width="10" style="6" customWidth="1"/>
    <col min="14852" max="14852" width="8.6640625" style="6" customWidth="1"/>
    <col min="14853" max="14855" width="10.6640625" style="6" customWidth="1"/>
    <col min="14856" max="14857" width="9" style="6"/>
    <col min="14858" max="14859" width="10.44140625" style="6" bestFit="1" customWidth="1"/>
    <col min="14860" max="15104" width="9" style="6"/>
    <col min="15105" max="15105" width="11" style="6" customWidth="1"/>
    <col min="15106" max="15106" width="18.6640625" style="6" customWidth="1"/>
    <col min="15107" max="15107" width="10" style="6" customWidth="1"/>
    <col min="15108" max="15108" width="8.6640625" style="6" customWidth="1"/>
    <col min="15109" max="15111" width="10.6640625" style="6" customWidth="1"/>
    <col min="15112" max="15113" width="9" style="6"/>
    <col min="15114" max="15115" width="10.44140625" style="6" bestFit="1" customWidth="1"/>
    <col min="15116" max="15360" width="9" style="6"/>
    <col min="15361" max="15361" width="11" style="6" customWidth="1"/>
    <col min="15362" max="15362" width="18.6640625" style="6" customWidth="1"/>
    <col min="15363" max="15363" width="10" style="6" customWidth="1"/>
    <col min="15364" max="15364" width="8.6640625" style="6" customWidth="1"/>
    <col min="15365" max="15367" width="10.6640625" style="6" customWidth="1"/>
    <col min="15368" max="15369" width="9" style="6"/>
    <col min="15370" max="15371" width="10.44140625" style="6" bestFit="1" customWidth="1"/>
    <col min="15372" max="15616" width="9" style="6"/>
    <col min="15617" max="15617" width="11" style="6" customWidth="1"/>
    <col min="15618" max="15618" width="18.6640625" style="6" customWidth="1"/>
    <col min="15619" max="15619" width="10" style="6" customWidth="1"/>
    <col min="15620" max="15620" width="8.6640625" style="6" customWidth="1"/>
    <col min="15621" max="15623" width="10.6640625" style="6" customWidth="1"/>
    <col min="15624" max="15625" width="9" style="6"/>
    <col min="15626" max="15627" width="10.44140625" style="6" bestFit="1" customWidth="1"/>
    <col min="15628" max="15872" width="9" style="6"/>
    <col min="15873" max="15873" width="11" style="6" customWidth="1"/>
    <col min="15874" max="15874" width="18.6640625" style="6" customWidth="1"/>
    <col min="15875" max="15875" width="10" style="6" customWidth="1"/>
    <col min="15876" max="15876" width="8.6640625" style="6" customWidth="1"/>
    <col min="15877" max="15879" width="10.6640625" style="6" customWidth="1"/>
    <col min="15880" max="15881" width="9" style="6"/>
    <col min="15882" max="15883" width="10.44140625" style="6" bestFit="1" customWidth="1"/>
    <col min="15884" max="16128" width="9" style="6"/>
    <col min="16129" max="16129" width="11" style="6" customWidth="1"/>
    <col min="16130" max="16130" width="18.6640625" style="6" customWidth="1"/>
    <col min="16131" max="16131" width="10" style="6" customWidth="1"/>
    <col min="16132" max="16132" width="8.6640625" style="6" customWidth="1"/>
    <col min="16133" max="16135" width="10.6640625" style="6" customWidth="1"/>
    <col min="16136" max="16137" width="9" style="6"/>
    <col min="16138" max="16139" width="10.44140625" style="6" bestFit="1" customWidth="1"/>
    <col min="16140" max="16384" width="9" style="6"/>
  </cols>
  <sheetData>
    <row r="1" spans="1:11" ht="25.5" customHeight="1">
      <c r="A1" s="255"/>
    </row>
    <row r="2" spans="1:11" ht="25.5" customHeight="1">
      <c r="A2" s="255" t="s">
        <v>253</v>
      </c>
      <c r="J2" s="369"/>
      <c r="K2" s="369"/>
    </row>
    <row r="3" spans="1:11" ht="25.5" customHeight="1" thickBot="1">
      <c r="A3" s="154"/>
      <c r="G3" s="38" t="s">
        <v>254</v>
      </c>
    </row>
    <row r="4" spans="1:11" ht="25.5" customHeight="1">
      <c r="A4" s="640" t="s">
        <v>255</v>
      </c>
      <c r="B4" s="568" t="s">
        <v>256</v>
      </c>
      <c r="C4" s="596"/>
      <c r="D4" s="596"/>
      <c r="E4" s="596"/>
      <c r="F4" s="630"/>
      <c r="G4" s="612" t="s">
        <v>257</v>
      </c>
    </row>
    <row r="5" spans="1:11" ht="21" customHeight="1">
      <c r="A5" s="641"/>
      <c r="B5" s="370" t="s">
        <v>258</v>
      </c>
      <c r="C5" s="642" t="s">
        <v>259</v>
      </c>
      <c r="D5" s="643"/>
      <c r="E5" s="644" t="s">
        <v>35</v>
      </c>
      <c r="F5" s="586"/>
      <c r="G5" s="613"/>
    </row>
    <row r="6" spans="1:11" ht="25.5" hidden="1" customHeight="1">
      <c r="A6" s="371" t="s">
        <v>260</v>
      </c>
      <c r="B6" s="372">
        <v>1284314700</v>
      </c>
      <c r="C6" s="638">
        <v>5709143400</v>
      </c>
      <c r="D6" s="639"/>
      <c r="E6" s="624">
        <f t="shared" ref="E6:E17" si="0">B6+C6</f>
        <v>6993458100</v>
      </c>
      <c r="F6" s="625"/>
      <c r="G6" s="373">
        <v>81.8</v>
      </c>
    </row>
    <row r="7" spans="1:11" ht="25.5" hidden="1" customHeight="1">
      <c r="A7" s="371" t="s">
        <v>5</v>
      </c>
      <c r="B7" s="372">
        <v>1286600300</v>
      </c>
      <c r="C7" s="638">
        <v>5546379070</v>
      </c>
      <c r="D7" s="639"/>
      <c r="E7" s="624">
        <f t="shared" si="0"/>
        <v>6832979370</v>
      </c>
      <c r="F7" s="625"/>
      <c r="G7" s="373">
        <v>97.705302188054873</v>
      </c>
    </row>
    <row r="8" spans="1:11" ht="25.5" hidden="1" customHeight="1">
      <c r="A8" s="371" t="s">
        <v>6</v>
      </c>
      <c r="B8" s="372">
        <v>1296845500</v>
      </c>
      <c r="C8" s="624">
        <v>5045941900</v>
      </c>
      <c r="D8" s="625"/>
      <c r="E8" s="624">
        <f t="shared" si="0"/>
        <v>6342787400</v>
      </c>
      <c r="F8" s="625"/>
      <c r="G8" s="373">
        <v>92.826087370435005</v>
      </c>
    </row>
    <row r="9" spans="1:11" ht="25.5" hidden="1" customHeight="1">
      <c r="A9" s="371" t="s">
        <v>7</v>
      </c>
      <c r="B9" s="372">
        <v>1319744900</v>
      </c>
      <c r="C9" s="624">
        <v>4766468500</v>
      </c>
      <c r="D9" s="625"/>
      <c r="E9" s="624">
        <f t="shared" si="0"/>
        <v>6086213400</v>
      </c>
      <c r="F9" s="625"/>
      <c r="G9" s="373">
        <v>95.954869936205</v>
      </c>
    </row>
    <row r="10" spans="1:11" ht="25.5" hidden="1" customHeight="1">
      <c r="A10" s="371" t="s">
        <v>8</v>
      </c>
      <c r="B10" s="372">
        <v>1313510100</v>
      </c>
      <c r="C10" s="624">
        <v>4520561100</v>
      </c>
      <c r="D10" s="625"/>
      <c r="E10" s="624">
        <f t="shared" si="0"/>
        <v>5834071200</v>
      </c>
      <c r="F10" s="625"/>
      <c r="G10" s="373">
        <v>95.857158081246396</v>
      </c>
    </row>
    <row r="11" spans="1:11" ht="25.5" hidden="1" customHeight="1">
      <c r="A11" s="371" t="s">
        <v>9</v>
      </c>
      <c r="B11" s="207">
        <v>1316704900</v>
      </c>
      <c r="C11" s="624">
        <v>3888881600</v>
      </c>
      <c r="D11" s="625"/>
      <c r="E11" s="624">
        <f t="shared" si="0"/>
        <v>5205586500</v>
      </c>
      <c r="F11" s="625"/>
      <c r="G11" s="374">
        <v>89.227339220680093</v>
      </c>
    </row>
    <row r="12" spans="1:11" ht="25.5" hidden="1" customHeight="1">
      <c r="A12" s="375" t="s">
        <v>10</v>
      </c>
      <c r="B12" s="207">
        <v>1310595300</v>
      </c>
      <c r="C12" s="624">
        <v>3932193100</v>
      </c>
      <c r="D12" s="625"/>
      <c r="E12" s="624">
        <f t="shared" si="0"/>
        <v>5242788400</v>
      </c>
      <c r="F12" s="625"/>
      <c r="G12" s="374">
        <f t="shared" ref="G12:G26" si="1">E12/E11*100</f>
        <v>100.7146533824767</v>
      </c>
    </row>
    <row r="13" spans="1:11" ht="25.5" hidden="1" customHeight="1">
      <c r="A13" s="375" t="s">
        <v>11</v>
      </c>
      <c r="B13" s="207">
        <v>1314806900</v>
      </c>
      <c r="C13" s="624">
        <v>4091379000</v>
      </c>
      <c r="D13" s="625"/>
      <c r="E13" s="624">
        <f>B13+C13</f>
        <v>5406185900</v>
      </c>
      <c r="F13" s="625"/>
      <c r="G13" s="374">
        <f>E13/E12*100</f>
        <v>103.11661443364757</v>
      </c>
    </row>
    <row r="14" spans="1:11" ht="25.5" hidden="1" customHeight="1">
      <c r="A14" s="375" t="s">
        <v>12</v>
      </c>
      <c r="B14" s="207">
        <v>1341997300</v>
      </c>
      <c r="C14" s="624">
        <v>4160992700</v>
      </c>
      <c r="D14" s="625"/>
      <c r="E14" s="624">
        <f t="shared" si="0"/>
        <v>5502990000</v>
      </c>
      <c r="F14" s="625"/>
      <c r="G14" s="373">
        <f>E14/E13*100</f>
        <v>101.79061730008212</v>
      </c>
    </row>
    <row r="15" spans="1:11" ht="25.5" hidden="1" customHeight="1">
      <c r="A15" s="371" t="s">
        <v>13</v>
      </c>
      <c r="B15" s="372">
        <v>1380245600</v>
      </c>
      <c r="C15" s="624">
        <v>5282462800</v>
      </c>
      <c r="D15" s="625"/>
      <c r="E15" s="624">
        <f t="shared" si="0"/>
        <v>6662708400</v>
      </c>
      <c r="F15" s="625"/>
      <c r="G15" s="374">
        <f t="shared" si="1"/>
        <v>121.07433231752194</v>
      </c>
    </row>
    <row r="16" spans="1:11" ht="25.5" hidden="1" customHeight="1">
      <c r="A16" s="371" t="s">
        <v>14</v>
      </c>
      <c r="B16" s="372">
        <v>1398071900</v>
      </c>
      <c r="C16" s="624">
        <v>5599283700</v>
      </c>
      <c r="D16" s="625"/>
      <c r="E16" s="624">
        <f t="shared" si="0"/>
        <v>6997355600</v>
      </c>
      <c r="F16" s="625"/>
      <c r="G16" s="373">
        <f t="shared" si="1"/>
        <v>105.02269017206277</v>
      </c>
    </row>
    <row r="17" spans="1:7" ht="25.5" hidden="1" customHeight="1">
      <c r="A17" s="371" t="s">
        <v>15</v>
      </c>
      <c r="B17" s="372">
        <v>1359463000</v>
      </c>
      <c r="C17" s="624">
        <v>6603439900</v>
      </c>
      <c r="D17" s="625"/>
      <c r="E17" s="624">
        <f t="shared" si="0"/>
        <v>7962902900</v>
      </c>
      <c r="F17" s="625"/>
      <c r="G17" s="373">
        <f t="shared" si="1"/>
        <v>113.79874562899161</v>
      </c>
    </row>
    <row r="18" spans="1:7" ht="25.5" hidden="1" customHeight="1">
      <c r="A18" s="371" t="s">
        <v>261</v>
      </c>
      <c r="B18" s="372">
        <v>1321231200</v>
      </c>
      <c r="C18" s="624">
        <v>3518761900</v>
      </c>
      <c r="D18" s="625"/>
      <c r="E18" s="624">
        <f>B18+C18</f>
        <v>4839993100</v>
      </c>
      <c r="F18" s="625"/>
      <c r="G18" s="373">
        <f t="shared" si="1"/>
        <v>60.781767161822351</v>
      </c>
    </row>
    <row r="19" spans="1:7" ht="25.5" hidden="1" customHeight="1">
      <c r="A19" s="371" t="s">
        <v>17</v>
      </c>
      <c r="B19" s="372">
        <v>1348191000</v>
      </c>
      <c r="C19" s="624">
        <v>4490982200</v>
      </c>
      <c r="D19" s="625"/>
      <c r="E19" s="624">
        <v>5839173200</v>
      </c>
      <c r="F19" s="625"/>
      <c r="G19" s="373">
        <f t="shared" si="1"/>
        <v>120.64424637299587</v>
      </c>
    </row>
    <row r="20" spans="1:7" ht="25.5" hidden="1" customHeight="1">
      <c r="A20" s="376" t="s">
        <v>18</v>
      </c>
      <c r="B20" s="208">
        <v>1343149200</v>
      </c>
      <c r="C20" s="626">
        <v>5110310900</v>
      </c>
      <c r="D20" s="637"/>
      <c r="E20" s="626">
        <f>+C20+B20</f>
        <v>6453460100</v>
      </c>
      <c r="F20" s="637"/>
      <c r="G20" s="377">
        <f t="shared" si="1"/>
        <v>110.52010068822757</v>
      </c>
    </row>
    <row r="21" spans="1:7" ht="25.5" hidden="1" customHeight="1">
      <c r="A21" s="375" t="s">
        <v>146</v>
      </c>
      <c r="B21" s="207">
        <v>1331346000</v>
      </c>
      <c r="C21" s="635">
        <v>5496031200</v>
      </c>
      <c r="D21" s="636"/>
      <c r="E21" s="635">
        <f>+C21+B21</f>
        <v>6827377200</v>
      </c>
      <c r="F21" s="636"/>
      <c r="G21" s="374">
        <f t="shared" si="1"/>
        <v>105.79405612192443</v>
      </c>
    </row>
    <row r="22" spans="1:7" ht="25.5" hidden="1" customHeight="1">
      <c r="A22" s="375" t="s">
        <v>147</v>
      </c>
      <c r="B22" s="207">
        <v>1318643600</v>
      </c>
      <c r="C22" s="635">
        <v>4862715500</v>
      </c>
      <c r="D22" s="636"/>
      <c r="E22" s="635">
        <f>+C22+B22</f>
        <v>6181359100</v>
      </c>
      <c r="F22" s="636"/>
      <c r="G22" s="373">
        <f t="shared" si="1"/>
        <v>90.537829080250603</v>
      </c>
    </row>
    <row r="23" spans="1:7" ht="25.5" hidden="1" customHeight="1">
      <c r="A23" s="375" t="s">
        <v>148</v>
      </c>
      <c r="B23" s="207">
        <v>1319234600</v>
      </c>
      <c r="C23" s="635">
        <v>5395121200</v>
      </c>
      <c r="D23" s="636"/>
      <c r="E23" s="635">
        <v>6714355800</v>
      </c>
      <c r="F23" s="636"/>
      <c r="G23" s="377">
        <f t="shared" si="1"/>
        <v>108.62264578674939</v>
      </c>
    </row>
    <row r="24" spans="1:7" ht="25.5" hidden="1" customHeight="1">
      <c r="A24" s="371" t="s">
        <v>158</v>
      </c>
      <c r="B24" s="372">
        <v>1314928700</v>
      </c>
      <c r="C24" s="624">
        <v>5092032900</v>
      </c>
      <c r="D24" s="611"/>
      <c r="E24" s="624">
        <v>6406961600</v>
      </c>
      <c r="F24" s="611"/>
      <c r="G24" s="373">
        <f t="shared" si="1"/>
        <v>95.421836298874723</v>
      </c>
    </row>
    <row r="25" spans="1:7" ht="25.5" hidden="1" customHeight="1">
      <c r="A25" s="371" t="s">
        <v>165</v>
      </c>
      <c r="B25" s="372">
        <v>1354635200</v>
      </c>
      <c r="C25" s="624">
        <v>4291346500</v>
      </c>
      <c r="D25" s="611"/>
      <c r="E25" s="624">
        <f t="shared" ref="E25:E26" si="2">B25+C25</f>
        <v>5645981700</v>
      </c>
      <c r="F25" s="611"/>
      <c r="G25" s="373">
        <f t="shared" si="1"/>
        <v>88.122608694892136</v>
      </c>
    </row>
    <row r="26" spans="1:7" ht="25.5" hidden="1" customHeight="1">
      <c r="A26" s="371" t="s">
        <v>169</v>
      </c>
      <c r="B26" s="372">
        <v>1341290500</v>
      </c>
      <c r="C26" s="624">
        <v>3854360600</v>
      </c>
      <c r="D26" s="625"/>
      <c r="E26" s="624">
        <f t="shared" si="2"/>
        <v>5195651100</v>
      </c>
      <c r="F26" s="625"/>
      <c r="G26" s="373">
        <f t="shared" si="1"/>
        <v>92.023874253790098</v>
      </c>
    </row>
    <row r="27" spans="1:7" ht="25.5" hidden="1" customHeight="1">
      <c r="A27" s="371" t="s">
        <v>172</v>
      </c>
      <c r="B27" s="372">
        <v>1344312200</v>
      </c>
      <c r="C27" s="624">
        <v>4432625900</v>
      </c>
      <c r="D27" s="625"/>
      <c r="E27" s="624">
        <f>B27+C27</f>
        <v>5776938100</v>
      </c>
      <c r="F27" s="625"/>
      <c r="G27" s="373">
        <f>E27/E26*100</f>
        <v>111.18795294010408</v>
      </c>
    </row>
    <row r="28" spans="1:7" ht="25.5" customHeight="1">
      <c r="A28" s="371" t="s">
        <v>359</v>
      </c>
      <c r="B28" s="378">
        <v>1344301900</v>
      </c>
      <c r="C28" s="624">
        <v>3063050500</v>
      </c>
      <c r="D28" s="625"/>
      <c r="E28" s="624">
        <v>4407352400</v>
      </c>
      <c r="F28" s="611"/>
      <c r="G28" s="373">
        <v>82.911709175225766</v>
      </c>
    </row>
    <row r="29" spans="1:7" ht="25.5" customHeight="1">
      <c r="A29" s="375" t="s">
        <v>360</v>
      </c>
      <c r="B29" s="372">
        <v>1346526900</v>
      </c>
      <c r="C29" s="633">
        <v>2790972000</v>
      </c>
      <c r="D29" s="634"/>
      <c r="E29" s="633">
        <v>4137498900</v>
      </c>
      <c r="F29" s="634"/>
      <c r="G29" s="374">
        <v>93.877197112715564</v>
      </c>
    </row>
    <row r="30" spans="1:7" ht="25.5" customHeight="1">
      <c r="A30" s="371" t="s">
        <v>361</v>
      </c>
      <c r="B30" s="208">
        <v>1365274700</v>
      </c>
      <c r="C30" s="624">
        <v>2653946500</v>
      </c>
      <c r="D30" s="625"/>
      <c r="E30" s="624">
        <v>4019221200</v>
      </c>
      <c r="F30" s="611"/>
      <c r="G30" s="374">
        <v>97.141323711288479</v>
      </c>
    </row>
    <row r="31" spans="1:7" ht="25.5" customHeight="1">
      <c r="A31" s="376" t="s">
        <v>362</v>
      </c>
      <c r="B31" s="372">
        <v>1364919100</v>
      </c>
      <c r="C31" s="624">
        <v>2216204500</v>
      </c>
      <c r="D31" s="625"/>
      <c r="E31" s="626">
        <v>3581123600</v>
      </c>
      <c r="F31" s="627"/>
      <c r="G31" s="374">
        <v>89.099938067603745</v>
      </c>
    </row>
    <row r="32" spans="1:7" ht="25.5" customHeight="1" thickBot="1">
      <c r="A32" s="379" t="s">
        <v>363</v>
      </c>
      <c r="B32" s="380">
        <v>1371745200</v>
      </c>
      <c r="C32" s="628">
        <v>2796652700</v>
      </c>
      <c r="D32" s="629"/>
      <c r="E32" s="628">
        <v>4168397900</v>
      </c>
      <c r="F32" s="629"/>
      <c r="G32" s="381">
        <v>116.39916310065365</v>
      </c>
    </row>
    <row r="33" spans="1:21" ht="25.5" customHeight="1">
      <c r="A33" s="382"/>
      <c r="B33" s="382"/>
      <c r="C33" s="383"/>
      <c r="D33" s="383"/>
    </row>
    <row r="34" spans="1:21" ht="25.5" customHeight="1">
      <c r="A34" s="255" t="s">
        <v>262</v>
      </c>
      <c r="C34" s="153"/>
    </row>
    <row r="35" spans="1:21" ht="25.5" customHeight="1" thickBot="1">
      <c r="A35" s="154"/>
      <c r="G35" s="38" t="s">
        <v>375</v>
      </c>
    </row>
    <row r="36" spans="1:21" ht="25.5" customHeight="1">
      <c r="A36" s="603" t="s">
        <v>263</v>
      </c>
      <c r="B36" s="596"/>
      <c r="C36" s="596"/>
      <c r="D36" s="630"/>
      <c r="E36" s="599" t="s">
        <v>264</v>
      </c>
      <c r="F36" s="592" t="s">
        <v>265</v>
      </c>
      <c r="G36" s="631" t="s">
        <v>257</v>
      </c>
      <c r="K36" s="384"/>
    </row>
    <row r="37" spans="1:21" ht="25.5" customHeight="1">
      <c r="A37" s="585" t="s">
        <v>266</v>
      </c>
      <c r="B37" s="586"/>
      <c r="C37" s="424" t="s">
        <v>267</v>
      </c>
      <c r="D37" s="424" t="s">
        <v>268</v>
      </c>
      <c r="E37" s="615"/>
      <c r="F37" s="593"/>
      <c r="G37" s="632"/>
      <c r="I37" s="6" t="s">
        <v>269</v>
      </c>
      <c r="J37" s="6" t="s">
        <v>270</v>
      </c>
      <c r="K37" s="6" t="s">
        <v>337</v>
      </c>
    </row>
    <row r="38" spans="1:21" ht="25.5" customHeight="1">
      <c r="A38" s="272" t="s">
        <v>271</v>
      </c>
      <c r="B38" s="385"/>
      <c r="C38" s="362" t="s">
        <v>272</v>
      </c>
      <c r="D38" s="386" t="s">
        <v>364</v>
      </c>
      <c r="E38" s="387">
        <v>76</v>
      </c>
      <c r="F38" s="388">
        <v>0.53900709219858156</v>
      </c>
      <c r="G38" s="373">
        <v>91.566265060240966</v>
      </c>
      <c r="I38" s="387">
        <v>81</v>
      </c>
      <c r="J38" s="387">
        <v>80</v>
      </c>
      <c r="K38" s="12">
        <v>81</v>
      </c>
      <c r="M38" s="16">
        <v>79</v>
      </c>
      <c r="N38" s="16">
        <v>25</v>
      </c>
      <c r="O38" s="16">
        <v>524</v>
      </c>
      <c r="P38" s="16">
        <v>66</v>
      </c>
      <c r="Q38" s="16">
        <v>467</v>
      </c>
      <c r="R38" s="16">
        <v>175</v>
      </c>
      <c r="S38" s="16">
        <v>1854</v>
      </c>
      <c r="T38" s="16">
        <v>117</v>
      </c>
      <c r="U38" s="16">
        <v>10310</v>
      </c>
    </row>
    <row r="39" spans="1:21" ht="25.5" customHeight="1">
      <c r="A39" s="272" t="s">
        <v>273</v>
      </c>
      <c r="B39" s="385"/>
      <c r="C39" s="362" t="s">
        <v>272</v>
      </c>
      <c r="D39" s="386" t="s">
        <v>365</v>
      </c>
      <c r="E39" s="387">
        <v>20</v>
      </c>
      <c r="F39" s="388">
        <v>0.24184397163120569</v>
      </c>
      <c r="G39" s="373">
        <v>90.909090909090907</v>
      </c>
      <c r="I39" s="387">
        <v>25</v>
      </c>
      <c r="J39" s="387">
        <v>24</v>
      </c>
      <c r="K39" s="12">
        <v>28</v>
      </c>
    </row>
    <row r="40" spans="1:21" ht="25.5" customHeight="1">
      <c r="A40" s="272" t="s">
        <v>274</v>
      </c>
      <c r="B40" s="385"/>
      <c r="C40" s="362" t="s">
        <v>275</v>
      </c>
      <c r="D40" s="386" t="s">
        <v>366</v>
      </c>
      <c r="E40" s="387">
        <v>547</v>
      </c>
      <c r="F40" s="388">
        <v>3.8794326241134756</v>
      </c>
      <c r="G40" s="373">
        <v>100.36697247706421</v>
      </c>
      <c r="I40" s="387">
        <v>537</v>
      </c>
      <c r="J40" s="387">
        <v>531</v>
      </c>
      <c r="K40" s="12">
        <v>539</v>
      </c>
    </row>
    <row r="41" spans="1:21" ht="25.5" customHeight="1">
      <c r="A41" s="272" t="s">
        <v>276</v>
      </c>
      <c r="B41" s="385"/>
      <c r="C41" s="362" t="s">
        <v>272</v>
      </c>
      <c r="D41" s="386" t="s">
        <v>367</v>
      </c>
      <c r="E41" s="387">
        <v>78</v>
      </c>
      <c r="F41" s="388">
        <v>0.55319148936170215</v>
      </c>
      <c r="G41" s="373">
        <v>106.84931506849315</v>
      </c>
      <c r="I41" s="387">
        <v>75</v>
      </c>
      <c r="J41" s="387">
        <v>80</v>
      </c>
      <c r="K41" s="12">
        <v>73</v>
      </c>
    </row>
    <row r="42" spans="1:21" ht="25.5" customHeight="1">
      <c r="A42" s="272" t="s">
        <v>276</v>
      </c>
      <c r="B42" s="385"/>
      <c r="C42" s="362" t="s">
        <v>275</v>
      </c>
      <c r="D42" s="386" t="s">
        <v>368</v>
      </c>
      <c r="E42" s="387">
        <v>467</v>
      </c>
      <c r="F42" s="388">
        <v>3.3120567375886525</v>
      </c>
      <c r="G42" s="373">
        <v>101.52173913043478</v>
      </c>
      <c r="I42" s="387">
        <v>457</v>
      </c>
      <c r="J42" s="387">
        <v>451</v>
      </c>
      <c r="K42" s="12">
        <v>463</v>
      </c>
    </row>
    <row r="43" spans="1:21" ht="25.5" customHeight="1">
      <c r="A43" s="272" t="s">
        <v>277</v>
      </c>
      <c r="B43" s="385"/>
      <c r="C43" s="362" t="s">
        <v>272</v>
      </c>
      <c r="D43" s="386" t="s">
        <v>369</v>
      </c>
      <c r="E43" s="387">
        <v>174</v>
      </c>
      <c r="F43" s="388">
        <v>1.2340425531914894</v>
      </c>
      <c r="G43" s="373">
        <v>103.57142857142858</v>
      </c>
      <c r="I43" s="387">
        <v>168</v>
      </c>
      <c r="J43" s="387">
        <v>160</v>
      </c>
      <c r="K43" s="12">
        <v>166</v>
      </c>
    </row>
    <row r="44" spans="1:21" ht="25.5" customHeight="1">
      <c r="A44" s="272" t="s">
        <v>277</v>
      </c>
      <c r="B44" s="385"/>
      <c r="C44" s="362" t="s">
        <v>275</v>
      </c>
      <c r="D44" s="386" t="s">
        <v>370</v>
      </c>
      <c r="E44" s="387">
        <v>1789</v>
      </c>
      <c r="F44" s="388">
        <v>12.687943262411347</v>
      </c>
      <c r="G44" s="373">
        <v>100.1679731243001</v>
      </c>
      <c r="I44" s="387">
        <v>1791</v>
      </c>
      <c r="J44" s="387">
        <v>1806</v>
      </c>
      <c r="K44" s="12">
        <v>1811</v>
      </c>
    </row>
    <row r="45" spans="1:21" ht="25.5" customHeight="1">
      <c r="A45" s="272" t="s">
        <v>278</v>
      </c>
      <c r="B45" s="385"/>
      <c r="C45" s="362" t="s">
        <v>272</v>
      </c>
      <c r="D45" s="386" t="s">
        <v>371</v>
      </c>
      <c r="E45" s="387">
        <v>119</v>
      </c>
      <c r="F45" s="388">
        <v>0.84397163120567376</v>
      </c>
      <c r="G45" s="373">
        <v>96.747967479674799</v>
      </c>
      <c r="I45" s="387">
        <v>126</v>
      </c>
      <c r="J45" s="387">
        <v>117</v>
      </c>
      <c r="K45" s="12">
        <v>114</v>
      </c>
    </row>
    <row r="46" spans="1:21" ht="25.5" customHeight="1">
      <c r="A46" s="272" t="s">
        <v>279</v>
      </c>
      <c r="B46" s="385"/>
      <c r="C46" s="362"/>
      <c r="D46" s="386" t="s">
        <v>372</v>
      </c>
      <c r="E46" s="387">
        <v>10830</v>
      </c>
      <c r="F46" s="388">
        <v>76.808510638297875</v>
      </c>
      <c r="G46" s="373">
        <v>100.77230855122359</v>
      </c>
      <c r="I46" s="387">
        <v>10622</v>
      </c>
      <c r="J46" s="387">
        <v>10418</v>
      </c>
      <c r="K46" s="12">
        <v>10187</v>
      </c>
    </row>
    <row r="47" spans="1:21" ht="25.5" customHeight="1" thickBot="1">
      <c r="A47" s="622" t="s">
        <v>280</v>
      </c>
      <c r="B47" s="623"/>
      <c r="C47" s="574"/>
      <c r="D47" s="389" t="s">
        <v>281</v>
      </c>
      <c r="E47" s="390">
        <v>14100</v>
      </c>
      <c r="F47" s="34">
        <v>100</v>
      </c>
      <c r="G47" s="381">
        <v>100.66395373741702</v>
      </c>
      <c r="I47" s="390">
        <f>SUM(I38:I46)</f>
        <v>13882</v>
      </c>
      <c r="J47" s="390">
        <f>SUM(J38:J46)</f>
        <v>13667</v>
      </c>
      <c r="K47" s="96">
        <f>SUM(K38:K46)</f>
        <v>13462</v>
      </c>
    </row>
    <row r="48" spans="1:21" ht="25.5" customHeight="1">
      <c r="A48" s="391" t="s">
        <v>373</v>
      </c>
      <c r="B48" s="391"/>
      <c r="C48" s="392"/>
      <c r="D48" s="393"/>
      <c r="I48" s="394">
        <f>SUM(I38:I46)</f>
        <v>13882</v>
      </c>
      <c r="J48" s="394">
        <f>SUM(J38:J46)</f>
        <v>13667</v>
      </c>
      <c r="K48" s="394">
        <f>SUM(K38:K46)</f>
        <v>13462</v>
      </c>
    </row>
    <row r="49" spans="1:11" ht="25.5" customHeight="1">
      <c r="K49" s="384"/>
    </row>
    <row r="50" spans="1:11" ht="25.5" hidden="1" customHeight="1">
      <c r="A50" s="6" t="s">
        <v>338</v>
      </c>
      <c r="K50" s="384"/>
    </row>
  </sheetData>
  <mergeCells count="65">
    <mergeCell ref="C6:D6"/>
    <mergeCell ref="E6:F6"/>
    <mergeCell ref="A4:A5"/>
    <mergeCell ref="B4:F4"/>
    <mergeCell ref="G4:G5"/>
    <mergeCell ref="C5:D5"/>
    <mergeCell ref="E5:F5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G36:G37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A47:C47"/>
    <mergeCell ref="C31:D31"/>
    <mergeCell ref="E31:F31"/>
    <mergeCell ref="C32:D32"/>
    <mergeCell ref="E32:F32"/>
    <mergeCell ref="A36:D36"/>
    <mergeCell ref="E36:E37"/>
    <mergeCell ref="F36:F37"/>
    <mergeCell ref="A37:B37"/>
  </mergeCells>
  <phoneticPr fontId="3"/>
  <printOptions horizontalCentered="1"/>
  <pageMargins left="0.59055118110236227" right="0.59055118110236227" top="0.39370078740157483" bottom="0.39370078740157483" header="0.59055118110236227" footer="0.19685039370078741"/>
  <pageSetup paperSize="9" scale="110" orientation="portrait" horizontalDpi="300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55F6-C13A-4E54-8F60-F5C295C437DC}">
  <sheetPr>
    <tabColor rgb="FFFFFF00"/>
    <pageSetUpPr autoPageBreaks="0"/>
  </sheetPr>
  <dimension ref="A1:I280"/>
  <sheetViews>
    <sheetView showGridLines="0" view="pageBreakPreview" topLeftCell="A21" zoomScale="115" zoomScaleNormal="100" zoomScaleSheetLayoutView="115" workbookViewId="0">
      <selection activeCell="C28" sqref="C28"/>
    </sheetView>
  </sheetViews>
  <sheetFormatPr defaultColWidth="9" defaultRowHeight="18.75" customHeight="1"/>
  <cols>
    <col min="1" max="1" width="5.44140625" style="6" customWidth="1"/>
    <col min="2" max="2" width="11" style="6" customWidth="1"/>
    <col min="3" max="3" width="17" style="154" customWidth="1"/>
    <col min="4" max="4" width="15.88671875" style="154" customWidth="1"/>
    <col min="5" max="5" width="10.88671875" style="154" customWidth="1"/>
    <col min="6" max="6" width="9" style="154"/>
    <col min="7" max="7" width="9.6640625" style="6" hidden="1" customWidth="1"/>
    <col min="8" max="8" width="9.21875" style="395" hidden="1" customWidth="1"/>
    <col min="9" max="9" width="9.21875" style="6" hidden="1" customWidth="1"/>
    <col min="10" max="256" width="9" style="6"/>
    <col min="257" max="257" width="5.44140625" style="6" customWidth="1"/>
    <col min="258" max="258" width="11" style="6" customWidth="1"/>
    <col min="259" max="259" width="17" style="6" customWidth="1"/>
    <col min="260" max="260" width="15.88671875" style="6" customWidth="1"/>
    <col min="261" max="261" width="10.88671875" style="6" customWidth="1"/>
    <col min="262" max="262" width="9" style="6"/>
    <col min="263" max="263" width="9.6640625" style="6" bestFit="1" customWidth="1"/>
    <col min="264" max="265" width="9.21875" style="6" bestFit="1" customWidth="1"/>
    <col min="266" max="512" width="9" style="6"/>
    <col min="513" max="513" width="5.44140625" style="6" customWidth="1"/>
    <col min="514" max="514" width="11" style="6" customWidth="1"/>
    <col min="515" max="515" width="17" style="6" customWidth="1"/>
    <col min="516" max="516" width="15.88671875" style="6" customWidth="1"/>
    <col min="517" max="517" width="10.88671875" style="6" customWidth="1"/>
    <col min="518" max="518" width="9" style="6"/>
    <col min="519" max="519" width="9.6640625" style="6" bestFit="1" customWidth="1"/>
    <col min="520" max="521" width="9.21875" style="6" bestFit="1" customWidth="1"/>
    <col min="522" max="768" width="9" style="6"/>
    <col min="769" max="769" width="5.44140625" style="6" customWidth="1"/>
    <col min="770" max="770" width="11" style="6" customWidth="1"/>
    <col min="771" max="771" width="17" style="6" customWidth="1"/>
    <col min="772" max="772" width="15.88671875" style="6" customWidth="1"/>
    <col min="773" max="773" width="10.88671875" style="6" customWidth="1"/>
    <col min="774" max="774" width="9" style="6"/>
    <col min="775" max="775" width="9.6640625" style="6" bestFit="1" customWidth="1"/>
    <col min="776" max="777" width="9.21875" style="6" bestFit="1" customWidth="1"/>
    <col min="778" max="1024" width="9" style="6"/>
    <col min="1025" max="1025" width="5.44140625" style="6" customWidth="1"/>
    <col min="1026" max="1026" width="11" style="6" customWidth="1"/>
    <col min="1027" max="1027" width="17" style="6" customWidth="1"/>
    <col min="1028" max="1028" width="15.88671875" style="6" customWidth="1"/>
    <col min="1029" max="1029" width="10.88671875" style="6" customWidth="1"/>
    <col min="1030" max="1030" width="9" style="6"/>
    <col min="1031" max="1031" width="9.6640625" style="6" bestFit="1" customWidth="1"/>
    <col min="1032" max="1033" width="9.21875" style="6" bestFit="1" customWidth="1"/>
    <col min="1034" max="1280" width="9" style="6"/>
    <col min="1281" max="1281" width="5.44140625" style="6" customWidth="1"/>
    <col min="1282" max="1282" width="11" style="6" customWidth="1"/>
    <col min="1283" max="1283" width="17" style="6" customWidth="1"/>
    <col min="1284" max="1284" width="15.88671875" style="6" customWidth="1"/>
    <col min="1285" max="1285" width="10.88671875" style="6" customWidth="1"/>
    <col min="1286" max="1286" width="9" style="6"/>
    <col min="1287" max="1287" width="9.6640625" style="6" bestFit="1" customWidth="1"/>
    <col min="1288" max="1289" width="9.21875" style="6" bestFit="1" customWidth="1"/>
    <col min="1290" max="1536" width="9" style="6"/>
    <col min="1537" max="1537" width="5.44140625" style="6" customWidth="1"/>
    <col min="1538" max="1538" width="11" style="6" customWidth="1"/>
    <col min="1539" max="1539" width="17" style="6" customWidth="1"/>
    <col min="1540" max="1540" width="15.88671875" style="6" customWidth="1"/>
    <col min="1541" max="1541" width="10.88671875" style="6" customWidth="1"/>
    <col min="1542" max="1542" width="9" style="6"/>
    <col min="1543" max="1543" width="9.6640625" style="6" bestFit="1" customWidth="1"/>
    <col min="1544" max="1545" width="9.21875" style="6" bestFit="1" customWidth="1"/>
    <col min="1546" max="1792" width="9" style="6"/>
    <col min="1793" max="1793" width="5.44140625" style="6" customWidth="1"/>
    <col min="1794" max="1794" width="11" style="6" customWidth="1"/>
    <col min="1795" max="1795" width="17" style="6" customWidth="1"/>
    <col min="1796" max="1796" width="15.88671875" style="6" customWidth="1"/>
    <col min="1797" max="1797" width="10.88671875" style="6" customWidth="1"/>
    <col min="1798" max="1798" width="9" style="6"/>
    <col min="1799" max="1799" width="9.6640625" style="6" bestFit="1" customWidth="1"/>
    <col min="1800" max="1801" width="9.21875" style="6" bestFit="1" customWidth="1"/>
    <col min="1802" max="2048" width="9" style="6"/>
    <col min="2049" max="2049" width="5.44140625" style="6" customWidth="1"/>
    <col min="2050" max="2050" width="11" style="6" customWidth="1"/>
    <col min="2051" max="2051" width="17" style="6" customWidth="1"/>
    <col min="2052" max="2052" width="15.88671875" style="6" customWidth="1"/>
    <col min="2053" max="2053" width="10.88671875" style="6" customWidth="1"/>
    <col min="2054" max="2054" width="9" style="6"/>
    <col min="2055" max="2055" width="9.6640625" style="6" bestFit="1" customWidth="1"/>
    <col min="2056" max="2057" width="9.21875" style="6" bestFit="1" customWidth="1"/>
    <col min="2058" max="2304" width="9" style="6"/>
    <col min="2305" max="2305" width="5.44140625" style="6" customWidth="1"/>
    <col min="2306" max="2306" width="11" style="6" customWidth="1"/>
    <col min="2307" max="2307" width="17" style="6" customWidth="1"/>
    <col min="2308" max="2308" width="15.88671875" style="6" customWidth="1"/>
    <col min="2309" max="2309" width="10.88671875" style="6" customWidth="1"/>
    <col min="2310" max="2310" width="9" style="6"/>
    <col min="2311" max="2311" width="9.6640625" style="6" bestFit="1" customWidth="1"/>
    <col min="2312" max="2313" width="9.21875" style="6" bestFit="1" customWidth="1"/>
    <col min="2314" max="2560" width="9" style="6"/>
    <col min="2561" max="2561" width="5.44140625" style="6" customWidth="1"/>
    <col min="2562" max="2562" width="11" style="6" customWidth="1"/>
    <col min="2563" max="2563" width="17" style="6" customWidth="1"/>
    <col min="2564" max="2564" width="15.88671875" style="6" customWidth="1"/>
    <col min="2565" max="2565" width="10.88671875" style="6" customWidth="1"/>
    <col min="2566" max="2566" width="9" style="6"/>
    <col min="2567" max="2567" width="9.6640625" style="6" bestFit="1" customWidth="1"/>
    <col min="2568" max="2569" width="9.21875" style="6" bestFit="1" customWidth="1"/>
    <col min="2570" max="2816" width="9" style="6"/>
    <col min="2817" max="2817" width="5.44140625" style="6" customWidth="1"/>
    <col min="2818" max="2818" width="11" style="6" customWidth="1"/>
    <col min="2819" max="2819" width="17" style="6" customWidth="1"/>
    <col min="2820" max="2820" width="15.88671875" style="6" customWidth="1"/>
    <col min="2821" max="2821" width="10.88671875" style="6" customWidth="1"/>
    <col min="2822" max="2822" width="9" style="6"/>
    <col min="2823" max="2823" width="9.6640625" style="6" bestFit="1" customWidth="1"/>
    <col min="2824" max="2825" width="9.21875" style="6" bestFit="1" customWidth="1"/>
    <col min="2826" max="3072" width="9" style="6"/>
    <col min="3073" max="3073" width="5.44140625" style="6" customWidth="1"/>
    <col min="3074" max="3074" width="11" style="6" customWidth="1"/>
    <col min="3075" max="3075" width="17" style="6" customWidth="1"/>
    <col min="3076" max="3076" width="15.88671875" style="6" customWidth="1"/>
    <col min="3077" max="3077" width="10.88671875" style="6" customWidth="1"/>
    <col min="3078" max="3078" width="9" style="6"/>
    <col min="3079" max="3079" width="9.6640625" style="6" bestFit="1" customWidth="1"/>
    <col min="3080" max="3081" width="9.21875" style="6" bestFit="1" customWidth="1"/>
    <col min="3082" max="3328" width="9" style="6"/>
    <col min="3329" max="3329" width="5.44140625" style="6" customWidth="1"/>
    <col min="3330" max="3330" width="11" style="6" customWidth="1"/>
    <col min="3331" max="3331" width="17" style="6" customWidth="1"/>
    <col min="3332" max="3332" width="15.88671875" style="6" customWidth="1"/>
    <col min="3333" max="3333" width="10.88671875" style="6" customWidth="1"/>
    <col min="3334" max="3334" width="9" style="6"/>
    <col min="3335" max="3335" width="9.6640625" style="6" bestFit="1" customWidth="1"/>
    <col min="3336" max="3337" width="9.21875" style="6" bestFit="1" customWidth="1"/>
    <col min="3338" max="3584" width="9" style="6"/>
    <col min="3585" max="3585" width="5.44140625" style="6" customWidth="1"/>
    <col min="3586" max="3586" width="11" style="6" customWidth="1"/>
    <col min="3587" max="3587" width="17" style="6" customWidth="1"/>
    <col min="3588" max="3588" width="15.88671875" style="6" customWidth="1"/>
    <col min="3589" max="3589" width="10.88671875" style="6" customWidth="1"/>
    <col min="3590" max="3590" width="9" style="6"/>
    <col min="3591" max="3591" width="9.6640625" style="6" bestFit="1" customWidth="1"/>
    <col min="3592" max="3593" width="9.21875" style="6" bestFit="1" customWidth="1"/>
    <col min="3594" max="3840" width="9" style="6"/>
    <col min="3841" max="3841" width="5.44140625" style="6" customWidth="1"/>
    <col min="3842" max="3842" width="11" style="6" customWidth="1"/>
    <col min="3843" max="3843" width="17" style="6" customWidth="1"/>
    <col min="3844" max="3844" width="15.88671875" style="6" customWidth="1"/>
    <col min="3845" max="3845" width="10.88671875" style="6" customWidth="1"/>
    <col min="3846" max="3846" width="9" style="6"/>
    <col min="3847" max="3847" width="9.6640625" style="6" bestFit="1" customWidth="1"/>
    <col min="3848" max="3849" width="9.21875" style="6" bestFit="1" customWidth="1"/>
    <col min="3850" max="4096" width="9" style="6"/>
    <col min="4097" max="4097" width="5.44140625" style="6" customWidth="1"/>
    <col min="4098" max="4098" width="11" style="6" customWidth="1"/>
    <col min="4099" max="4099" width="17" style="6" customWidth="1"/>
    <col min="4100" max="4100" width="15.88671875" style="6" customWidth="1"/>
    <col min="4101" max="4101" width="10.88671875" style="6" customWidth="1"/>
    <col min="4102" max="4102" width="9" style="6"/>
    <col min="4103" max="4103" width="9.6640625" style="6" bestFit="1" customWidth="1"/>
    <col min="4104" max="4105" width="9.21875" style="6" bestFit="1" customWidth="1"/>
    <col min="4106" max="4352" width="9" style="6"/>
    <col min="4353" max="4353" width="5.44140625" style="6" customWidth="1"/>
    <col min="4354" max="4354" width="11" style="6" customWidth="1"/>
    <col min="4355" max="4355" width="17" style="6" customWidth="1"/>
    <col min="4356" max="4356" width="15.88671875" style="6" customWidth="1"/>
    <col min="4357" max="4357" width="10.88671875" style="6" customWidth="1"/>
    <col min="4358" max="4358" width="9" style="6"/>
    <col min="4359" max="4359" width="9.6640625" style="6" bestFit="1" customWidth="1"/>
    <col min="4360" max="4361" width="9.21875" style="6" bestFit="1" customWidth="1"/>
    <col min="4362" max="4608" width="9" style="6"/>
    <col min="4609" max="4609" width="5.44140625" style="6" customWidth="1"/>
    <col min="4610" max="4610" width="11" style="6" customWidth="1"/>
    <col min="4611" max="4611" width="17" style="6" customWidth="1"/>
    <col min="4612" max="4612" width="15.88671875" style="6" customWidth="1"/>
    <col min="4613" max="4613" width="10.88671875" style="6" customWidth="1"/>
    <col min="4614" max="4614" width="9" style="6"/>
    <col min="4615" max="4615" width="9.6640625" style="6" bestFit="1" customWidth="1"/>
    <col min="4616" max="4617" width="9.21875" style="6" bestFit="1" customWidth="1"/>
    <col min="4618" max="4864" width="9" style="6"/>
    <col min="4865" max="4865" width="5.44140625" style="6" customWidth="1"/>
    <col min="4866" max="4866" width="11" style="6" customWidth="1"/>
    <col min="4867" max="4867" width="17" style="6" customWidth="1"/>
    <col min="4868" max="4868" width="15.88671875" style="6" customWidth="1"/>
    <col min="4869" max="4869" width="10.88671875" style="6" customWidth="1"/>
    <col min="4870" max="4870" width="9" style="6"/>
    <col min="4871" max="4871" width="9.6640625" style="6" bestFit="1" customWidth="1"/>
    <col min="4872" max="4873" width="9.21875" style="6" bestFit="1" customWidth="1"/>
    <col min="4874" max="5120" width="9" style="6"/>
    <col min="5121" max="5121" width="5.44140625" style="6" customWidth="1"/>
    <col min="5122" max="5122" width="11" style="6" customWidth="1"/>
    <col min="5123" max="5123" width="17" style="6" customWidth="1"/>
    <col min="5124" max="5124" width="15.88671875" style="6" customWidth="1"/>
    <col min="5125" max="5125" width="10.88671875" style="6" customWidth="1"/>
    <col min="5126" max="5126" width="9" style="6"/>
    <col min="5127" max="5127" width="9.6640625" style="6" bestFit="1" customWidth="1"/>
    <col min="5128" max="5129" width="9.21875" style="6" bestFit="1" customWidth="1"/>
    <col min="5130" max="5376" width="9" style="6"/>
    <col min="5377" max="5377" width="5.44140625" style="6" customWidth="1"/>
    <col min="5378" max="5378" width="11" style="6" customWidth="1"/>
    <col min="5379" max="5379" width="17" style="6" customWidth="1"/>
    <col min="5380" max="5380" width="15.88671875" style="6" customWidth="1"/>
    <col min="5381" max="5381" width="10.88671875" style="6" customWidth="1"/>
    <col min="5382" max="5382" width="9" style="6"/>
    <col min="5383" max="5383" width="9.6640625" style="6" bestFit="1" customWidth="1"/>
    <col min="5384" max="5385" width="9.21875" style="6" bestFit="1" customWidth="1"/>
    <col min="5386" max="5632" width="9" style="6"/>
    <col min="5633" max="5633" width="5.44140625" style="6" customWidth="1"/>
    <col min="5634" max="5634" width="11" style="6" customWidth="1"/>
    <col min="5635" max="5635" width="17" style="6" customWidth="1"/>
    <col min="5636" max="5636" width="15.88671875" style="6" customWidth="1"/>
    <col min="5637" max="5637" width="10.88671875" style="6" customWidth="1"/>
    <col min="5638" max="5638" width="9" style="6"/>
    <col min="5639" max="5639" width="9.6640625" style="6" bestFit="1" customWidth="1"/>
    <col min="5640" max="5641" width="9.21875" style="6" bestFit="1" customWidth="1"/>
    <col min="5642" max="5888" width="9" style="6"/>
    <col min="5889" max="5889" width="5.44140625" style="6" customWidth="1"/>
    <col min="5890" max="5890" width="11" style="6" customWidth="1"/>
    <col min="5891" max="5891" width="17" style="6" customWidth="1"/>
    <col min="5892" max="5892" width="15.88671875" style="6" customWidth="1"/>
    <col min="5893" max="5893" width="10.88671875" style="6" customWidth="1"/>
    <col min="5894" max="5894" width="9" style="6"/>
    <col min="5895" max="5895" width="9.6640625" style="6" bestFit="1" customWidth="1"/>
    <col min="5896" max="5897" width="9.21875" style="6" bestFit="1" customWidth="1"/>
    <col min="5898" max="6144" width="9" style="6"/>
    <col min="6145" max="6145" width="5.44140625" style="6" customWidth="1"/>
    <col min="6146" max="6146" width="11" style="6" customWidth="1"/>
    <col min="6147" max="6147" width="17" style="6" customWidth="1"/>
    <col min="6148" max="6148" width="15.88671875" style="6" customWidth="1"/>
    <col min="6149" max="6149" width="10.88671875" style="6" customWidth="1"/>
    <col min="6150" max="6150" width="9" style="6"/>
    <col min="6151" max="6151" width="9.6640625" style="6" bestFit="1" customWidth="1"/>
    <col min="6152" max="6153" width="9.21875" style="6" bestFit="1" customWidth="1"/>
    <col min="6154" max="6400" width="9" style="6"/>
    <col min="6401" max="6401" width="5.44140625" style="6" customWidth="1"/>
    <col min="6402" max="6402" width="11" style="6" customWidth="1"/>
    <col min="6403" max="6403" width="17" style="6" customWidth="1"/>
    <col min="6404" max="6404" width="15.88671875" style="6" customWidth="1"/>
    <col min="6405" max="6405" width="10.88671875" style="6" customWidth="1"/>
    <col min="6406" max="6406" width="9" style="6"/>
    <col min="6407" max="6407" width="9.6640625" style="6" bestFit="1" customWidth="1"/>
    <col min="6408" max="6409" width="9.21875" style="6" bestFit="1" customWidth="1"/>
    <col min="6410" max="6656" width="9" style="6"/>
    <col min="6657" max="6657" width="5.44140625" style="6" customWidth="1"/>
    <col min="6658" max="6658" width="11" style="6" customWidth="1"/>
    <col min="6659" max="6659" width="17" style="6" customWidth="1"/>
    <col min="6660" max="6660" width="15.88671875" style="6" customWidth="1"/>
    <col min="6661" max="6661" width="10.88671875" style="6" customWidth="1"/>
    <col min="6662" max="6662" width="9" style="6"/>
    <col min="6663" max="6663" width="9.6640625" style="6" bestFit="1" customWidth="1"/>
    <col min="6664" max="6665" width="9.21875" style="6" bestFit="1" customWidth="1"/>
    <col min="6666" max="6912" width="9" style="6"/>
    <col min="6913" max="6913" width="5.44140625" style="6" customWidth="1"/>
    <col min="6914" max="6914" width="11" style="6" customWidth="1"/>
    <col min="6915" max="6915" width="17" style="6" customWidth="1"/>
    <col min="6916" max="6916" width="15.88671875" style="6" customWidth="1"/>
    <col min="6917" max="6917" width="10.88671875" style="6" customWidth="1"/>
    <col min="6918" max="6918" width="9" style="6"/>
    <col min="6919" max="6919" width="9.6640625" style="6" bestFit="1" customWidth="1"/>
    <col min="6920" max="6921" width="9.21875" style="6" bestFit="1" customWidth="1"/>
    <col min="6922" max="7168" width="9" style="6"/>
    <col min="7169" max="7169" width="5.44140625" style="6" customWidth="1"/>
    <col min="7170" max="7170" width="11" style="6" customWidth="1"/>
    <col min="7171" max="7171" width="17" style="6" customWidth="1"/>
    <col min="7172" max="7172" width="15.88671875" style="6" customWidth="1"/>
    <col min="7173" max="7173" width="10.88671875" style="6" customWidth="1"/>
    <col min="7174" max="7174" width="9" style="6"/>
    <col min="7175" max="7175" width="9.6640625" style="6" bestFit="1" customWidth="1"/>
    <col min="7176" max="7177" width="9.21875" style="6" bestFit="1" customWidth="1"/>
    <col min="7178" max="7424" width="9" style="6"/>
    <col min="7425" max="7425" width="5.44140625" style="6" customWidth="1"/>
    <col min="7426" max="7426" width="11" style="6" customWidth="1"/>
    <col min="7427" max="7427" width="17" style="6" customWidth="1"/>
    <col min="7428" max="7428" width="15.88671875" style="6" customWidth="1"/>
    <col min="7429" max="7429" width="10.88671875" style="6" customWidth="1"/>
    <col min="7430" max="7430" width="9" style="6"/>
    <col min="7431" max="7431" width="9.6640625" style="6" bestFit="1" customWidth="1"/>
    <col min="7432" max="7433" width="9.21875" style="6" bestFit="1" customWidth="1"/>
    <col min="7434" max="7680" width="9" style="6"/>
    <col min="7681" max="7681" width="5.44140625" style="6" customWidth="1"/>
    <col min="7682" max="7682" width="11" style="6" customWidth="1"/>
    <col min="7683" max="7683" width="17" style="6" customWidth="1"/>
    <col min="7684" max="7684" width="15.88671875" style="6" customWidth="1"/>
    <col min="7685" max="7685" width="10.88671875" style="6" customWidth="1"/>
    <col min="7686" max="7686" width="9" style="6"/>
    <col min="7687" max="7687" width="9.6640625" style="6" bestFit="1" customWidth="1"/>
    <col min="7688" max="7689" width="9.21875" style="6" bestFit="1" customWidth="1"/>
    <col min="7690" max="7936" width="9" style="6"/>
    <col min="7937" max="7937" width="5.44140625" style="6" customWidth="1"/>
    <col min="7938" max="7938" width="11" style="6" customWidth="1"/>
    <col min="7939" max="7939" width="17" style="6" customWidth="1"/>
    <col min="7940" max="7940" width="15.88671875" style="6" customWidth="1"/>
    <col min="7941" max="7941" width="10.88671875" style="6" customWidth="1"/>
    <col min="7942" max="7942" width="9" style="6"/>
    <col min="7943" max="7943" width="9.6640625" style="6" bestFit="1" customWidth="1"/>
    <col min="7944" max="7945" width="9.21875" style="6" bestFit="1" customWidth="1"/>
    <col min="7946" max="8192" width="9" style="6"/>
    <col min="8193" max="8193" width="5.44140625" style="6" customWidth="1"/>
    <col min="8194" max="8194" width="11" style="6" customWidth="1"/>
    <col min="8195" max="8195" width="17" style="6" customWidth="1"/>
    <col min="8196" max="8196" width="15.88671875" style="6" customWidth="1"/>
    <col min="8197" max="8197" width="10.88671875" style="6" customWidth="1"/>
    <col min="8198" max="8198" width="9" style="6"/>
    <col min="8199" max="8199" width="9.6640625" style="6" bestFit="1" customWidth="1"/>
    <col min="8200" max="8201" width="9.21875" style="6" bestFit="1" customWidth="1"/>
    <col min="8202" max="8448" width="9" style="6"/>
    <col min="8449" max="8449" width="5.44140625" style="6" customWidth="1"/>
    <col min="8450" max="8450" width="11" style="6" customWidth="1"/>
    <col min="8451" max="8451" width="17" style="6" customWidth="1"/>
    <col min="8452" max="8452" width="15.88671875" style="6" customWidth="1"/>
    <col min="8453" max="8453" width="10.88671875" style="6" customWidth="1"/>
    <col min="8454" max="8454" width="9" style="6"/>
    <col min="8455" max="8455" width="9.6640625" style="6" bestFit="1" customWidth="1"/>
    <col min="8456" max="8457" width="9.21875" style="6" bestFit="1" customWidth="1"/>
    <col min="8458" max="8704" width="9" style="6"/>
    <col min="8705" max="8705" width="5.44140625" style="6" customWidth="1"/>
    <col min="8706" max="8706" width="11" style="6" customWidth="1"/>
    <col min="8707" max="8707" width="17" style="6" customWidth="1"/>
    <col min="8708" max="8708" width="15.88671875" style="6" customWidth="1"/>
    <col min="8709" max="8709" width="10.88671875" style="6" customWidth="1"/>
    <col min="8710" max="8710" width="9" style="6"/>
    <col min="8711" max="8711" width="9.6640625" style="6" bestFit="1" customWidth="1"/>
    <col min="8712" max="8713" width="9.21875" style="6" bestFit="1" customWidth="1"/>
    <col min="8714" max="8960" width="9" style="6"/>
    <col min="8961" max="8961" width="5.44140625" style="6" customWidth="1"/>
    <col min="8962" max="8962" width="11" style="6" customWidth="1"/>
    <col min="8963" max="8963" width="17" style="6" customWidth="1"/>
    <col min="8964" max="8964" width="15.88671875" style="6" customWidth="1"/>
    <col min="8965" max="8965" width="10.88671875" style="6" customWidth="1"/>
    <col min="8966" max="8966" width="9" style="6"/>
    <col min="8967" max="8967" width="9.6640625" style="6" bestFit="1" customWidth="1"/>
    <col min="8968" max="8969" width="9.21875" style="6" bestFit="1" customWidth="1"/>
    <col min="8970" max="9216" width="9" style="6"/>
    <col min="9217" max="9217" width="5.44140625" style="6" customWidth="1"/>
    <col min="9218" max="9218" width="11" style="6" customWidth="1"/>
    <col min="9219" max="9219" width="17" style="6" customWidth="1"/>
    <col min="9220" max="9220" width="15.88671875" style="6" customWidth="1"/>
    <col min="9221" max="9221" width="10.88671875" style="6" customWidth="1"/>
    <col min="9222" max="9222" width="9" style="6"/>
    <col min="9223" max="9223" width="9.6640625" style="6" bestFit="1" customWidth="1"/>
    <col min="9224" max="9225" width="9.21875" style="6" bestFit="1" customWidth="1"/>
    <col min="9226" max="9472" width="9" style="6"/>
    <col min="9473" max="9473" width="5.44140625" style="6" customWidth="1"/>
    <col min="9474" max="9474" width="11" style="6" customWidth="1"/>
    <col min="9475" max="9475" width="17" style="6" customWidth="1"/>
    <col min="9476" max="9476" width="15.88671875" style="6" customWidth="1"/>
    <col min="9477" max="9477" width="10.88671875" style="6" customWidth="1"/>
    <col min="9478" max="9478" width="9" style="6"/>
    <col min="9479" max="9479" width="9.6640625" style="6" bestFit="1" customWidth="1"/>
    <col min="9480" max="9481" width="9.21875" style="6" bestFit="1" customWidth="1"/>
    <col min="9482" max="9728" width="9" style="6"/>
    <col min="9729" max="9729" width="5.44140625" style="6" customWidth="1"/>
    <col min="9730" max="9730" width="11" style="6" customWidth="1"/>
    <col min="9731" max="9731" width="17" style="6" customWidth="1"/>
    <col min="9732" max="9732" width="15.88671875" style="6" customWidth="1"/>
    <col min="9733" max="9733" width="10.88671875" style="6" customWidth="1"/>
    <col min="9734" max="9734" width="9" style="6"/>
    <col min="9735" max="9735" width="9.6640625" style="6" bestFit="1" customWidth="1"/>
    <col min="9736" max="9737" width="9.21875" style="6" bestFit="1" customWidth="1"/>
    <col min="9738" max="9984" width="9" style="6"/>
    <col min="9985" max="9985" width="5.44140625" style="6" customWidth="1"/>
    <col min="9986" max="9986" width="11" style="6" customWidth="1"/>
    <col min="9987" max="9987" width="17" style="6" customWidth="1"/>
    <col min="9988" max="9988" width="15.88671875" style="6" customWidth="1"/>
    <col min="9989" max="9989" width="10.88671875" style="6" customWidth="1"/>
    <col min="9990" max="9990" width="9" style="6"/>
    <col min="9991" max="9991" width="9.6640625" style="6" bestFit="1" customWidth="1"/>
    <col min="9992" max="9993" width="9.21875" style="6" bestFit="1" customWidth="1"/>
    <col min="9994" max="10240" width="9" style="6"/>
    <col min="10241" max="10241" width="5.44140625" style="6" customWidth="1"/>
    <col min="10242" max="10242" width="11" style="6" customWidth="1"/>
    <col min="10243" max="10243" width="17" style="6" customWidth="1"/>
    <col min="10244" max="10244" width="15.88671875" style="6" customWidth="1"/>
    <col min="10245" max="10245" width="10.88671875" style="6" customWidth="1"/>
    <col min="10246" max="10246" width="9" style="6"/>
    <col min="10247" max="10247" width="9.6640625" style="6" bestFit="1" customWidth="1"/>
    <col min="10248" max="10249" width="9.21875" style="6" bestFit="1" customWidth="1"/>
    <col min="10250" max="10496" width="9" style="6"/>
    <col min="10497" max="10497" width="5.44140625" style="6" customWidth="1"/>
    <col min="10498" max="10498" width="11" style="6" customWidth="1"/>
    <col min="10499" max="10499" width="17" style="6" customWidth="1"/>
    <col min="10500" max="10500" width="15.88671875" style="6" customWidth="1"/>
    <col min="10501" max="10501" width="10.88671875" style="6" customWidth="1"/>
    <col min="10502" max="10502" width="9" style="6"/>
    <col min="10503" max="10503" width="9.6640625" style="6" bestFit="1" customWidth="1"/>
    <col min="10504" max="10505" width="9.21875" style="6" bestFit="1" customWidth="1"/>
    <col min="10506" max="10752" width="9" style="6"/>
    <col min="10753" max="10753" width="5.44140625" style="6" customWidth="1"/>
    <col min="10754" max="10754" width="11" style="6" customWidth="1"/>
    <col min="10755" max="10755" width="17" style="6" customWidth="1"/>
    <col min="10756" max="10756" width="15.88671875" style="6" customWidth="1"/>
    <col min="10757" max="10757" width="10.88671875" style="6" customWidth="1"/>
    <col min="10758" max="10758" width="9" style="6"/>
    <col min="10759" max="10759" width="9.6640625" style="6" bestFit="1" customWidth="1"/>
    <col min="10760" max="10761" width="9.21875" style="6" bestFit="1" customWidth="1"/>
    <col min="10762" max="11008" width="9" style="6"/>
    <col min="11009" max="11009" width="5.44140625" style="6" customWidth="1"/>
    <col min="11010" max="11010" width="11" style="6" customWidth="1"/>
    <col min="11011" max="11011" width="17" style="6" customWidth="1"/>
    <col min="11012" max="11012" width="15.88671875" style="6" customWidth="1"/>
    <col min="11013" max="11013" width="10.88671875" style="6" customWidth="1"/>
    <col min="11014" max="11014" width="9" style="6"/>
    <col min="11015" max="11015" width="9.6640625" style="6" bestFit="1" customWidth="1"/>
    <col min="11016" max="11017" width="9.21875" style="6" bestFit="1" customWidth="1"/>
    <col min="11018" max="11264" width="9" style="6"/>
    <col min="11265" max="11265" width="5.44140625" style="6" customWidth="1"/>
    <col min="11266" max="11266" width="11" style="6" customWidth="1"/>
    <col min="11267" max="11267" width="17" style="6" customWidth="1"/>
    <col min="11268" max="11268" width="15.88671875" style="6" customWidth="1"/>
    <col min="11269" max="11269" width="10.88671875" style="6" customWidth="1"/>
    <col min="11270" max="11270" width="9" style="6"/>
    <col min="11271" max="11271" width="9.6640625" style="6" bestFit="1" customWidth="1"/>
    <col min="11272" max="11273" width="9.21875" style="6" bestFit="1" customWidth="1"/>
    <col min="11274" max="11520" width="9" style="6"/>
    <col min="11521" max="11521" width="5.44140625" style="6" customWidth="1"/>
    <col min="11522" max="11522" width="11" style="6" customWidth="1"/>
    <col min="11523" max="11523" width="17" style="6" customWidth="1"/>
    <col min="11524" max="11524" width="15.88671875" style="6" customWidth="1"/>
    <col min="11525" max="11525" width="10.88671875" style="6" customWidth="1"/>
    <col min="11526" max="11526" width="9" style="6"/>
    <col min="11527" max="11527" width="9.6640625" style="6" bestFit="1" customWidth="1"/>
    <col min="11528" max="11529" width="9.21875" style="6" bestFit="1" customWidth="1"/>
    <col min="11530" max="11776" width="9" style="6"/>
    <col min="11777" max="11777" width="5.44140625" style="6" customWidth="1"/>
    <col min="11778" max="11778" width="11" style="6" customWidth="1"/>
    <col min="11779" max="11779" width="17" style="6" customWidth="1"/>
    <col min="11780" max="11780" width="15.88671875" style="6" customWidth="1"/>
    <col min="11781" max="11781" width="10.88671875" style="6" customWidth="1"/>
    <col min="11782" max="11782" width="9" style="6"/>
    <col min="11783" max="11783" width="9.6640625" style="6" bestFit="1" customWidth="1"/>
    <col min="11784" max="11785" width="9.21875" style="6" bestFit="1" customWidth="1"/>
    <col min="11786" max="12032" width="9" style="6"/>
    <col min="12033" max="12033" width="5.44140625" style="6" customWidth="1"/>
    <col min="12034" max="12034" width="11" style="6" customWidth="1"/>
    <col min="12035" max="12035" width="17" style="6" customWidth="1"/>
    <col min="12036" max="12036" width="15.88671875" style="6" customWidth="1"/>
    <col min="12037" max="12037" width="10.88671875" style="6" customWidth="1"/>
    <col min="12038" max="12038" width="9" style="6"/>
    <col min="12039" max="12039" width="9.6640625" style="6" bestFit="1" customWidth="1"/>
    <col min="12040" max="12041" width="9.21875" style="6" bestFit="1" customWidth="1"/>
    <col min="12042" max="12288" width="9" style="6"/>
    <col min="12289" max="12289" width="5.44140625" style="6" customWidth="1"/>
    <col min="12290" max="12290" width="11" style="6" customWidth="1"/>
    <col min="12291" max="12291" width="17" style="6" customWidth="1"/>
    <col min="12292" max="12292" width="15.88671875" style="6" customWidth="1"/>
    <col min="12293" max="12293" width="10.88671875" style="6" customWidth="1"/>
    <col min="12294" max="12294" width="9" style="6"/>
    <col min="12295" max="12295" width="9.6640625" style="6" bestFit="1" customWidth="1"/>
    <col min="12296" max="12297" width="9.21875" style="6" bestFit="1" customWidth="1"/>
    <col min="12298" max="12544" width="9" style="6"/>
    <col min="12545" max="12545" width="5.44140625" style="6" customWidth="1"/>
    <col min="12546" max="12546" width="11" style="6" customWidth="1"/>
    <col min="12547" max="12547" width="17" style="6" customWidth="1"/>
    <col min="12548" max="12548" width="15.88671875" style="6" customWidth="1"/>
    <col min="12549" max="12549" width="10.88671875" style="6" customWidth="1"/>
    <col min="12550" max="12550" width="9" style="6"/>
    <col min="12551" max="12551" width="9.6640625" style="6" bestFit="1" customWidth="1"/>
    <col min="12552" max="12553" width="9.21875" style="6" bestFit="1" customWidth="1"/>
    <col min="12554" max="12800" width="9" style="6"/>
    <col min="12801" max="12801" width="5.44140625" style="6" customWidth="1"/>
    <col min="12802" max="12802" width="11" style="6" customWidth="1"/>
    <col min="12803" max="12803" width="17" style="6" customWidth="1"/>
    <col min="12804" max="12804" width="15.88671875" style="6" customWidth="1"/>
    <col min="12805" max="12805" width="10.88671875" style="6" customWidth="1"/>
    <col min="12806" max="12806" width="9" style="6"/>
    <col min="12807" max="12807" width="9.6640625" style="6" bestFit="1" customWidth="1"/>
    <col min="12808" max="12809" width="9.21875" style="6" bestFit="1" customWidth="1"/>
    <col min="12810" max="13056" width="9" style="6"/>
    <col min="13057" max="13057" width="5.44140625" style="6" customWidth="1"/>
    <col min="13058" max="13058" width="11" style="6" customWidth="1"/>
    <col min="13059" max="13059" width="17" style="6" customWidth="1"/>
    <col min="13060" max="13060" width="15.88671875" style="6" customWidth="1"/>
    <col min="13061" max="13061" width="10.88671875" style="6" customWidth="1"/>
    <col min="13062" max="13062" width="9" style="6"/>
    <col min="13063" max="13063" width="9.6640625" style="6" bestFit="1" customWidth="1"/>
    <col min="13064" max="13065" width="9.21875" style="6" bestFit="1" customWidth="1"/>
    <col min="13066" max="13312" width="9" style="6"/>
    <col min="13313" max="13313" width="5.44140625" style="6" customWidth="1"/>
    <col min="13314" max="13314" width="11" style="6" customWidth="1"/>
    <col min="13315" max="13315" width="17" style="6" customWidth="1"/>
    <col min="13316" max="13316" width="15.88671875" style="6" customWidth="1"/>
    <col min="13317" max="13317" width="10.88671875" style="6" customWidth="1"/>
    <col min="13318" max="13318" width="9" style="6"/>
    <col min="13319" max="13319" width="9.6640625" style="6" bestFit="1" customWidth="1"/>
    <col min="13320" max="13321" width="9.21875" style="6" bestFit="1" customWidth="1"/>
    <col min="13322" max="13568" width="9" style="6"/>
    <col min="13569" max="13569" width="5.44140625" style="6" customWidth="1"/>
    <col min="13570" max="13570" width="11" style="6" customWidth="1"/>
    <col min="13571" max="13571" width="17" style="6" customWidth="1"/>
    <col min="13572" max="13572" width="15.88671875" style="6" customWidth="1"/>
    <col min="13573" max="13573" width="10.88671875" style="6" customWidth="1"/>
    <col min="13574" max="13574" width="9" style="6"/>
    <col min="13575" max="13575" width="9.6640625" style="6" bestFit="1" customWidth="1"/>
    <col min="13576" max="13577" width="9.21875" style="6" bestFit="1" customWidth="1"/>
    <col min="13578" max="13824" width="9" style="6"/>
    <col min="13825" max="13825" width="5.44140625" style="6" customWidth="1"/>
    <col min="13826" max="13826" width="11" style="6" customWidth="1"/>
    <col min="13827" max="13827" width="17" style="6" customWidth="1"/>
    <col min="13828" max="13828" width="15.88671875" style="6" customWidth="1"/>
    <col min="13829" max="13829" width="10.88671875" style="6" customWidth="1"/>
    <col min="13830" max="13830" width="9" style="6"/>
    <col min="13831" max="13831" width="9.6640625" style="6" bestFit="1" customWidth="1"/>
    <col min="13832" max="13833" width="9.21875" style="6" bestFit="1" customWidth="1"/>
    <col min="13834" max="14080" width="9" style="6"/>
    <col min="14081" max="14081" width="5.44140625" style="6" customWidth="1"/>
    <col min="14082" max="14082" width="11" style="6" customWidth="1"/>
    <col min="14083" max="14083" width="17" style="6" customWidth="1"/>
    <col min="14084" max="14084" width="15.88671875" style="6" customWidth="1"/>
    <col min="14085" max="14085" width="10.88671875" style="6" customWidth="1"/>
    <col min="14086" max="14086" width="9" style="6"/>
    <col min="14087" max="14087" width="9.6640625" style="6" bestFit="1" customWidth="1"/>
    <col min="14088" max="14089" width="9.21875" style="6" bestFit="1" customWidth="1"/>
    <col min="14090" max="14336" width="9" style="6"/>
    <col min="14337" max="14337" width="5.44140625" style="6" customWidth="1"/>
    <col min="14338" max="14338" width="11" style="6" customWidth="1"/>
    <col min="14339" max="14339" width="17" style="6" customWidth="1"/>
    <col min="14340" max="14340" width="15.88671875" style="6" customWidth="1"/>
    <col min="14341" max="14341" width="10.88671875" style="6" customWidth="1"/>
    <col min="14342" max="14342" width="9" style="6"/>
    <col min="14343" max="14343" width="9.6640625" style="6" bestFit="1" customWidth="1"/>
    <col min="14344" max="14345" width="9.21875" style="6" bestFit="1" customWidth="1"/>
    <col min="14346" max="14592" width="9" style="6"/>
    <col min="14593" max="14593" width="5.44140625" style="6" customWidth="1"/>
    <col min="14594" max="14594" width="11" style="6" customWidth="1"/>
    <col min="14595" max="14595" width="17" style="6" customWidth="1"/>
    <col min="14596" max="14596" width="15.88671875" style="6" customWidth="1"/>
    <col min="14597" max="14597" width="10.88671875" style="6" customWidth="1"/>
    <col min="14598" max="14598" width="9" style="6"/>
    <col min="14599" max="14599" width="9.6640625" style="6" bestFit="1" customWidth="1"/>
    <col min="14600" max="14601" width="9.21875" style="6" bestFit="1" customWidth="1"/>
    <col min="14602" max="14848" width="9" style="6"/>
    <col min="14849" max="14849" width="5.44140625" style="6" customWidth="1"/>
    <col min="14850" max="14850" width="11" style="6" customWidth="1"/>
    <col min="14851" max="14851" width="17" style="6" customWidth="1"/>
    <col min="14852" max="14852" width="15.88671875" style="6" customWidth="1"/>
    <col min="14853" max="14853" width="10.88671875" style="6" customWidth="1"/>
    <col min="14854" max="14854" width="9" style="6"/>
    <col min="14855" max="14855" width="9.6640625" style="6" bestFit="1" customWidth="1"/>
    <col min="14856" max="14857" width="9.21875" style="6" bestFit="1" customWidth="1"/>
    <col min="14858" max="15104" width="9" style="6"/>
    <col min="15105" max="15105" width="5.44140625" style="6" customWidth="1"/>
    <col min="15106" max="15106" width="11" style="6" customWidth="1"/>
    <col min="15107" max="15107" width="17" style="6" customWidth="1"/>
    <col min="15108" max="15108" width="15.88671875" style="6" customWidth="1"/>
    <col min="15109" max="15109" width="10.88671875" style="6" customWidth="1"/>
    <col min="15110" max="15110" width="9" style="6"/>
    <col min="15111" max="15111" width="9.6640625" style="6" bestFit="1" customWidth="1"/>
    <col min="15112" max="15113" width="9.21875" style="6" bestFit="1" customWidth="1"/>
    <col min="15114" max="15360" width="9" style="6"/>
    <col min="15361" max="15361" width="5.44140625" style="6" customWidth="1"/>
    <col min="15362" max="15362" width="11" style="6" customWidth="1"/>
    <col min="15363" max="15363" width="17" style="6" customWidth="1"/>
    <col min="15364" max="15364" width="15.88671875" style="6" customWidth="1"/>
    <col min="15365" max="15365" width="10.88671875" style="6" customWidth="1"/>
    <col min="15366" max="15366" width="9" style="6"/>
    <col min="15367" max="15367" width="9.6640625" style="6" bestFit="1" customWidth="1"/>
    <col min="15368" max="15369" width="9.21875" style="6" bestFit="1" customWidth="1"/>
    <col min="15370" max="15616" width="9" style="6"/>
    <col min="15617" max="15617" width="5.44140625" style="6" customWidth="1"/>
    <col min="15618" max="15618" width="11" style="6" customWidth="1"/>
    <col min="15619" max="15619" width="17" style="6" customWidth="1"/>
    <col min="15620" max="15620" width="15.88671875" style="6" customWidth="1"/>
    <col min="15621" max="15621" width="10.88671875" style="6" customWidth="1"/>
    <col min="15622" max="15622" width="9" style="6"/>
    <col min="15623" max="15623" width="9.6640625" style="6" bestFit="1" customWidth="1"/>
    <col min="15624" max="15625" width="9.21875" style="6" bestFit="1" customWidth="1"/>
    <col min="15626" max="15872" width="9" style="6"/>
    <col min="15873" max="15873" width="5.44140625" style="6" customWidth="1"/>
    <col min="15874" max="15874" width="11" style="6" customWidth="1"/>
    <col min="15875" max="15875" width="17" style="6" customWidth="1"/>
    <col min="15876" max="15876" width="15.88671875" style="6" customWidth="1"/>
    <col min="15877" max="15877" width="10.88671875" style="6" customWidth="1"/>
    <col min="15878" max="15878" width="9" style="6"/>
    <col min="15879" max="15879" width="9.6640625" style="6" bestFit="1" customWidth="1"/>
    <col min="15880" max="15881" width="9.21875" style="6" bestFit="1" customWidth="1"/>
    <col min="15882" max="16128" width="9" style="6"/>
    <col min="16129" max="16129" width="5.44140625" style="6" customWidth="1"/>
    <col min="16130" max="16130" width="11" style="6" customWidth="1"/>
    <col min="16131" max="16131" width="17" style="6" customWidth="1"/>
    <col min="16132" max="16132" width="15.88671875" style="6" customWidth="1"/>
    <col min="16133" max="16133" width="10.88671875" style="6" customWidth="1"/>
    <col min="16134" max="16134" width="9" style="6"/>
    <col min="16135" max="16135" width="9.6640625" style="6" bestFit="1" customWidth="1"/>
    <col min="16136" max="16137" width="9.21875" style="6" bestFit="1" customWidth="1"/>
    <col min="16138" max="16384" width="9" style="6"/>
  </cols>
  <sheetData>
    <row r="1" spans="1:9" ht="27" customHeight="1">
      <c r="A1" s="255"/>
      <c r="B1" s="154"/>
    </row>
    <row r="2" spans="1:9" ht="27" customHeight="1">
      <c r="A2" s="255" t="s">
        <v>282</v>
      </c>
      <c r="B2" s="154"/>
    </row>
    <row r="3" spans="1:9" ht="27" customHeight="1" thickBot="1">
      <c r="A3" s="154"/>
      <c r="B3" s="154"/>
      <c r="E3" s="38" t="s">
        <v>283</v>
      </c>
    </row>
    <row r="4" spans="1:9" ht="15" customHeight="1">
      <c r="A4" s="396"/>
      <c r="B4" s="568" t="s">
        <v>284</v>
      </c>
      <c r="C4" s="630"/>
      <c r="D4" s="503" t="s">
        <v>285</v>
      </c>
      <c r="E4" s="504" t="s">
        <v>286</v>
      </c>
      <c r="G4" s="395" t="s">
        <v>287</v>
      </c>
      <c r="H4" s="395" t="s">
        <v>288</v>
      </c>
      <c r="I4" s="395" t="s">
        <v>339</v>
      </c>
    </row>
    <row r="5" spans="1:9" ht="15.9" customHeight="1">
      <c r="A5" s="397" t="s">
        <v>289</v>
      </c>
      <c r="B5" s="398" t="s">
        <v>290</v>
      </c>
      <c r="C5" s="399"/>
      <c r="D5" s="12">
        <v>1929</v>
      </c>
      <c r="E5" s="373">
        <f t="shared" ref="E5:E15" si="0">+D5/$D$19*100</f>
        <v>13.680851063829788</v>
      </c>
      <c r="F5" s="383"/>
      <c r="G5" s="387">
        <v>1887</v>
      </c>
      <c r="H5" s="387">
        <v>1829</v>
      </c>
      <c r="I5" s="12">
        <v>1807</v>
      </c>
    </row>
    <row r="6" spans="1:9" ht="15.9" customHeight="1">
      <c r="A6" s="400" t="s">
        <v>291</v>
      </c>
      <c r="B6" s="401" t="s">
        <v>292</v>
      </c>
      <c r="C6" s="402"/>
      <c r="D6" s="50">
        <v>1803</v>
      </c>
      <c r="E6" s="374">
        <f t="shared" si="0"/>
        <v>12.787234042553191</v>
      </c>
      <c r="F6" s="383"/>
      <c r="G6" s="378">
        <v>1870</v>
      </c>
      <c r="H6" s="378">
        <v>1928</v>
      </c>
      <c r="I6" s="50">
        <v>1952</v>
      </c>
    </row>
    <row r="7" spans="1:9" ht="15.9" customHeight="1">
      <c r="A7" s="397" t="s">
        <v>293</v>
      </c>
      <c r="B7" s="398" t="s">
        <v>294</v>
      </c>
      <c r="C7" s="399" t="s">
        <v>295</v>
      </c>
      <c r="D7" s="12">
        <v>3541</v>
      </c>
      <c r="E7" s="373">
        <f t="shared" si="0"/>
        <v>25.113475177304966</v>
      </c>
      <c r="F7" s="383"/>
      <c r="G7" s="387">
        <v>3579</v>
      </c>
      <c r="H7" s="387">
        <v>3564</v>
      </c>
      <c r="I7" s="12">
        <v>3548</v>
      </c>
    </row>
    <row r="8" spans="1:9" ht="15.9" customHeight="1">
      <c r="A8" s="397" t="s">
        <v>296</v>
      </c>
      <c r="B8" s="398" t="s">
        <v>297</v>
      </c>
      <c r="C8" s="399"/>
      <c r="D8" s="12">
        <v>320</v>
      </c>
      <c r="E8" s="373">
        <f t="shared" si="0"/>
        <v>2.2695035460992909</v>
      </c>
      <c r="F8" s="383"/>
      <c r="G8" s="387">
        <v>315</v>
      </c>
      <c r="H8" s="387">
        <v>305</v>
      </c>
      <c r="I8" s="12">
        <v>300</v>
      </c>
    </row>
    <row r="9" spans="1:9" ht="15.9" customHeight="1">
      <c r="A9" s="397" t="s">
        <v>298</v>
      </c>
      <c r="B9" s="398" t="s">
        <v>299</v>
      </c>
      <c r="C9" s="399"/>
      <c r="D9" s="12">
        <v>1245</v>
      </c>
      <c r="E9" s="373">
        <f t="shared" si="0"/>
        <v>8.8297872340425538</v>
      </c>
      <c r="F9" s="383"/>
      <c r="G9" s="387">
        <v>1224</v>
      </c>
      <c r="H9" s="387">
        <v>1161</v>
      </c>
      <c r="I9" s="12">
        <v>1143</v>
      </c>
    </row>
    <row r="10" spans="1:9" ht="15.9" customHeight="1">
      <c r="A10" s="397" t="s">
        <v>300</v>
      </c>
      <c r="B10" s="398" t="s">
        <v>301</v>
      </c>
      <c r="C10" s="399"/>
      <c r="D10" s="12">
        <v>262</v>
      </c>
      <c r="E10" s="373">
        <f t="shared" si="0"/>
        <v>1.8581560283687941</v>
      </c>
      <c r="F10" s="383"/>
      <c r="G10" s="387">
        <v>249</v>
      </c>
      <c r="H10" s="387">
        <v>247</v>
      </c>
      <c r="I10" s="12">
        <v>241</v>
      </c>
    </row>
    <row r="11" spans="1:9" ht="15.9" customHeight="1">
      <c r="A11" s="397" t="s">
        <v>302</v>
      </c>
      <c r="B11" s="398" t="s">
        <v>303</v>
      </c>
      <c r="C11" s="399"/>
      <c r="D11" s="12">
        <v>57</v>
      </c>
      <c r="E11" s="373">
        <f t="shared" si="0"/>
        <v>0.40425531914893614</v>
      </c>
      <c r="F11" s="383"/>
      <c r="G11" s="387">
        <v>51</v>
      </c>
      <c r="H11" s="387">
        <v>49</v>
      </c>
      <c r="I11" s="12">
        <v>44</v>
      </c>
    </row>
    <row r="12" spans="1:9" ht="15.9" customHeight="1">
      <c r="A12" s="397" t="s">
        <v>304</v>
      </c>
      <c r="B12" s="398" t="s">
        <v>305</v>
      </c>
      <c r="C12" s="399"/>
      <c r="D12" s="12">
        <v>4792</v>
      </c>
      <c r="E12" s="373">
        <f t="shared" si="0"/>
        <v>33.98581560283688</v>
      </c>
      <c r="F12" s="383"/>
      <c r="G12" s="387">
        <v>4564</v>
      </c>
      <c r="H12" s="387">
        <v>4440</v>
      </c>
      <c r="I12" s="12">
        <v>4284</v>
      </c>
    </row>
    <row r="13" spans="1:9" ht="15.9" customHeight="1">
      <c r="A13" s="397" t="s">
        <v>306</v>
      </c>
      <c r="B13" s="398" t="s">
        <v>307</v>
      </c>
      <c r="C13" s="399"/>
      <c r="D13" s="12">
        <v>75</v>
      </c>
      <c r="E13" s="373">
        <f t="shared" si="0"/>
        <v>0.53191489361702127</v>
      </c>
      <c r="F13" s="383"/>
      <c r="G13" s="387">
        <v>68</v>
      </c>
      <c r="H13" s="387">
        <v>67</v>
      </c>
      <c r="I13" s="12">
        <v>66</v>
      </c>
    </row>
    <row r="14" spans="1:9" ht="15.9" customHeight="1">
      <c r="A14" s="397" t="s">
        <v>308</v>
      </c>
      <c r="B14" s="398" t="s">
        <v>309</v>
      </c>
      <c r="C14" s="399"/>
      <c r="D14" s="12">
        <v>21</v>
      </c>
      <c r="E14" s="373">
        <f t="shared" si="0"/>
        <v>0.14893617021276595</v>
      </c>
      <c r="F14" s="383"/>
      <c r="G14" s="387">
        <v>21</v>
      </c>
      <c r="H14" s="387">
        <v>23</v>
      </c>
      <c r="I14" s="12">
        <v>22</v>
      </c>
    </row>
    <row r="15" spans="1:9" ht="15.9" hidden="1" customHeight="1">
      <c r="A15" s="397" t="s">
        <v>310</v>
      </c>
      <c r="B15" s="398" t="s">
        <v>311</v>
      </c>
      <c r="C15" s="399"/>
      <c r="D15" s="12"/>
      <c r="E15" s="373">
        <f t="shared" si="0"/>
        <v>0</v>
      </c>
      <c r="F15" s="383"/>
      <c r="G15" s="387"/>
      <c r="H15" s="387">
        <v>0</v>
      </c>
      <c r="I15" s="12">
        <v>1</v>
      </c>
    </row>
    <row r="16" spans="1:9" ht="15.9" customHeight="1">
      <c r="A16" s="397" t="s">
        <v>310</v>
      </c>
      <c r="B16" s="398" t="s">
        <v>312</v>
      </c>
      <c r="C16" s="399"/>
      <c r="D16" s="12">
        <v>17</v>
      </c>
      <c r="E16" s="373">
        <f>+D16/$D$19*100</f>
        <v>0.12056737588652482</v>
      </c>
      <c r="F16" s="383"/>
      <c r="G16" s="387">
        <v>16</v>
      </c>
      <c r="H16" s="387">
        <v>18</v>
      </c>
      <c r="I16" s="12">
        <v>18</v>
      </c>
    </row>
    <row r="17" spans="1:9" ht="15.9" customHeight="1">
      <c r="A17" s="397" t="s">
        <v>313</v>
      </c>
      <c r="B17" s="398" t="s">
        <v>314</v>
      </c>
      <c r="C17" s="399"/>
      <c r="D17" s="12">
        <v>1</v>
      </c>
      <c r="E17" s="373">
        <f>+D17/$D$19*100</f>
        <v>7.0921985815602835E-3</v>
      </c>
      <c r="F17" s="383"/>
      <c r="G17" s="387">
        <v>2</v>
      </c>
      <c r="H17" s="387">
        <v>2</v>
      </c>
      <c r="I17" s="12">
        <v>2</v>
      </c>
    </row>
    <row r="18" spans="1:9" ht="15.9" customHeight="1">
      <c r="A18" s="397" t="s">
        <v>315</v>
      </c>
      <c r="B18" s="398" t="s">
        <v>316</v>
      </c>
      <c r="C18" s="399"/>
      <c r="D18" s="12">
        <v>37</v>
      </c>
      <c r="E18" s="373">
        <f>+D18/$D$19*100</f>
        <v>0.26241134751773049</v>
      </c>
      <c r="F18" s="383"/>
      <c r="G18" s="387">
        <v>36</v>
      </c>
      <c r="H18" s="387">
        <v>34</v>
      </c>
      <c r="I18" s="12">
        <v>34</v>
      </c>
    </row>
    <row r="19" spans="1:9" ht="15.9" customHeight="1" thickBot="1">
      <c r="A19" s="403"/>
      <c r="B19" s="506"/>
      <c r="C19" s="404" t="s">
        <v>115</v>
      </c>
      <c r="D19" s="96">
        <f>SUM(D5:D18)</f>
        <v>14100</v>
      </c>
      <c r="E19" s="41">
        <f>SUM(E5:E18)</f>
        <v>100</v>
      </c>
      <c r="F19" s="383"/>
      <c r="G19" s="390">
        <f>SUM(G5:G18)</f>
        <v>13882</v>
      </c>
      <c r="H19" s="390">
        <f>SUM(H5:H18)</f>
        <v>13667</v>
      </c>
      <c r="I19" s="96">
        <v>13462</v>
      </c>
    </row>
    <row r="20" spans="1:9" ht="20.100000000000001" customHeight="1">
      <c r="A20" s="557" t="s">
        <v>374</v>
      </c>
      <c r="B20" s="406"/>
      <c r="E20" s="407"/>
    </row>
    <row r="21" spans="1:9" ht="20.100000000000001" customHeight="1">
      <c r="A21" s="405"/>
      <c r="B21" s="154"/>
      <c r="C21" s="255"/>
    </row>
    <row r="22" spans="1:9" ht="27" customHeight="1">
      <c r="A22" s="255" t="s">
        <v>317</v>
      </c>
      <c r="B22" s="154"/>
    </row>
    <row r="23" spans="1:9" ht="27" customHeight="1" thickBot="1">
      <c r="A23" s="255"/>
      <c r="B23" s="154"/>
      <c r="D23" s="38" t="s">
        <v>318</v>
      </c>
    </row>
    <row r="24" spans="1:9" ht="14.1" customHeight="1">
      <c r="A24" s="640" t="s">
        <v>319</v>
      </c>
      <c r="B24" s="567"/>
      <c r="C24" s="566" t="s">
        <v>358</v>
      </c>
      <c r="D24" s="650"/>
    </row>
    <row r="25" spans="1:9" ht="14.1" customHeight="1">
      <c r="A25" s="641"/>
      <c r="B25" s="614"/>
      <c r="C25" s="505" t="s">
        <v>320</v>
      </c>
      <c r="D25" s="558" t="s">
        <v>116</v>
      </c>
      <c r="G25" s="395" t="s">
        <v>287</v>
      </c>
      <c r="H25" s="395" t="s">
        <v>288</v>
      </c>
      <c r="I25" s="395" t="s">
        <v>339</v>
      </c>
    </row>
    <row r="26" spans="1:9" ht="15.9" customHeight="1">
      <c r="A26" s="645" t="s">
        <v>321</v>
      </c>
      <c r="B26" s="646"/>
      <c r="C26" s="12">
        <v>305671.7</v>
      </c>
      <c r="D26" s="497">
        <v>132.70860015716377</v>
      </c>
      <c r="G26" s="395">
        <v>272532</v>
      </c>
      <c r="H26" s="82">
        <v>266228</v>
      </c>
      <c r="I26" s="395">
        <v>310398</v>
      </c>
    </row>
    <row r="27" spans="1:9" ht="15.9" customHeight="1">
      <c r="A27" s="645" t="s">
        <v>322</v>
      </c>
      <c r="B27" s="646"/>
      <c r="C27" s="12">
        <v>471949.2</v>
      </c>
      <c r="D27" s="497">
        <v>117.81999560623915</v>
      </c>
      <c r="G27" s="395">
        <v>374976</v>
      </c>
      <c r="H27" s="82">
        <v>414772</v>
      </c>
      <c r="I27" s="395">
        <v>410509</v>
      </c>
    </row>
    <row r="28" spans="1:9" ht="15.9" customHeight="1">
      <c r="A28" s="645" t="s">
        <v>323</v>
      </c>
      <c r="B28" s="646"/>
      <c r="C28" s="12">
        <v>533698.9</v>
      </c>
      <c r="D28" s="497">
        <v>121.08633062512621</v>
      </c>
      <c r="G28" s="395">
        <v>429323</v>
      </c>
      <c r="H28" s="82">
        <v>426362</v>
      </c>
      <c r="I28" s="395">
        <v>485019</v>
      </c>
    </row>
    <row r="29" spans="1:9" ht="15.9" customHeight="1">
      <c r="A29" s="645" t="s">
        <v>324</v>
      </c>
      <c r="B29" s="646"/>
      <c r="C29" s="12">
        <v>500284.4</v>
      </c>
      <c r="D29" s="497">
        <v>132.82403916612685</v>
      </c>
      <c r="G29" s="395">
        <v>869193</v>
      </c>
      <c r="H29" s="82">
        <v>907804</v>
      </c>
      <c r="I29" s="395">
        <v>1006549</v>
      </c>
    </row>
    <row r="30" spans="1:9" ht="15.9" customHeight="1">
      <c r="A30" s="645" t="s">
        <v>299</v>
      </c>
      <c r="B30" s="646"/>
      <c r="C30" s="12">
        <v>108280.9</v>
      </c>
      <c r="D30" s="497">
        <v>103.05792439182244</v>
      </c>
      <c r="G30" s="395">
        <v>103961</v>
      </c>
      <c r="H30" s="82">
        <v>92435</v>
      </c>
      <c r="I30" s="395">
        <v>110761</v>
      </c>
    </row>
    <row r="31" spans="1:9" ht="15.9" customHeight="1">
      <c r="A31" s="645" t="s">
        <v>325</v>
      </c>
      <c r="B31" s="646"/>
      <c r="C31" s="12">
        <v>88948.5</v>
      </c>
      <c r="D31" s="497">
        <v>126.32218024824608</v>
      </c>
      <c r="G31" s="395">
        <v>51955</v>
      </c>
      <c r="H31" s="82">
        <v>47011</v>
      </c>
      <c r="I31" s="395">
        <v>121105</v>
      </c>
    </row>
    <row r="32" spans="1:9" ht="15.9" customHeight="1">
      <c r="A32" s="645" t="s">
        <v>326</v>
      </c>
      <c r="B32" s="646"/>
      <c r="C32" s="12">
        <v>277430.59999999998</v>
      </c>
      <c r="D32" s="497">
        <v>367.84264329563382</v>
      </c>
      <c r="G32" s="395">
        <v>12689</v>
      </c>
      <c r="H32" s="82">
        <v>161316</v>
      </c>
      <c r="I32" s="395">
        <v>87776</v>
      </c>
    </row>
    <row r="33" spans="1:9" ht="15.9" customHeight="1">
      <c r="A33" s="645" t="s">
        <v>305</v>
      </c>
      <c r="B33" s="646"/>
      <c r="C33" s="12">
        <v>497094.9</v>
      </c>
      <c r="D33" s="497">
        <v>99.229649828127947</v>
      </c>
      <c r="G33" s="395">
        <v>525357</v>
      </c>
      <c r="H33" s="82">
        <v>460953</v>
      </c>
      <c r="I33" s="395">
        <v>511927</v>
      </c>
    </row>
    <row r="34" spans="1:9" ht="15.9" customHeight="1">
      <c r="A34" s="645" t="s">
        <v>307</v>
      </c>
      <c r="B34" s="646"/>
      <c r="C34" s="12">
        <v>5024.2</v>
      </c>
      <c r="D34" s="497">
        <v>58.598087240494515</v>
      </c>
      <c r="G34" s="395">
        <v>4902</v>
      </c>
      <c r="H34" s="82">
        <v>4986</v>
      </c>
      <c r="I34" s="395">
        <v>10187</v>
      </c>
    </row>
    <row r="35" spans="1:9" ht="15.9" customHeight="1">
      <c r="A35" s="645" t="s">
        <v>309</v>
      </c>
      <c r="B35" s="646"/>
      <c r="C35" s="12">
        <v>421.4</v>
      </c>
      <c r="D35" s="497">
        <v>45.40948275862069</v>
      </c>
      <c r="G35" s="395">
        <v>1092</v>
      </c>
      <c r="H35" s="82">
        <v>1380</v>
      </c>
      <c r="I35" s="395">
        <v>1133</v>
      </c>
    </row>
    <row r="36" spans="1:9" ht="15.9" customHeight="1">
      <c r="A36" s="645" t="s">
        <v>312</v>
      </c>
      <c r="B36" s="646"/>
      <c r="C36" s="12">
        <v>7309.8</v>
      </c>
      <c r="D36" s="497">
        <v>117.9380445304937</v>
      </c>
      <c r="G36" s="395">
        <v>7520</v>
      </c>
      <c r="H36" s="82">
        <v>7163</v>
      </c>
      <c r="I36" s="395">
        <v>6913</v>
      </c>
    </row>
    <row r="37" spans="1:9" ht="15.9" customHeight="1">
      <c r="A37" s="645" t="s">
        <v>316</v>
      </c>
      <c r="B37" s="646"/>
      <c r="C37" s="12">
        <v>538.20000000000005</v>
      </c>
      <c r="D37" s="497">
        <v>160.07857142857145</v>
      </c>
      <c r="G37" s="395">
        <v>447</v>
      </c>
      <c r="H37" s="82">
        <v>562</v>
      </c>
      <c r="I37" s="395">
        <v>773</v>
      </c>
    </row>
    <row r="38" spans="1:9" ht="15.9" customHeight="1" thickBot="1">
      <c r="A38" s="647" t="s">
        <v>80</v>
      </c>
      <c r="B38" s="648"/>
      <c r="C38" s="96">
        <v>2796652.7</v>
      </c>
      <c r="D38" s="499">
        <v>126.19106535722102</v>
      </c>
      <c r="G38" s="486">
        <f>SUM(G26:G37)</f>
        <v>2653947</v>
      </c>
      <c r="H38" s="486">
        <f>SUM(H26:H37)</f>
        <v>2790972</v>
      </c>
      <c r="I38" s="486">
        <f>SUM(I26:I37)</f>
        <v>3063050</v>
      </c>
    </row>
    <row r="39" spans="1:9" ht="18" customHeight="1">
      <c r="A39" s="649"/>
      <c r="B39" s="649"/>
    </row>
    <row r="40" spans="1:9" ht="18" customHeight="1"/>
    <row r="41" spans="1:9" ht="18" customHeight="1"/>
    <row r="42" spans="1:9" ht="18" customHeight="1"/>
    <row r="43" spans="1:9" ht="18" customHeight="1"/>
    <row r="44" spans="1:9" ht="18" customHeight="1"/>
    <row r="45" spans="1:9" ht="18" customHeight="1"/>
    <row r="46" spans="1:9" ht="18" customHeight="1"/>
    <row r="47" spans="1:9" ht="18" customHeight="1"/>
    <row r="48" spans="1: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</sheetData>
  <dataConsolidate/>
  <mergeCells count="17">
    <mergeCell ref="A34:B34"/>
    <mergeCell ref="B4:C4"/>
    <mergeCell ref="A24:B25"/>
    <mergeCell ref="C24:D24"/>
    <mergeCell ref="A26:B26"/>
    <mergeCell ref="A27:B27"/>
    <mergeCell ref="A28:B28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</mergeCells>
  <phoneticPr fontId="3"/>
  <printOptions horizontalCentered="1"/>
  <pageMargins left="0.59055118110236227" right="0.59055118110236227" top="0.39370078740157483" bottom="0.19685039370078741" header="0.59055118110236227" footer="0.19685039370078741"/>
  <pageSetup paperSize="9" scale="125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3Ⅰ-1</vt:lpstr>
      <vt:lpstr>3Ⅰ-2</vt:lpstr>
      <vt:lpstr>3Ⅰ-3</vt:lpstr>
      <vt:lpstr>3Ⅰ-4</vt:lpstr>
      <vt:lpstr>3Ⅰ-5</vt:lpstr>
      <vt:lpstr>3Ⅰ-6</vt:lpstr>
      <vt:lpstr>3Ⅰ-7</vt:lpstr>
      <vt:lpstr>3Ⅰ-8,9</vt:lpstr>
      <vt:lpstr>3Ⅰ-10,11</vt:lpstr>
      <vt:lpstr>'3Ⅰ-1'!Print_Area</vt:lpstr>
      <vt:lpstr>'3Ⅰ-10,11'!Print_Area</vt:lpstr>
      <vt:lpstr>'3Ⅰ-2'!Print_Area</vt:lpstr>
      <vt:lpstr>'3Ⅰ-3'!Print_Area</vt:lpstr>
      <vt:lpstr>'3Ⅰ-4'!Print_Area</vt:lpstr>
      <vt:lpstr>'3Ⅰ-5'!Print_Area</vt:lpstr>
      <vt:lpstr>'3Ⅰ-6'!Print_Area</vt:lpstr>
      <vt:lpstr>'3Ⅰ-7'!Print_Area</vt:lpstr>
      <vt:lpstr>'3Ⅰ-8,9'!Print_Area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犬飼　はるの</dc:creator>
  <cp:lastModifiedBy>木下　京子</cp:lastModifiedBy>
  <dcterms:created xsi:type="dcterms:W3CDTF">2023-11-29T04:46:41Z</dcterms:created>
  <dcterms:modified xsi:type="dcterms:W3CDTF">2025-11-05T02:11:43Z</dcterms:modified>
</cp:coreProperties>
</file>