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7A364F6B-8CF0-41C6-9456-D7DCB9CC4926}" xr6:coauthVersionLast="47" xr6:coauthVersionMax="47" xr10:uidLastSave="{00000000-0000-0000-0000-000000000000}"/>
  <workbookProtection workbookAlgorithmName="SHA-512" workbookHashValue="9hM7rs5PI6bezS8lHLGrjccUlb+3RY3ZngXl848iNftYe3Vmi+qfgRRkMo9WWVMnxwbD2haPX8i3ina3ZNivMQ==" workbookSaltValue="ejW9BDT7dhDHVC9DAQCevQ==" workbookSpinCount="100000" lockStructure="1"/>
  <bookViews>
    <workbookView xWindow="516" yWindow="192" windowWidth="18828" windowHeight="11112" activeTab="1" xr2:uid="{2DF971C2-EB90-41CD-89C7-827771DC9BBA}"/>
  </bookViews>
  <sheets>
    <sheet name="調査票（Q1～Q4）" sheetId="9" r:id="rId1"/>
    <sheet name="調査票（Q5）" sheetId="5" r:id="rId2"/>
    <sheet name="集計_施設系Q1～Q4" sheetId="10" r:id="rId3"/>
    <sheet name="集計_施設系Q5" sheetId="11" r:id="rId4"/>
    <sheet name="転記作業用" sheetId="13" state="hidden" r:id="rId5"/>
  </sheets>
  <definedNames>
    <definedName name="_xlnm.Print_Area" localSheetId="1">'調査票（Q5）'!$A$1:$U$95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5" l="1"/>
  <c r="H78" i="5"/>
  <c r="Y6" i="13"/>
  <c r="X6" i="13"/>
  <c r="W6" i="13"/>
  <c r="V6" i="13"/>
  <c r="U6" i="13"/>
  <c r="T6" i="13"/>
  <c r="S6" i="13"/>
  <c r="R6" i="13"/>
  <c r="Q6" i="13"/>
  <c r="P6" i="13"/>
  <c r="O6" i="13"/>
  <c r="N6" i="13"/>
  <c r="M6" i="13"/>
  <c r="L6" i="13"/>
  <c r="K6" i="13"/>
  <c r="J6" i="13"/>
  <c r="I6" i="13"/>
  <c r="H6" i="13"/>
  <c r="G6" i="13"/>
  <c r="F6" i="13"/>
  <c r="E6" i="13"/>
  <c r="D6" i="13"/>
  <c r="C6" i="13"/>
  <c r="B6" i="13"/>
  <c r="A6" i="13"/>
  <c r="K45" i="11"/>
  <c r="J45" i="11"/>
  <c r="I45" i="11"/>
  <c r="H45" i="11"/>
  <c r="G45" i="11"/>
  <c r="F45" i="11"/>
  <c r="E45" i="11"/>
  <c r="D45" i="11"/>
  <c r="C45" i="11"/>
  <c r="B45" i="11"/>
  <c r="A45" i="11"/>
  <c r="K44" i="11"/>
  <c r="J44" i="11"/>
  <c r="I44" i="11"/>
  <c r="H44" i="11"/>
  <c r="G44" i="11"/>
  <c r="F44" i="11"/>
  <c r="E44" i="11"/>
  <c r="D44" i="11"/>
  <c r="C44" i="11"/>
  <c r="B44" i="11"/>
  <c r="A44" i="11"/>
  <c r="K43" i="11"/>
  <c r="J43" i="11"/>
  <c r="I43" i="11"/>
  <c r="H43" i="11"/>
  <c r="G43" i="11"/>
  <c r="F43" i="11"/>
  <c r="E43" i="11"/>
  <c r="D43" i="11"/>
  <c r="C43" i="11"/>
  <c r="B43" i="11"/>
  <c r="A43" i="11"/>
  <c r="K42" i="11"/>
  <c r="J42" i="11"/>
  <c r="I42" i="11"/>
  <c r="H42" i="11"/>
  <c r="G42" i="11"/>
  <c r="F42" i="11"/>
  <c r="E42" i="11"/>
  <c r="D42" i="11"/>
  <c r="C42" i="11"/>
  <c r="B42" i="11"/>
  <c r="A42" i="11"/>
  <c r="K41" i="11"/>
  <c r="J41" i="11"/>
  <c r="I41" i="11"/>
  <c r="H41" i="11"/>
  <c r="G41" i="11"/>
  <c r="F41" i="11"/>
  <c r="E41" i="11"/>
  <c r="D41" i="11"/>
  <c r="C41" i="11"/>
  <c r="B41" i="11"/>
  <c r="A41" i="11"/>
  <c r="K40" i="11"/>
  <c r="J40" i="11"/>
  <c r="I40" i="11"/>
  <c r="H40" i="11"/>
  <c r="G40" i="11"/>
  <c r="F40" i="11"/>
  <c r="E40" i="11"/>
  <c r="D40" i="11"/>
  <c r="C40" i="11"/>
  <c r="B40" i="11"/>
  <c r="A40" i="11"/>
  <c r="K39" i="11"/>
  <c r="J39" i="11"/>
  <c r="I39" i="11"/>
  <c r="H39" i="11"/>
  <c r="G39" i="11"/>
  <c r="F39" i="11"/>
  <c r="E39" i="11"/>
  <c r="D39" i="11"/>
  <c r="C39" i="11"/>
  <c r="B39" i="11"/>
  <c r="A39" i="11"/>
  <c r="K38" i="11"/>
  <c r="J38" i="11"/>
  <c r="I38" i="11"/>
  <c r="H38" i="11"/>
  <c r="G38" i="11"/>
  <c r="F38" i="11"/>
  <c r="E38" i="11"/>
  <c r="D38" i="11"/>
  <c r="C38" i="11"/>
  <c r="B38" i="11"/>
  <c r="A38" i="11"/>
  <c r="K37" i="11"/>
  <c r="J37" i="11"/>
  <c r="I37" i="11"/>
  <c r="H37" i="11"/>
  <c r="G37" i="11"/>
  <c r="F37" i="11"/>
  <c r="E37" i="11"/>
  <c r="D37" i="11"/>
  <c r="C37" i="11"/>
  <c r="B37" i="11"/>
  <c r="A37" i="11"/>
  <c r="K36" i="11"/>
  <c r="J36" i="11"/>
  <c r="I36" i="11"/>
  <c r="H36" i="11"/>
  <c r="G36" i="11"/>
  <c r="F36" i="11"/>
  <c r="E36" i="11"/>
  <c r="D36" i="11"/>
  <c r="C36" i="11"/>
  <c r="B36" i="11"/>
  <c r="A36" i="11"/>
  <c r="K35" i="11"/>
  <c r="J35" i="11"/>
  <c r="I35" i="11"/>
  <c r="H35" i="11"/>
  <c r="G35" i="11"/>
  <c r="F35" i="11"/>
  <c r="E35" i="11"/>
  <c r="D35" i="11"/>
  <c r="C35" i="11"/>
  <c r="B35" i="11"/>
  <c r="A35" i="11"/>
  <c r="K34" i="11"/>
  <c r="J34" i="11"/>
  <c r="I34" i="11"/>
  <c r="H34" i="11"/>
  <c r="G34" i="11"/>
  <c r="F34" i="11"/>
  <c r="E34" i="11"/>
  <c r="D34" i="11"/>
  <c r="C34" i="11"/>
  <c r="B34" i="11"/>
  <c r="A34" i="11"/>
  <c r="K33" i="11"/>
  <c r="J33" i="11"/>
  <c r="I33" i="11"/>
  <c r="H33" i="11"/>
  <c r="G33" i="11"/>
  <c r="F33" i="11"/>
  <c r="E33" i="11"/>
  <c r="D33" i="11"/>
  <c r="C33" i="11"/>
  <c r="B33" i="11"/>
  <c r="A33" i="11"/>
  <c r="K32" i="11"/>
  <c r="J32" i="11"/>
  <c r="I32" i="11"/>
  <c r="H32" i="11"/>
  <c r="G32" i="11"/>
  <c r="F32" i="11"/>
  <c r="E32" i="11"/>
  <c r="D32" i="11"/>
  <c r="C32" i="11"/>
  <c r="B32" i="11"/>
  <c r="A32" i="11"/>
  <c r="K31" i="11"/>
  <c r="J31" i="11"/>
  <c r="I31" i="11"/>
  <c r="H31" i="11"/>
  <c r="G31" i="11"/>
  <c r="F31" i="11"/>
  <c r="E31" i="11"/>
  <c r="D31" i="11"/>
  <c r="C31" i="11"/>
  <c r="B31" i="11"/>
  <c r="A31" i="11"/>
  <c r="K30" i="11"/>
  <c r="J30" i="11"/>
  <c r="I30" i="11"/>
  <c r="H30" i="11"/>
  <c r="G30" i="11"/>
  <c r="F30" i="11"/>
  <c r="E30" i="11"/>
  <c r="D30" i="11"/>
  <c r="C30" i="11"/>
  <c r="B30" i="11"/>
  <c r="A30" i="11"/>
  <c r="K29" i="11"/>
  <c r="J29" i="11"/>
  <c r="I29" i="11"/>
  <c r="H29" i="11"/>
  <c r="G29" i="11"/>
  <c r="F29" i="11"/>
  <c r="E29" i="11"/>
  <c r="D29" i="11"/>
  <c r="C29" i="11"/>
  <c r="B29" i="11"/>
  <c r="A29" i="11"/>
  <c r="K28" i="11"/>
  <c r="J28" i="11"/>
  <c r="I28" i="11"/>
  <c r="H28" i="11"/>
  <c r="G28" i="11"/>
  <c r="F28" i="11"/>
  <c r="E28" i="11"/>
  <c r="D28" i="11"/>
  <c r="C28" i="11"/>
  <c r="B28" i="11"/>
  <c r="A28" i="11"/>
  <c r="K27" i="11"/>
  <c r="J27" i="11"/>
  <c r="I27" i="11"/>
  <c r="H27" i="11"/>
  <c r="G27" i="11"/>
  <c r="F27" i="11"/>
  <c r="E27" i="11"/>
  <c r="D27" i="11"/>
  <c r="C27" i="11"/>
  <c r="B27" i="11"/>
  <c r="A27" i="11"/>
  <c r="K26" i="11"/>
  <c r="J26" i="11"/>
  <c r="I26" i="11"/>
  <c r="H26" i="11"/>
  <c r="G26" i="11"/>
  <c r="F26" i="11"/>
  <c r="E26" i="11"/>
  <c r="D26" i="11"/>
  <c r="C26" i="11"/>
  <c r="B26" i="11"/>
  <c r="A26" i="11"/>
  <c r="K25" i="11"/>
  <c r="J25" i="11"/>
  <c r="I25" i="11"/>
  <c r="H25" i="11"/>
  <c r="G25" i="11"/>
  <c r="F25" i="11"/>
  <c r="E25" i="11"/>
  <c r="D25" i="11"/>
  <c r="C25" i="11"/>
  <c r="B25" i="11"/>
  <c r="A25" i="11"/>
  <c r="K24" i="11"/>
  <c r="J24" i="11"/>
  <c r="I24" i="11"/>
  <c r="H24" i="11"/>
  <c r="G24" i="11"/>
  <c r="F24" i="11"/>
  <c r="E24" i="11"/>
  <c r="D24" i="11"/>
  <c r="C24" i="11"/>
  <c r="B24" i="11"/>
  <c r="A24" i="11"/>
  <c r="K23" i="11"/>
  <c r="J23" i="11"/>
  <c r="I23" i="11"/>
  <c r="H23" i="11"/>
  <c r="G23" i="11"/>
  <c r="F23" i="11"/>
  <c r="E23" i="11"/>
  <c r="D23" i="11"/>
  <c r="C23" i="11"/>
  <c r="B23" i="11"/>
  <c r="A23" i="11"/>
  <c r="K22" i="11"/>
  <c r="J22" i="11"/>
  <c r="I22" i="11"/>
  <c r="H22" i="11"/>
  <c r="G22" i="11"/>
  <c r="F22" i="11"/>
  <c r="E22" i="11"/>
  <c r="D22" i="11"/>
  <c r="C22" i="11"/>
  <c r="B22" i="11"/>
  <c r="A22" i="11"/>
  <c r="K21" i="11"/>
  <c r="J21" i="11"/>
  <c r="I21" i="11"/>
  <c r="H21" i="11"/>
  <c r="G21" i="11"/>
  <c r="F21" i="11"/>
  <c r="E21" i="11"/>
  <c r="D21" i="11"/>
  <c r="C21" i="11"/>
  <c r="B21" i="11"/>
  <c r="A21" i="11"/>
  <c r="K20" i="11"/>
  <c r="J20" i="11"/>
  <c r="I20" i="11"/>
  <c r="H20" i="11"/>
  <c r="G20" i="11"/>
  <c r="F20" i="11"/>
  <c r="E20" i="11"/>
  <c r="D20" i="11"/>
  <c r="C20" i="11"/>
  <c r="B20" i="11"/>
  <c r="A20" i="11"/>
  <c r="K19" i="11"/>
  <c r="J19" i="11"/>
  <c r="I19" i="11"/>
  <c r="H19" i="11"/>
  <c r="G19" i="11"/>
  <c r="F19" i="11"/>
  <c r="E19" i="11"/>
  <c r="D19" i="11"/>
  <c r="C19" i="11"/>
  <c r="B19" i="11"/>
  <c r="A19" i="11"/>
  <c r="K18" i="11"/>
  <c r="J18" i="11"/>
  <c r="I18" i="11"/>
  <c r="H18" i="11"/>
  <c r="G18" i="11"/>
  <c r="F18" i="11"/>
  <c r="E18" i="11"/>
  <c r="D18" i="11"/>
  <c r="C18" i="11"/>
  <c r="B18" i="11"/>
  <c r="A18" i="11"/>
  <c r="K17" i="11"/>
  <c r="J17" i="11"/>
  <c r="I17" i="11"/>
  <c r="H17" i="11"/>
  <c r="G17" i="11"/>
  <c r="F17" i="11"/>
  <c r="E17" i="11"/>
  <c r="D17" i="11"/>
  <c r="C17" i="11"/>
  <c r="B17" i="11"/>
  <c r="A17" i="11"/>
  <c r="K16" i="11"/>
  <c r="J16" i="11"/>
  <c r="I16" i="11"/>
  <c r="H16" i="11"/>
  <c r="G16" i="11"/>
  <c r="F16" i="11"/>
  <c r="E16" i="11"/>
  <c r="D16" i="11"/>
  <c r="C16" i="11"/>
  <c r="B16" i="11"/>
  <c r="A16" i="11"/>
  <c r="K15" i="11"/>
  <c r="J15" i="11"/>
  <c r="I15" i="11"/>
  <c r="H15" i="11"/>
  <c r="G15" i="11"/>
  <c r="F15" i="11"/>
  <c r="E15" i="11"/>
  <c r="D15" i="11"/>
  <c r="C15" i="11"/>
  <c r="B15" i="11"/>
  <c r="A15" i="11"/>
  <c r="K14" i="11"/>
  <c r="J14" i="11"/>
  <c r="I14" i="11"/>
  <c r="H14" i="11"/>
  <c r="G14" i="11"/>
  <c r="F14" i="11"/>
  <c r="E14" i="11"/>
  <c r="D14" i="11"/>
  <c r="C14" i="11"/>
  <c r="B14" i="11"/>
  <c r="A14" i="11"/>
  <c r="K13" i="11"/>
  <c r="J13" i="11"/>
  <c r="I13" i="11"/>
  <c r="H13" i="11"/>
  <c r="G13" i="11"/>
  <c r="F13" i="11"/>
  <c r="E13" i="11"/>
  <c r="D13" i="11"/>
  <c r="C13" i="11"/>
  <c r="B13" i="11"/>
  <c r="A13" i="11"/>
  <c r="K12" i="11"/>
  <c r="J12" i="11"/>
  <c r="I12" i="11"/>
  <c r="H12" i="11"/>
  <c r="G12" i="11"/>
  <c r="F12" i="11"/>
  <c r="E12" i="11"/>
  <c r="D12" i="11"/>
  <c r="C12" i="11"/>
  <c r="B12" i="11"/>
  <c r="A12" i="11"/>
  <c r="K11" i="11"/>
  <c r="J11" i="11"/>
  <c r="I11" i="11"/>
  <c r="H11" i="11"/>
  <c r="G11" i="11"/>
  <c r="F11" i="11"/>
  <c r="E11" i="11"/>
  <c r="D11" i="11"/>
  <c r="C11" i="11"/>
  <c r="B11" i="11"/>
  <c r="A11" i="11"/>
  <c r="K10" i="11"/>
  <c r="J10" i="11"/>
  <c r="I10" i="11"/>
  <c r="H10" i="11"/>
  <c r="G10" i="11"/>
  <c r="F10" i="11"/>
  <c r="E10" i="11"/>
  <c r="D10" i="11"/>
  <c r="C10" i="11"/>
  <c r="B10" i="11"/>
  <c r="A10" i="11"/>
  <c r="K9" i="11"/>
  <c r="J9" i="11"/>
  <c r="I9" i="11"/>
  <c r="H9" i="11"/>
  <c r="G9" i="11"/>
  <c r="F9" i="11"/>
  <c r="E9" i="11"/>
  <c r="D9" i="11"/>
  <c r="C9" i="11"/>
  <c r="B9" i="11"/>
  <c r="A9" i="11"/>
  <c r="K8" i="11"/>
  <c r="J8" i="11"/>
  <c r="I8" i="11"/>
  <c r="H8" i="11"/>
  <c r="G8" i="11"/>
  <c r="F8" i="11"/>
  <c r="E8" i="11"/>
  <c r="D8" i="11"/>
  <c r="C8" i="11"/>
  <c r="B8" i="11"/>
  <c r="A8" i="11"/>
  <c r="K7" i="11"/>
  <c r="J7" i="11"/>
  <c r="I7" i="11"/>
  <c r="H7" i="11"/>
  <c r="G7" i="11"/>
  <c r="F7" i="11"/>
  <c r="E7" i="11"/>
  <c r="D7" i="11"/>
  <c r="C7" i="11"/>
  <c r="B7" i="11"/>
  <c r="A7" i="11"/>
  <c r="K6" i="11"/>
  <c r="J6" i="11"/>
  <c r="I6" i="11"/>
  <c r="H6" i="11"/>
  <c r="G6" i="11"/>
  <c r="F6" i="11"/>
  <c r="E6" i="11"/>
  <c r="D6" i="11"/>
  <c r="C6" i="11"/>
  <c r="B6" i="11"/>
  <c r="A6" i="11"/>
  <c r="K5" i="11"/>
  <c r="J5" i="11"/>
  <c r="I5" i="11"/>
  <c r="H5" i="11"/>
  <c r="G5" i="11"/>
  <c r="F5" i="11"/>
  <c r="E5" i="11"/>
  <c r="D5" i="11"/>
  <c r="C5" i="11"/>
  <c r="B5" i="11"/>
  <c r="A5" i="11"/>
  <c r="U6" i="10"/>
  <c r="T6" i="10"/>
  <c r="S6" i="10"/>
  <c r="R6" i="10"/>
  <c r="Q6" i="10"/>
  <c r="P6" i="10"/>
  <c r="O6" i="10"/>
  <c r="N6" i="10"/>
  <c r="M6" i="10"/>
  <c r="L6" i="10"/>
  <c r="K6" i="10"/>
  <c r="J6" i="10"/>
  <c r="I6" i="10"/>
  <c r="H6" i="10"/>
  <c r="G6" i="10"/>
  <c r="F6" i="10"/>
  <c r="E6" i="10"/>
  <c r="D6" i="10"/>
  <c r="C6" i="10"/>
  <c r="B6" i="10"/>
  <c r="H39" i="9"/>
  <c r="E39" i="9"/>
  <c r="M31" i="9"/>
  <c r="D30" i="9"/>
  <c r="A29" i="9"/>
  <c r="C15" i="9"/>
  <c r="A6" i="9"/>
</calcChain>
</file>

<file path=xl/sharedStrings.xml><?xml version="1.0" encoding="utf-8"?>
<sst xmlns="http://schemas.openxmlformats.org/spreadsheetml/2006/main" count="257" uniqueCount="149">
  <si>
    <t>１．施設・居住系サービス</t>
    <rPh sb="2" eb="4">
      <t>シセツ</t>
    </rPh>
    <rPh sb="5" eb="8">
      <t>キョジュウケイ</t>
    </rPh>
    <phoneticPr fontId="5"/>
  </si>
  <si>
    <t>２．通所系サービス</t>
    <rPh sb="2" eb="5">
      <t>ツウショケイ</t>
    </rPh>
    <phoneticPr fontId="5"/>
  </si>
  <si>
    <t>※ここでの「介護職員」は、賃金の支払いを受けている方に限ります。（ボランティアの方は含みません。）</t>
    <rPh sb="6" eb="10">
      <t>カイゴショクイン</t>
    </rPh>
    <rPh sb="13" eb="15">
      <t>チンギン</t>
    </rPh>
    <rPh sb="16" eb="18">
      <t>シハラ</t>
    </rPh>
    <rPh sb="20" eb="21">
      <t>ウ</t>
    </rPh>
    <rPh sb="25" eb="26">
      <t>カタ</t>
    </rPh>
    <rPh sb="27" eb="28">
      <t>カギ</t>
    </rPh>
    <rPh sb="40" eb="41">
      <t>カタ</t>
    </rPh>
    <rPh sb="42" eb="43">
      <t>フク</t>
    </rPh>
    <phoneticPr fontId="5"/>
  </si>
  <si>
    <t>人</t>
    <rPh sb="0" eb="1">
      <t>ニン</t>
    </rPh>
    <phoneticPr fontId="5"/>
  </si>
  <si>
    <t>採用者数</t>
    <rPh sb="0" eb="3">
      <t>サイヨウシャ</t>
    </rPh>
    <rPh sb="3" eb="4">
      <t>スウ</t>
    </rPh>
    <phoneticPr fontId="5"/>
  </si>
  <si>
    <t>離職者数</t>
    <rPh sb="0" eb="3">
      <t>リショクシャ</t>
    </rPh>
    <rPh sb="3" eb="4">
      <t>スウ</t>
    </rPh>
    <phoneticPr fontId="5"/>
  </si>
  <si>
    <t>介護人材実態調査　【事業所票】　施設・通所系</t>
    <rPh sb="0" eb="2">
      <t>カイゴ</t>
    </rPh>
    <rPh sb="2" eb="4">
      <t>ジンザイ</t>
    </rPh>
    <rPh sb="4" eb="6">
      <t>ジッタイ</t>
    </rPh>
    <rPh sb="6" eb="8">
      <t>チョウサ</t>
    </rPh>
    <rPh sb="10" eb="13">
      <t>ジギョウショ</t>
    </rPh>
    <rPh sb="13" eb="14">
      <t>ヒョウ</t>
    </rPh>
    <rPh sb="16" eb="18">
      <t>シセツ</t>
    </rPh>
    <rPh sb="19" eb="21">
      <t>ツウショ</t>
    </rPh>
    <rPh sb="21" eb="22">
      <t>ケイ</t>
    </rPh>
    <phoneticPr fontId="1"/>
  </si>
  <si>
    <t>合計</t>
    <rPh sb="0" eb="2">
      <t>ゴウケイ</t>
    </rPh>
    <phoneticPr fontId="5"/>
  </si>
  <si>
    <t>問５　貴施設等に所属している介護職員全員（非常勤含む。ボランティアの方を除く）について、お答えください。</t>
    <rPh sb="0" eb="1">
      <t>トイ</t>
    </rPh>
    <rPh sb="3" eb="4">
      <t>キ</t>
    </rPh>
    <rPh sb="4" eb="6">
      <t>シセツ</t>
    </rPh>
    <rPh sb="6" eb="7">
      <t>トウ</t>
    </rPh>
    <rPh sb="8" eb="10">
      <t>ショゾク</t>
    </rPh>
    <rPh sb="14" eb="16">
      <t>カイゴ</t>
    </rPh>
    <rPh sb="16" eb="18">
      <t>ショクイン</t>
    </rPh>
    <rPh sb="18" eb="20">
      <t>ゼンイン</t>
    </rPh>
    <rPh sb="21" eb="24">
      <t>ヒジョウキン</t>
    </rPh>
    <rPh sb="24" eb="25">
      <t>フク</t>
    </rPh>
    <rPh sb="34" eb="35">
      <t>ホウ</t>
    </rPh>
    <rPh sb="36" eb="37">
      <t>ノゾ</t>
    </rPh>
    <rPh sb="45" eb="46">
      <t>コタ</t>
    </rPh>
    <phoneticPr fontId="5"/>
  </si>
  <si>
    <t>回答方法</t>
    <rPh sb="0" eb="4">
      <t>カイトウホウホウ</t>
    </rPh>
    <phoneticPr fontId="1"/>
  </si>
  <si>
    <t>設問</t>
    <rPh sb="0" eb="2">
      <t>セツモン</t>
    </rPh>
    <phoneticPr fontId="1"/>
  </si>
  <si>
    <t>選択肢</t>
    <rPh sb="0" eb="3">
      <t>センタクシ</t>
    </rPh>
    <phoneticPr fontId="1"/>
  </si>
  <si>
    <t>※番号１つ記載</t>
    <rPh sb="1" eb="3">
      <t>バンゴウ</t>
    </rPh>
    <rPh sb="5" eb="7">
      <t>キサイ</t>
    </rPh>
    <phoneticPr fontId="1"/>
  </si>
  <si>
    <t>※数値を記入</t>
    <rPh sb="1" eb="3">
      <t>スウチ</t>
    </rPh>
    <rPh sb="4" eb="6">
      <t>キニュウ</t>
    </rPh>
    <phoneticPr fontId="1"/>
  </si>
  <si>
    <t>(1)資格の取得、研修の修了の状況</t>
    <rPh sb="3" eb="5">
      <t>シカク</t>
    </rPh>
    <rPh sb="6" eb="8">
      <t>シュトク</t>
    </rPh>
    <rPh sb="9" eb="11">
      <t>ケンシュウ</t>
    </rPh>
    <rPh sb="12" eb="14">
      <t>シュウリョウ</t>
    </rPh>
    <rPh sb="15" eb="17">
      <t>ジョウキョウ</t>
    </rPh>
    <phoneticPr fontId="1"/>
  </si>
  <si>
    <t>(2)雇用形態</t>
    <rPh sb="3" eb="7">
      <t>コヨウケイタイ</t>
    </rPh>
    <phoneticPr fontId="1"/>
  </si>
  <si>
    <t>(3)性別</t>
    <rPh sb="3" eb="5">
      <t>セイベツ</t>
    </rPh>
    <phoneticPr fontId="1"/>
  </si>
  <si>
    <t>(4)年齢</t>
    <rPh sb="3" eb="5">
      <t>ネンレイ</t>
    </rPh>
    <phoneticPr fontId="1"/>
  </si>
  <si>
    <r>
      <t>(5)過去</t>
    </r>
    <r>
      <rPr>
        <b/>
        <u/>
        <sz val="10"/>
        <color theme="1"/>
        <rFont val="游ゴシック"/>
        <family val="3"/>
        <charset val="128"/>
        <scheme val="minor"/>
      </rPr>
      <t>１週間</t>
    </r>
    <r>
      <rPr>
        <sz val="10"/>
        <color theme="1"/>
        <rFont val="游ゴシック"/>
        <family val="3"/>
        <charset val="128"/>
        <scheme val="minor"/>
      </rPr>
      <t>の勤務時間</t>
    </r>
    <rPh sb="3" eb="5">
      <t>カコ</t>
    </rPh>
    <rPh sb="6" eb="8">
      <t>シュウカン</t>
    </rPh>
    <rPh sb="9" eb="13">
      <t>キンムジカン</t>
    </rPh>
    <phoneticPr fontId="1"/>
  </si>
  <si>
    <t>(6)現在の施設等での勤務年数</t>
    <rPh sb="3" eb="5">
      <t>ゲンザイ</t>
    </rPh>
    <rPh sb="6" eb="8">
      <t>シセツ</t>
    </rPh>
    <rPh sb="8" eb="9">
      <t>トウ</t>
    </rPh>
    <rPh sb="11" eb="15">
      <t>キンムネンスウ</t>
    </rPh>
    <phoneticPr fontId="1"/>
  </si>
  <si>
    <t>(7)現在の施設等に勤務する直前の職場
※地域密着型を含む</t>
    <rPh sb="3" eb="5">
      <t>ゲンザイ</t>
    </rPh>
    <rPh sb="6" eb="8">
      <t>シセツ</t>
    </rPh>
    <rPh sb="8" eb="9">
      <t>トウ</t>
    </rPh>
    <rPh sb="10" eb="12">
      <t>キンム</t>
    </rPh>
    <rPh sb="14" eb="16">
      <t>チョクゼン</t>
    </rPh>
    <rPh sb="17" eb="19">
      <t>ショクバ</t>
    </rPh>
    <rPh sb="21" eb="23">
      <t>チイキ</t>
    </rPh>
    <rPh sb="23" eb="26">
      <t>ミッチャクガタ</t>
    </rPh>
    <rPh sb="27" eb="28">
      <t>フク</t>
    </rPh>
    <phoneticPr fontId="1"/>
  </si>
  <si>
    <t>(8)直前の職場について</t>
    <rPh sb="3" eb="5">
      <t>チョクゼン</t>
    </rPh>
    <rPh sb="6" eb="8">
      <t>ショクバ</t>
    </rPh>
    <phoneticPr fontId="1"/>
  </si>
  <si>
    <t>1.男性
2.女性</t>
    <phoneticPr fontId="1"/>
  </si>
  <si>
    <t>1.20歳
未満
2.20代
3.30代
4.40代
5.50代
6.60代
7.70代
　以上
8.不明</t>
    <phoneticPr fontId="1"/>
  </si>
  <si>
    <t>記入例</t>
    <rPh sb="0" eb="3">
      <t>キニュウレイ</t>
    </rPh>
    <phoneticPr fontId="1"/>
  </si>
  <si>
    <t>01</t>
    <phoneticPr fontId="1"/>
  </si>
  <si>
    <t>02</t>
    <phoneticPr fontId="1"/>
  </si>
  <si>
    <t>03</t>
  </si>
  <si>
    <t>04</t>
  </si>
  <si>
    <t>05</t>
  </si>
  <si>
    <t>06</t>
  </si>
  <si>
    <t>07</t>
  </si>
  <si>
    <t>08</t>
  </si>
  <si>
    <t>09</t>
  </si>
  <si>
    <t>10</t>
  </si>
  <si>
    <t>41</t>
    <phoneticPr fontId="1"/>
  </si>
  <si>
    <t>時間</t>
    <rPh sb="0" eb="2">
      <t>ジカン</t>
    </rPh>
    <phoneticPr fontId="1"/>
  </si>
  <si>
    <t>の中に、ご回答ください。</t>
    <rPh sb="5" eb="7">
      <t>カイトウ</t>
    </rPh>
    <phoneticPr fontId="5"/>
  </si>
  <si>
    <t>問２　貴事業所（問１で〇をつけたサービス種別の事業所）に所属する介護職員について、お伺いします。</t>
    <rPh sb="0" eb="1">
      <t>トイ</t>
    </rPh>
    <rPh sb="3" eb="4">
      <t>キ</t>
    </rPh>
    <rPh sb="4" eb="7">
      <t>ジギョウショ</t>
    </rPh>
    <rPh sb="8" eb="9">
      <t>トイ</t>
    </rPh>
    <rPh sb="20" eb="22">
      <t>シュベツ</t>
    </rPh>
    <rPh sb="23" eb="26">
      <t>ジギョウショ</t>
    </rPh>
    <rPh sb="28" eb="30">
      <t>ショゾク</t>
    </rPh>
    <rPh sb="32" eb="36">
      <t>カイゴショクイン</t>
    </rPh>
    <rPh sb="42" eb="43">
      <t>ウカガ</t>
    </rPh>
    <phoneticPr fontId="1"/>
  </si>
  <si>
    <t>問２-２　貴事業所は開設から1年以上経過していますか。</t>
    <rPh sb="0" eb="1">
      <t>トイ</t>
    </rPh>
    <rPh sb="5" eb="6">
      <t>キ</t>
    </rPh>
    <rPh sb="6" eb="8">
      <t>ジギョウ</t>
    </rPh>
    <rPh sb="8" eb="9">
      <t>ショ</t>
    </rPh>
    <rPh sb="10" eb="12">
      <t>カイセツ</t>
    </rPh>
    <rPh sb="15" eb="16">
      <t>ネン</t>
    </rPh>
    <rPh sb="16" eb="18">
      <t>イジョウ</t>
    </rPh>
    <rPh sb="18" eb="20">
      <t>ケイカ</t>
    </rPh>
    <phoneticPr fontId="1"/>
  </si>
  <si>
    <t>２．いいえ　⇒問３へ</t>
    <rPh sb="7" eb="8">
      <t>トイ</t>
    </rPh>
    <phoneticPr fontId="5"/>
  </si>
  <si>
    <r>
      <t xml:space="preserve">1. </t>
    </r>
    <r>
      <rPr>
        <u/>
        <sz val="10"/>
        <rFont val="游ゴシック"/>
        <family val="3"/>
        <charset val="128"/>
        <scheme val="minor"/>
      </rPr>
      <t>1年以上</t>
    </r>
    <r>
      <rPr>
        <sz val="10"/>
        <rFont val="游ゴシック"/>
        <family val="3"/>
        <charset val="128"/>
        <scheme val="minor"/>
      </rPr>
      <t xml:space="preserve">
⇒【回答終了】
2. </t>
    </r>
    <r>
      <rPr>
        <u/>
        <sz val="10"/>
        <rFont val="游ゴシック"/>
        <family val="3"/>
        <charset val="128"/>
        <scheme val="minor"/>
      </rPr>
      <t>1年未満</t>
    </r>
    <r>
      <rPr>
        <sz val="10"/>
        <rFont val="游ゴシック"/>
        <family val="3"/>
        <charset val="128"/>
        <scheme val="minor"/>
      </rPr>
      <t xml:space="preserve">
⇒【(7)へ】</t>
    </r>
    <phoneticPr fontId="1"/>
  </si>
  <si>
    <t>※「外国人」には、EPA・技能実習・在留資格「介護」、特定技能により勤務している人数をご記入ください。</t>
    <rPh sb="2" eb="5">
      <t>ガイコクジン</t>
    </rPh>
    <rPh sb="13" eb="17">
      <t>ギノウジッシュウ</t>
    </rPh>
    <rPh sb="18" eb="22">
      <t>ザイリュウシカク</t>
    </rPh>
    <rPh sb="23" eb="25">
      <t>カイゴ</t>
    </rPh>
    <rPh sb="27" eb="31">
      <t>トクテイギノウ</t>
    </rPh>
    <rPh sb="34" eb="36">
      <t>キンム</t>
    </rPh>
    <rPh sb="40" eb="42">
      <t>ニンズウ</t>
    </rPh>
    <rPh sb="44" eb="46">
      <t>キニュウ</t>
    </rPh>
    <phoneticPr fontId="5"/>
  </si>
  <si>
    <t>介護職員の総数</t>
    <rPh sb="0" eb="4">
      <t>カイゴショクイン</t>
    </rPh>
    <rPh sb="5" eb="7">
      <t>ソウスウ</t>
    </rPh>
    <phoneticPr fontId="5"/>
  </si>
  <si>
    <t>※前月に出勤のない、長期休暇（育児休業等）中の職員は人数に含めないでください。</t>
    <rPh sb="1" eb="3">
      <t>ゼンゲツ</t>
    </rPh>
    <rPh sb="4" eb="6">
      <t>シュッキン</t>
    </rPh>
    <rPh sb="10" eb="12">
      <t>チョウキ</t>
    </rPh>
    <rPh sb="12" eb="14">
      <t>キュウカ</t>
    </rPh>
    <rPh sb="15" eb="17">
      <t>イクジ</t>
    </rPh>
    <rPh sb="17" eb="19">
      <t>キュウギョウ</t>
    </rPh>
    <rPh sb="19" eb="20">
      <t>トウ</t>
    </rPh>
    <rPh sb="21" eb="22">
      <t>チュウ</t>
    </rPh>
    <rPh sb="23" eb="25">
      <t>ショクイン</t>
    </rPh>
    <rPh sb="26" eb="28">
      <t>ニンズウ</t>
    </rPh>
    <rPh sb="29" eb="30">
      <t>フク</t>
    </rPh>
    <phoneticPr fontId="5"/>
  </si>
  <si>
    <t>1.常勤職員
2.非常勤職員</t>
    <rPh sb="2" eb="4">
      <t>ジョウキン</t>
    </rPh>
    <rPh sb="9" eb="12">
      <t>ヒジョウキン</t>
    </rPh>
    <phoneticPr fontId="1"/>
  </si>
  <si>
    <t>設問No.→</t>
    <rPh sb="0" eb="2">
      <t>セツモン</t>
    </rPh>
    <phoneticPr fontId="1"/>
  </si>
  <si>
    <t>サンプルNo.</t>
  </si>
  <si>
    <t>Q1 ｻｰﾋﾞｽ種別</t>
  </si>
  <si>
    <t>Q2-3-1 採用者数</t>
    <rPh sb="7" eb="10">
      <t>サイヨウシャ</t>
    </rPh>
    <rPh sb="10" eb="11">
      <t>スウ</t>
    </rPh>
    <phoneticPr fontId="1"/>
  </si>
  <si>
    <t>Q2-3-2 離職者数</t>
    <rPh sb="7" eb="10">
      <t>リショクシャ</t>
    </rPh>
    <rPh sb="10" eb="11">
      <t>スウ</t>
    </rPh>
    <phoneticPr fontId="1"/>
  </si>
  <si>
    <t>SA</t>
  </si>
  <si>
    <t>NA</t>
  </si>
  <si>
    <t>SA</t>
    <phoneticPr fontId="1"/>
  </si>
  <si>
    <t>FA</t>
    <phoneticPr fontId="1"/>
  </si>
  <si>
    <t>Q1 ｻｰﾋﾞｽ種別（再掲）</t>
    <rPh sb="11" eb="13">
      <t>サイケイ</t>
    </rPh>
    <phoneticPr fontId="1"/>
  </si>
  <si>
    <t>SA</t>
    <phoneticPr fontId="20"/>
  </si>
  <si>
    <t>Q2-4-1 採用者数_常勤職員</t>
    <rPh sb="7" eb="10">
      <t>サイヨウシャ</t>
    </rPh>
    <rPh sb="10" eb="11">
      <t>スウ</t>
    </rPh>
    <rPh sb="12" eb="14">
      <t>ジョウキン</t>
    </rPh>
    <rPh sb="14" eb="16">
      <t>ショクイン</t>
    </rPh>
    <phoneticPr fontId="1"/>
  </si>
  <si>
    <t>Q2-4-1 採用者数_非常勤職員</t>
    <rPh sb="7" eb="10">
      <t>サイヨウシャ</t>
    </rPh>
    <rPh sb="10" eb="11">
      <t>スウ</t>
    </rPh>
    <rPh sb="12" eb="13">
      <t>ヒ</t>
    </rPh>
    <rPh sb="15" eb="17">
      <t>ショクイン</t>
    </rPh>
    <phoneticPr fontId="1"/>
  </si>
  <si>
    <t>Q2-4-1 離職者数_常勤職員</t>
    <rPh sb="7" eb="10">
      <t>リショクシャ</t>
    </rPh>
    <rPh sb="10" eb="11">
      <t>スウ</t>
    </rPh>
    <rPh sb="12" eb="14">
      <t>ジョウキン</t>
    </rPh>
    <rPh sb="14" eb="16">
      <t>ショクイン</t>
    </rPh>
    <phoneticPr fontId="1"/>
  </si>
  <si>
    <t>Q2-4-1 離職者数_非常勤職員</t>
    <rPh sb="7" eb="10">
      <t>リショクシャ</t>
    </rPh>
    <rPh sb="10" eb="11">
      <t>スウ</t>
    </rPh>
    <rPh sb="12" eb="13">
      <t>ヒ</t>
    </rPh>
    <rPh sb="15" eb="17">
      <t>ショクイン</t>
    </rPh>
    <phoneticPr fontId="1"/>
  </si>
  <si>
    <t>Q2-2 開設からの年数</t>
    <rPh sb="5" eb="7">
      <t>カイセツ</t>
    </rPh>
    <rPh sb="10" eb="12">
      <t>ネンスウ</t>
    </rPh>
    <phoneticPr fontId="1"/>
  </si>
  <si>
    <t>常勤職員</t>
    <rPh sb="0" eb="2">
      <t>ジョウキン</t>
    </rPh>
    <rPh sb="2" eb="4">
      <t>ショクイン</t>
    </rPh>
    <phoneticPr fontId="5"/>
  </si>
  <si>
    <t>非常勤職員</t>
    <rPh sb="0" eb="3">
      <t>ヒジョウキン</t>
    </rPh>
    <rPh sb="3" eb="5">
      <t>ショクイン</t>
    </rPh>
    <phoneticPr fontId="5"/>
  </si>
  <si>
    <t>貴事業所についてご記入ください。</t>
    <rPh sb="0" eb="1">
      <t>キ</t>
    </rPh>
    <rPh sb="1" eb="4">
      <t>ジギョウショ</t>
    </rPh>
    <rPh sb="9" eb="11">
      <t>キニュウ</t>
    </rPh>
    <phoneticPr fontId="1"/>
  </si>
  <si>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</si>
  <si>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</si>
  <si>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</si>
  <si>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Eメールアドレス</t>
    <phoneticPr fontId="1"/>
  </si>
  <si>
    <t>問４　人材確保に関して市町村に期待するサポートがあれば、ご回答ください。（自由記述）</t>
    <rPh sb="0" eb="1">
      <t>トイ</t>
    </rPh>
    <rPh sb="3" eb="7">
      <t>ジンザイカクホ</t>
    </rPh>
    <rPh sb="8" eb="9">
      <t>カン</t>
    </rPh>
    <rPh sb="11" eb="14">
      <t>シチョウソン</t>
    </rPh>
    <rPh sb="15" eb="17">
      <t>キタイ</t>
    </rPh>
    <rPh sb="29" eb="31">
      <t>カイトウ</t>
    </rPh>
    <rPh sb="37" eb="41">
      <t>ジユウキジュツ</t>
    </rPh>
    <phoneticPr fontId="5"/>
  </si>
  <si>
    <t>問３　採用や人材定着に関する課題をご回答ください。（自由記述）</t>
    <rPh sb="0" eb="1">
      <t>トイ</t>
    </rPh>
    <rPh sb="3" eb="5">
      <t>サイヨウ</t>
    </rPh>
    <rPh sb="6" eb="8">
      <t>ジンザイ</t>
    </rPh>
    <rPh sb="8" eb="10">
      <t>テイチャク</t>
    </rPh>
    <rPh sb="11" eb="12">
      <t>カン</t>
    </rPh>
    <rPh sb="14" eb="16">
      <t>カダイ</t>
    </rPh>
    <rPh sb="18" eb="20">
      <t>カイトウ</t>
    </rPh>
    <rPh sb="26" eb="30">
      <t>ジユウキジュツ</t>
    </rPh>
    <phoneticPr fontId="5"/>
  </si>
  <si>
    <t>Q5-1 事業所名</t>
    <rPh sb="5" eb="9">
      <t>ジギョウショメイ</t>
    </rPh>
    <phoneticPr fontId="1"/>
  </si>
  <si>
    <t>Q5-2 担当者名</t>
    <rPh sb="5" eb="8">
      <t>タントウシャ</t>
    </rPh>
    <rPh sb="8" eb="9">
      <t>メイ</t>
    </rPh>
    <phoneticPr fontId="1"/>
  </si>
  <si>
    <t>Q5-3 電話番号</t>
    <rPh sb="5" eb="9">
      <t>デンワバンゴウ</t>
    </rPh>
    <phoneticPr fontId="1"/>
  </si>
  <si>
    <t>Q5-4 Eメールアドレス</t>
    <phoneticPr fontId="1"/>
  </si>
  <si>
    <t>Q4 自由回答２</t>
    <rPh sb="3" eb="7">
      <t>ジユウカイトウ</t>
    </rPh>
    <phoneticPr fontId="1"/>
  </si>
  <si>
    <t>Q3 自由回答１</t>
    <rPh sb="3" eb="7">
      <t>ジユウカイトウ</t>
    </rPh>
    <phoneticPr fontId="1"/>
  </si>
  <si>
    <t>※ 残業時間を含む。休憩時間は除く。
※週の始まりは事業所ごとに任意の曜日で構いません。</t>
    <phoneticPr fontId="1"/>
  </si>
  <si>
    <t>１．はい　　⇒問2-3へ</t>
    <rPh sb="7" eb="8">
      <t>トイ</t>
    </rPh>
    <phoneticPr fontId="5"/>
  </si>
  <si>
    <t>種別</t>
    <rPh sb="0" eb="2">
      <t>シュベツ</t>
    </rPh>
    <phoneticPr fontId="1"/>
  </si>
  <si>
    <t>集計用</t>
    <rPh sb="0" eb="3">
      <t>シュウケイヨウ</t>
    </rPh>
    <phoneticPr fontId="1"/>
  </si>
  <si>
    <t>年数</t>
    <rPh sb="0" eb="2">
      <t>ネンスウ</t>
    </rPh>
    <phoneticPr fontId="1"/>
  </si>
  <si>
    <t>Q2-1-1 介護職員数</t>
    <rPh sb="7" eb="9">
      <t>カイゴ</t>
    </rPh>
    <phoneticPr fontId="1"/>
  </si>
  <si>
    <t>Q2-1-2　外国人職員数</t>
    <rPh sb="7" eb="10">
      <t>ガイコクジン</t>
    </rPh>
    <rPh sb="10" eb="12">
      <t>ショクイン</t>
    </rPh>
    <rPh sb="12" eb="13">
      <t>スウ</t>
    </rPh>
    <phoneticPr fontId="1"/>
  </si>
  <si>
    <t>Q2-1-2 派遣職員数</t>
    <rPh sb="7" eb="11">
      <t>ハケンショクイン</t>
    </rPh>
    <rPh sb="11" eb="12">
      <t>スウ</t>
    </rPh>
    <phoneticPr fontId="1"/>
  </si>
  <si>
    <t>Q5-1 資格の取得､研修の修了の状況</t>
    <phoneticPr fontId="1"/>
  </si>
  <si>
    <t>Q5-2 雇用形態</t>
    <phoneticPr fontId="1"/>
  </si>
  <si>
    <t>Q5-3 性別</t>
    <phoneticPr fontId="1"/>
  </si>
  <si>
    <t>Q5-4 年齢</t>
    <phoneticPr fontId="1"/>
  </si>
  <si>
    <t>Q5-5 過去1週間の勤務時間</t>
    <phoneticPr fontId="1"/>
  </si>
  <si>
    <t>Q5-6 現在の事業所での勤務年数</t>
    <phoneticPr fontId="1"/>
  </si>
  <si>
    <t>Q5-7 現在の施設等に勤務する直前の職場</t>
    <phoneticPr fontId="1"/>
  </si>
  <si>
    <t>Q5-8-1 直前の職場_場所</t>
    <phoneticPr fontId="1"/>
  </si>
  <si>
    <t>Q5-8-2 直前の職場_法人</t>
    <phoneticPr fontId="1"/>
  </si>
  <si>
    <t>転記作業用</t>
    <rPh sb="0" eb="5">
      <t>テンキサギョウヨウ</t>
    </rPh>
    <phoneticPr fontId="1"/>
  </si>
  <si>
    <t>エラー</t>
    <phoneticPr fontId="1"/>
  </si>
  <si>
    <t>1.現在の施設等と、同一の市区町村内
2.現在の施設等と、別の市区町村内
3.不明</t>
    <rPh sb="41" eb="43">
      <t>フメイ</t>
    </rPh>
    <phoneticPr fontId="1"/>
  </si>
  <si>
    <t>1.現在の施設等と、同一の法人・グループ
2.現在の施設等と、別の法人・グループ
3.不明</t>
    <rPh sb="45" eb="47">
      <t>フメイ</t>
    </rPh>
    <phoneticPr fontId="1"/>
  </si>
  <si>
    <r>
      <t>（通所介護</t>
    </r>
    <r>
      <rPr>
        <sz val="8"/>
        <color theme="1"/>
        <rFont val="游ゴシック"/>
        <family val="3"/>
        <charset val="128"/>
        <scheme val="minor"/>
      </rPr>
      <t>（地域密着型含む）</t>
    </r>
    <r>
      <rPr>
        <sz val="9"/>
        <color theme="1"/>
        <rFont val="游ゴシック"/>
        <family val="3"/>
        <charset val="128"/>
        <scheme val="minor"/>
      </rPr>
      <t>、通所リハビリテーション、認知症対応型通所介護、通所型サービス</t>
    </r>
    <r>
      <rPr>
        <sz val="8"/>
        <color theme="1"/>
        <rFont val="游ゴシック"/>
        <family val="3"/>
        <charset val="128"/>
        <scheme val="minor"/>
      </rPr>
      <t>（総合事業）</t>
    </r>
    <r>
      <rPr>
        <sz val="9"/>
        <color theme="1"/>
        <rFont val="游ゴシック"/>
        <family val="3"/>
        <charset val="128"/>
        <scheme val="minor"/>
      </rPr>
      <t>）</t>
    </r>
    <rPh sb="1" eb="5">
      <t>ツウショカイゴ</t>
    </rPh>
    <rPh sb="6" eb="12">
      <t>チイキミッチャクガタフク</t>
    </rPh>
    <rPh sb="15" eb="17">
      <t>ツウショ</t>
    </rPh>
    <rPh sb="27" eb="37">
      <t>ニンチショウタイオウガタツウショカイゴ</t>
    </rPh>
    <rPh sb="38" eb="41">
      <t>ツウショガタ</t>
    </rPh>
    <rPh sb="46" eb="50">
      <t>ソウゴウジギョウ</t>
    </rPh>
    <phoneticPr fontId="5"/>
  </si>
  <si>
    <r>
      <t>（特別養護老人ホーム</t>
    </r>
    <r>
      <rPr>
        <sz val="8"/>
        <color theme="1"/>
        <rFont val="游ゴシック"/>
        <family val="3"/>
        <charset val="128"/>
        <scheme val="minor"/>
      </rPr>
      <t>（地域密着型含む）</t>
    </r>
    <r>
      <rPr>
        <sz val="9"/>
        <color theme="1"/>
        <rFont val="游ゴシック"/>
        <family val="2"/>
        <charset val="128"/>
        <scheme val="minor"/>
      </rPr>
      <t>、介護老人保健施設、介護医療院、ショートステイ、グループホーム、特定施設</t>
    </r>
    <r>
      <rPr>
        <sz val="8"/>
        <color theme="1"/>
        <rFont val="游ゴシック"/>
        <family val="3"/>
        <charset val="128"/>
        <scheme val="minor"/>
      </rPr>
      <t>（地域密着型含む）</t>
    </r>
    <r>
      <rPr>
        <sz val="9"/>
        <color theme="1"/>
        <rFont val="游ゴシック"/>
        <family val="2"/>
        <charset val="128"/>
        <scheme val="minor"/>
      </rPr>
      <t>、住宅型有料老人ホーム、サービス付き高齢者向け住宅、軽費老人ホーム）</t>
    </r>
    <rPh sb="1" eb="7">
      <t>トクベツヨウゴロウジン</t>
    </rPh>
    <rPh sb="11" eb="15">
      <t>チイキミッチャク</t>
    </rPh>
    <rPh sb="15" eb="16">
      <t>ガタ</t>
    </rPh>
    <rPh sb="16" eb="17">
      <t>フク</t>
    </rPh>
    <rPh sb="20" eb="24">
      <t>カイゴロウジン</t>
    </rPh>
    <rPh sb="24" eb="28">
      <t>ホケンシセツ</t>
    </rPh>
    <rPh sb="29" eb="34">
      <t>カイゴイリョウイン</t>
    </rPh>
    <rPh sb="51" eb="53">
      <t>トクテイ</t>
    </rPh>
    <rPh sb="53" eb="55">
      <t>シセツ</t>
    </rPh>
    <rPh sb="56" eb="61">
      <t>チイキミッチャクガタ</t>
    </rPh>
    <rPh sb="61" eb="62">
      <t>フク</t>
    </rPh>
    <rPh sb="65" eb="70">
      <t>ジュウタクガタユウリョウ</t>
    </rPh>
    <rPh sb="70" eb="72">
      <t>ロウジン</t>
    </rPh>
    <rPh sb="80" eb="81">
      <t>ツ</t>
    </rPh>
    <rPh sb="82" eb="85">
      <t>コウレイシャ</t>
    </rPh>
    <rPh sb="85" eb="86">
      <t>ム</t>
    </rPh>
    <rPh sb="87" eb="89">
      <t>ジュウタク</t>
    </rPh>
    <rPh sb="90" eb="94">
      <t>ケイヒロウジン</t>
    </rPh>
    <phoneticPr fontId="5"/>
  </si>
  <si>
    <t>NA</t>
    <phoneticPr fontId="1"/>
  </si>
  <si>
    <t>Q2-1-2　常勤職員数</t>
    <rPh sb="7" eb="9">
      <t>ジョウキン</t>
    </rPh>
    <rPh sb="9" eb="11">
      <t>ショクイン</t>
    </rPh>
    <rPh sb="11" eb="12">
      <t>スウ</t>
    </rPh>
    <phoneticPr fontId="1"/>
  </si>
  <si>
    <t>外国人職員数</t>
    <rPh sb="0" eb="6">
      <t>ガイコクジンショクインスウ</t>
    </rPh>
    <phoneticPr fontId="1"/>
  </si>
  <si>
    <t>人</t>
    <rPh sb="0" eb="1">
      <t>ニン</t>
    </rPh>
    <phoneticPr fontId="1"/>
  </si>
  <si>
    <t>派遣職員数</t>
    <rPh sb="0" eb="5">
      <t>ハケンショクインスウ</t>
    </rPh>
    <phoneticPr fontId="1"/>
  </si>
  <si>
    <t>左記のうち常勤職員</t>
    <rPh sb="0" eb="2">
      <t>サキ</t>
    </rPh>
    <rPh sb="5" eb="7">
      <t>ジョウキン</t>
    </rPh>
    <rPh sb="7" eb="9">
      <t>ショクイン</t>
    </rPh>
    <phoneticPr fontId="5"/>
  </si>
  <si>
    <t>左記のうち非常勤職員</t>
    <rPh sb="0" eb="2">
      <t>サキ</t>
    </rPh>
    <rPh sb="5" eb="8">
      <t>ヒジョウキン</t>
    </rPh>
    <rPh sb="8" eb="10">
      <t>ショクイン</t>
    </rPh>
    <phoneticPr fontId="5"/>
  </si>
  <si>
    <t>1. 介護福祉士
（認定介護福祉士含む）
2.介護福祉士実務者研修修了
　または
　(旧)介護職員基礎研修修了
または
(旧)ヘルパー１級
3.介護職員初任者研修修了、
　または
(旧)ヘルパー2級
4.上記のいずれも該当しない</t>
    <rPh sb="3" eb="8">
      <t>カイゴフクシシ</t>
    </rPh>
    <rPh sb="10" eb="17">
      <t>ニンテイカイゴフクシシ</t>
    </rPh>
    <rPh sb="17" eb="18">
      <t>フク</t>
    </rPh>
    <rPh sb="25" eb="28">
      <t>フクシシ</t>
    </rPh>
    <phoneticPr fontId="1"/>
  </si>
  <si>
    <t>1.現在の職場が初めての勤務先⇒【回答終了】
2.介護以外の職場　⇒【回答終了】
3.特養、老健、療養型・介護医療院、ｼｮｰﾄｽﾃｲ、グループホーム、特定施設
4.訪問介護・入浴、夜間対応型
5.小多機、看多機、定期巡回ｻｰﾋﾞｽ
6.通所介護、通所リハ、認知症デイ
7.住宅型有料、サ高住（特定施設以外）
8.その他の介護サービス
　⇒【「3.」～「8.」の場合は(8)へ】
9.不明　⇒【回答終了】</t>
    <rPh sb="191" eb="193">
      <t>フメイ</t>
    </rPh>
    <phoneticPr fontId="1"/>
  </si>
  <si>
    <r>
      <rPr>
        <b/>
        <u/>
        <sz val="9"/>
        <rFont val="游ゴシック"/>
        <family val="3"/>
        <charset val="128"/>
        <scheme val="minor"/>
      </rPr>
      <t>※本調査票の送付先（郵便・メール等の宛名となっている事業所）で行うサービス</t>
    </r>
    <r>
      <rPr>
        <sz val="9"/>
        <rFont val="游ゴシック"/>
        <family val="3"/>
        <charset val="128"/>
        <scheme val="minor"/>
      </rPr>
      <t>について、ご回答ください。</t>
    </r>
    <rPh sb="1" eb="2">
      <t>ホン</t>
    </rPh>
    <rPh sb="2" eb="5">
      <t>チョウサヒョウ</t>
    </rPh>
    <rPh sb="6" eb="9">
      <t>ソウフサキ</t>
    </rPh>
    <rPh sb="10" eb="12">
      <t>ユウビン</t>
    </rPh>
    <rPh sb="16" eb="17">
      <t>トウ</t>
    </rPh>
    <rPh sb="18" eb="20">
      <t>アテナ</t>
    </rPh>
    <rPh sb="26" eb="29">
      <t>ジギョウショ</t>
    </rPh>
    <rPh sb="31" eb="32">
      <t>オコナ</t>
    </rPh>
    <rPh sb="43" eb="45">
      <t>カイトウ</t>
    </rPh>
    <phoneticPr fontId="5"/>
  </si>
  <si>
    <r>
      <t>問１　該当するサービス種別（介護予防を含む）を、ご回答ください。</t>
    </r>
    <r>
      <rPr>
        <b/>
        <u/>
        <sz val="10"/>
        <rFont val="游ゴシック"/>
        <family val="3"/>
        <charset val="128"/>
        <scheme val="minor"/>
      </rPr>
      <t>（１つに○）</t>
    </r>
    <rPh sb="0" eb="1">
      <t>トイ</t>
    </rPh>
    <rPh sb="3" eb="5">
      <t>ガイトウ</t>
    </rPh>
    <rPh sb="11" eb="13">
      <t>シュベツ</t>
    </rPh>
    <rPh sb="14" eb="18">
      <t>カイゴヨボウ</t>
    </rPh>
    <rPh sb="19" eb="20">
      <t>フク</t>
    </rPh>
    <rPh sb="25" eb="27">
      <t>カイトウ</t>
    </rPh>
    <phoneticPr fontId="1"/>
  </si>
  <si>
    <r>
      <t>問２-１　介護職員の人数を、ご記入ください。</t>
    </r>
    <r>
      <rPr>
        <b/>
        <u/>
        <sz val="10"/>
        <rFont val="游ゴシック"/>
        <family val="3"/>
        <charset val="128"/>
        <scheme val="minor"/>
      </rPr>
      <t>（数値を記入）</t>
    </r>
    <rPh sb="0" eb="1">
      <t>トイ</t>
    </rPh>
    <rPh sb="5" eb="9">
      <t>カイゴショクイン</t>
    </rPh>
    <rPh sb="10" eb="12">
      <t>ニンズウ</t>
    </rPh>
    <rPh sb="15" eb="17">
      <t>キニュウ</t>
    </rPh>
    <rPh sb="23" eb="25">
      <t>スウチ</t>
    </rPh>
    <rPh sb="26" eb="28">
      <t>キニュウ</t>
    </rPh>
    <phoneticPr fontId="5"/>
  </si>
  <si>
    <t>Q2-1-3 非常勤職員数</t>
    <rPh sb="7" eb="10">
      <t>ヒジョウキン</t>
    </rPh>
    <rPh sb="10" eb="12">
      <t>ショクイン</t>
    </rPh>
    <rPh sb="12" eb="13">
      <t>スウ</t>
    </rPh>
    <phoneticPr fontId="1"/>
  </si>
  <si>
    <t>Q2-1-4　外国人職員数</t>
    <rPh sb="7" eb="10">
      <t>ガイコクジン</t>
    </rPh>
    <rPh sb="10" eb="12">
      <t>ショクイン</t>
    </rPh>
    <rPh sb="12" eb="13">
      <t>スウ</t>
    </rPh>
    <phoneticPr fontId="1"/>
  </si>
  <si>
    <t>Q2-1-5 派遣職員数</t>
    <rPh sb="7" eb="11">
      <t>ハケンショクイン</t>
    </rPh>
    <rPh sb="11" eb="12">
      <t>スウ</t>
    </rPh>
    <phoneticPr fontId="1"/>
  </si>
  <si>
    <t>1施設・居住</t>
    <rPh sb="1" eb="3">
      <t>シセツ</t>
    </rPh>
    <rPh sb="4" eb="6">
      <t>キョジュウ</t>
    </rPh>
    <phoneticPr fontId="1"/>
  </si>
  <si>
    <t>2通所</t>
    <rPh sb="1" eb="3">
      <t>ツウショ</t>
    </rPh>
    <phoneticPr fontId="1"/>
  </si>
  <si>
    <t>1. 1年以上</t>
    <rPh sb="4" eb="7">
      <t>ネンイジョウ</t>
    </rPh>
    <phoneticPr fontId="1"/>
  </si>
  <si>
    <t>2. 1年未満</t>
    <rPh sb="4" eb="7">
      <t>ネンミマン</t>
    </rPh>
    <phoneticPr fontId="1"/>
  </si>
  <si>
    <t>自動表示</t>
    <rPh sb="0" eb="4">
      <t>ジドウヒョウジ</t>
    </rPh>
    <phoneticPr fontId="1"/>
  </si>
  <si>
    <t>続いて、調査票（Q5）の設問（問５）にお進みください。</t>
    <rPh sb="0" eb="1">
      <t>ツヅ</t>
    </rPh>
    <rPh sb="4" eb="7">
      <t>チョウサヒョウ</t>
    </rPh>
    <rPh sb="12" eb="14">
      <t>セツモン</t>
    </rPh>
    <rPh sb="15" eb="16">
      <t>トイ</t>
    </rPh>
    <rPh sb="20" eb="21">
      <t>スス</t>
    </rPh>
    <phoneticPr fontId="5"/>
  </si>
  <si>
    <t>調査にご回答いただきありがとうございます。</t>
    <rPh sb="0" eb="2">
      <t>チョウサ</t>
    </rPh>
    <rPh sb="4" eb="6">
      <t>カイトウ</t>
    </rPh>
    <phoneticPr fontId="1"/>
  </si>
  <si>
    <t>引き続き、外国人材の受け入れについてのアンケートに回答をお願いいたします。</t>
    <rPh sb="0" eb="1">
      <t>ヒ</t>
    </rPh>
    <rPh sb="2" eb="3">
      <t>ツヅ</t>
    </rPh>
    <rPh sb="5" eb="9">
      <t>ガイコクジンザイ</t>
    </rPh>
    <rPh sb="10" eb="11">
      <t>ウ</t>
    </rPh>
    <rPh sb="12" eb="13">
      <t>イ</t>
    </rPh>
    <rPh sb="25" eb="27">
      <t>カイトウ</t>
    </rPh>
    <rPh sb="29" eb="30">
      <t>ネガ</t>
    </rPh>
    <phoneticPr fontId="1"/>
  </si>
  <si>
    <t>◆	質問１～４については、施設・事業所にお尋ねします。</t>
    <phoneticPr fontId="1"/>
  </si>
  <si>
    <t>質問１　施設・事業所において、令和７年１１月１日現在で、外国人の職員（パート・アルバイトを含む）</t>
    <phoneticPr fontId="1"/>
  </si>
  <si>
    <t>　　　　が働かれていますか。（1つに○）</t>
    <rPh sb="5" eb="6">
      <t>ハタラ</t>
    </rPh>
    <phoneticPr fontId="1"/>
  </si>
  <si>
    <t>1. いる　（質問2に進んでください。）</t>
    <rPh sb="7" eb="9">
      <t>シツモン</t>
    </rPh>
    <rPh sb="11" eb="12">
      <t>スス</t>
    </rPh>
    <phoneticPr fontId="1"/>
  </si>
  <si>
    <t>2. いない　（質問4に進んでください。）</t>
    <rPh sb="8" eb="10">
      <t>シツモン</t>
    </rPh>
    <rPh sb="12" eb="13">
      <t>スス</t>
    </rPh>
    <phoneticPr fontId="1"/>
  </si>
  <si>
    <t>質問２　外国人職員の出身国はどこでしょうか。</t>
    <phoneticPr fontId="1"/>
  </si>
  <si>
    <t>国名</t>
    <rPh sb="0" eb="2">
      <t>コクメイ</t>
    </rPh>
    <phoneticPr fontId="1"/>
  </si>
  <si>
    <t>人数（人）</t>
    <rPh sb="0" eb="2">
      <t>ニンズウ</t>
    </rPh>
    <rPh sb="3" eb="4">
      <t>ニン</t>
    </rPh>
    <phoneticPr fontId="1"/>
  </si>
  <si>
    <t>質問３　外国人職員の在留資格は何になりますか。</t>
    <phoneticPr fontId="1"/>
  </si>
  <si>
    <t>在留資格</t>
    <phoneticPr fontId="1"/>
  </si>
  <si>
    <t>専門的・技術的分野の在留資格「介護」</t>
    <phoneticPr fontId="1"/>
  </si>
  <si>
    <t>特定技能１号</t>
    <phoneticPr fontId="1"/>
  </si>
  <si>
    <t>特定活動（ＥＰＡ）</t>
    <phoneticPr fontId="1"/>
  </si>
  <si>
    <t>技能実習</t>
    <phoneticPr fontId="1"/>
  </si>
  <si>
    <t>留学生</t>
    <phoneticPr fontId="1"/>
  </si>
  <si>
    <t>永住者、日本人の配偶者等、永住者の配偶者等、定住者</t>
    <phoneticPr fontId="1"/>
  </si>
  <si>
    <t>質問４　外国人材を受入れるにあたり、施設・事業所から行政へ要望することはありますか。</t>
    <phoneticPr fontId="1"/>
  </si>
  <si>
    <r>
      <t>◆</t>
    </r>
    <r>
      <rPr>
        <b/>
        <sz val="7"/>
        <color rgb="FF000000"/>
        <rFont val="Times New Roman"/>
        <family val="1"/>
      </rPr>
      <t xml:space="preserve">  </t>
    </r>
    <r>
      <rPr>
        <b/>
        <sz val="12"/>
        <color rgb="FF000000"/>
        <rFont val="ＭＳ ゴシック"/>
        <family val="3"/>
        <charset val="128"/>
      </rPr>
      <t>質問５については、外国人職員の皆様にお尋ねします。</t>
    </r>
  </si>
  <si>
    <t>（ 恐れ入りますが、施設・事業所で外国人職員の皆様に聞き取り等をしていただき、</t>
    <phoneticPr fontId="1"/>
  </si>
  <si>
    <t>　その結果を本人に代わって回答欄にご記入くださいますようお願いします。 ）</t>
    <phoneticPr fontId="1"/>
  </si>
  <si>
    <t>質問５　外国人職員の皆様から、仕事、あるいは生活するうえで行政へ要望することはありますか。</t>
    <phoneticPr fontId="1"/>
  </si>
  <si>
    <t>質問は、以上です。ご協力ありがとうございます。</t>
    <phoneticPr fontId="1"/>
  </si>
  <si>
    <t>外国人職員の合計</t>
    <phoneticPr fontId="1"/>
  </si>
  <si>
    <t>※令和7年10月1日現在の状況について、</t>
    <rPh sb="1" eb="3">
      <t>レイワ</t>
    </rPh>
    <rPh sb="4" eb="5">
      <t>ネン</t>
    </rPh>
    <rPh sb="7" eb="8">
      <t>ガツ</t>
    </rPh>
    <rPh sb="9" eb="10">
      <t>ニチ</t>
    </rPh>
    <rPh sb="10" eb="12">
      <t>ゲンザイ</t>
    </rPh>
    <rPh sb="13" eb="15">
      <t>ジョウキョウ</t>
    </rPh>
    <phoneticPr fontId="1"/>
  </si>
  <si>
    <t>問２-３　令和7年10月１日時点で、開設から１年以上を経過している事業所にお伺いします。</t>
    <rPh sb="0" eb="1">
      <t>トイ</t>
    </rPh>
    <rPh sb="5" eb="7">
      <t>レイワ</t>
    </rPh>
    <rPh sb="8" eb="9">
      <t>ネン</t>
    </rPh>
    <rPh sb="11" eb="12">
      <t>ガツ</t>
    </rPh>
    <rPh sb="13" eb="14">
      <t>ニチ</t>
    </rPh>
    <rPh sb="14" eb="16">
      <t>ジテン</t>
    </rPh>
    <rPh sb="18" eb="20">
      <t>カイセツ</t>
    </rPh>
    <rPh sb="23" eb="24">
      <t>ネン</t>
    </rPh>
    <rPh sb="24" eb="26">
      <t>イジョウ</t>
    </rPh>
    <rPh sb="27" eb="29">
      <t>ケイカ</t>
    </rPh>
    <rPh sb="33" eb="36">
      <t>ジギョウショ</t>
    </rPh>
    <rPh sb="38" eb="39">
      <t>ウカガ</t>
    </rPh>
    <phoneticPr fontId="5"/>
  </si>
  <si>
    <r>
      <t>過去１年間（令和6年10月1日～令和7年9月30日）の介護職員の採用者数と離職者数を、常勤・非常勤別にご記入ください。外国人人材も含めてご回答ください。</t>
    </r>
    <r>
      <rPr>
        <b/>
        <u/>
        <sz val="10"/>
        <rFont val="游ゴシック"/>
        <family val="3"/>
        <charset val="128"/>
        <scheme val="minor"/>
      </rPr>
      <t>（数値を記入）</t>
    </r>
    <rPh sb="6" eb="8">
      <t>レイワ</t>
    </rPh>
    <rPh sb="16" eb="18">
      <t>レイワ</t>
    </rPh>
    <rPh sb="43" eb="45">
      <t>ジョウキン</t>
    </rPh>
    <rPh sb="46" eb="49">
      <t>ヒジョウキン</t>
    </rPh>
    <rPh sb="49" eb="50">
      <t>ベツ</t>
    </rPh>
    <rPh sb="59" eb="62">
      <t>ガイコクジン</t>
    </rPh>
    <rPh sb="62" eb="64">
      <t>ジンザイ</t>
    </rPh>
    <rPh sb="65" eb="66">
      <t>フク</t>
    </rPh>
    <rPh sb="69" eb="71">
      <t>カイトウ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</si>
</sst>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1"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b/>
      <u/>
      <sz val="10"/>
      <color theme="1"/>
      <name val="游ゴシック"/>
      <family val="3"/>
      <charset val="128"/>
      <scheme val="minor"/>
    </font>
    <font>
      <b/>
      <sz val="11"/>
      <color theme="0"/>
      <name val="游ゴシック"/>
      <family val="3"/>
      <charset val="128"/>
      <scheme val="minor"/>
    </font>
    <font>
      <sz val="9"/>
      <name val="游ゴシック"/>
      <family val="3"/>
      <charset val="128"/>
      <scheme val="minor"/>
    </font>
    <font>
      <b/>
      <u/>
      <sz val="9"/>
      <name val="游ゴシック"/>
      <family val="3"/>
      <charset val="128"/>
      <scheme val="minor"/>
    </font>
    <font>
      <u/>
      <sz val="10"/>
      <name val="游ゴシック"/>
      <family val="3"/>
      <charset val="128"/>
      <scheme val="minor"/>
    </font>
    <font>
      <sz val="11"/>
      <color rgb="FFFF0000"/>
      <name val="游ゴシック"/>
      <family val="2"/>
      <charset val="128"/>
      <scheme val="minor"/>
    </font>
    <font>
      <sz val="10"/>
      <color rgb="FFFF0000"/>
      <name val="游ゴシック"/>
      <family val="3"/>
      <charset val="128"/>
      <scheme val="minor"/>
    </font>
    <font>
      <sz val="6"/>
      <name val="ＭＳ 明朝"/>
      <family val="1"/>
      <charset val="128"/>
    </font>
    <font>
      <sz val="11"/>
      <color theme="0"/>
      <name val="游ゴシック"/>
      <family val="2"/>
      <charset val="128"/>
      <scheme val="minor"/>
    </font>
    <font>
      <sz val="9"/>
      <color theme="0"/>
      <name val="游ゴシック"/>
      <family val="2"/>
      <charset val="128"/>
      <scheme val="minor"/>
    </font>
    <font>
      <b/>
      <sz val="10"/>
      <color rgb="FFFF0000"/>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b/>
      <u/>
      <sz val="10"/>
      <name val="游ゴシック"/>
      <family val="3"/>
      <charset val="128"/>
      <scheme val="minor"/>
    </font>
    <font>
      <b/>
      <sz val="12"/>
      <color rgb="FF000000"/>
      <name val="ＭＳ 明朝"/>
      <family val="1"/>
      <charset val="128"/>
    </font>
    <font>
      <b/>
      <sz val="7"/>
      <color rgb="FF000000"/>
      <name val="Times New Roman"/>
      <family val="1"/>
    </font>
    <font>
      <b/>
      <sz val="12"/>
      <color rgb="FF000000"/>
      <name val="ＭＳ ゴシック"/>
      <family val="3"/>
      <charset val="128"/>
    </font>
    <font>
      <sz val="10"/>
      <color rgb="FF000000"/>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0" fillId="3" borderId="0" xfId="0" applyFill="1">
      <alignment vertical="center"/>
    </xf>
    <xf numFmtId="0" fontId="14" fillId="4" borderId="1" xfId="0" applyFont="1" applyFill="1" applyBorder="1" applyAlignment="1">
      <alignment horizontal="center" vertical="center"/>
    </xf>
    <xf numFmtId="0" fontId="18"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19"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19" fillId="0" borderId="0" xfId="0" applyFont="1" applyAlignment="1" applyProtection="1">
      <alignment vertical="center" wrapText="1"/>
      <protection locked="0"/>
    </xf>
    <xf numFmtId="0" fontId="0" fillId="2" borderId="0" xfId="0" applyFill="1">
      <alignment vertical="center"/>
    </xf>
    <xf numFmtId="0" fontId="9" fillId="3" borderId="0" xfId="0" applyFont="1" applyFill="1">
      <alignment vertical="center"/>
    </xf>
    <xf numFmtId="0" fontId="4" fillId="3" borderId="0" xfId="0" applyFont="1" applyFill="1">
      <alignment vertical="center"/>
    </xf>
    <xf numFmtId="0" fontId="7" fillId="3" borderId="0" xfId="0" applyFont="1" applyFill="1">
      <alignment vertical="center"/>
    </xf>
    <xf numFmtId="0" fontId="8" fillId="3" borderId="0" xfId="0" applyFont="1" applyFill="1">
      <alignment vertical="center"/>
    </xf>
    <xf numFmtId="0" fontId="6" fillId="3" borderId="0" xfId="0" applyFont="1" applyFill="1">
      <alignment vertical="center"/>
    </xf>
    <xf numFmtId="0" fontId="15" fillId="3" borderId="0" xfId="0" applyFont="1" applyFill="1" applyAlignment="1">
      <alignment vertical="center"/>
    </xf>
    <xf numFmtId="0" fontId="10" fillId="3" borderId="0" xfId="0" applyFont="1" applyFill="1" applyAlignment="1">
      <alignment vertical="center" wrapText="1"/>
    </xf>
    <xf numFmtId="0" fontId="3" fillId="3" borderId="0" xfId="0" applyFont="1" applyFill="1">
      <alignment vertical="center"/>
    </xf>
    <xf numFmtId="0" fontId="21" fillId="3" borderId="0" xfId="0" applyFont="1" applyFill="1">
      <alignment vertical="center"/>
    </xf>
    <xf numFmtId="0" fontId="0" fillId="3" borderId="0" xfId="0" applyFill="1" applyBorder="1">
      <alignment vertical="center"/>
    </xf>
    <xf numFmtId="0" fontId="10" fillId="3" borderId="0" xfId="0" applyFont="1" applyFill="1">
      <alignment vertical="center"/>
    </xf>
    <xf numFmtId="0" fontId="7" fillId="3" borderId="0" xfId="0" applyFont="1" applyFill="1" applyAlignment="1">
      <alignment vertical="center"/>
    </xf>
    <xf numFmtId="0" fontId="23" fillId="3" borderId="0" xfId="0" applyFont="1" applyFill="1">
      <alignment vertical="center"/>
    </xf>
    <xf numFmtId="0" fontId="24" fillId="3" borderId="0" xfId="0" applyFont="1" applyFill="1">
      <alignment vertical="center"/>
    </xf>
    <xf numFmtId="0" fontId="22" fillId="3" borderId="0" xfId="0" applyFont="1" applyFill="1" applyAlignment="1">
      <alignment vertical="center" wrapText="1"/>
    </xf>
    <xf numFmtId="0" fontId="11" fillId="3" borderId="0" xfId="0" applyFont="1" applyFill="1">
      <alignment vertical="center"/>
    </xf>
    <xf numFmtId="0" fontId="9" fillId="3"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vertical="top" wrapText="1"/>
    </xf>
    <xf numFmtId="0" fontId="4" fillId="3" borderId="5" xfId="0" applyFont="1" applyFill="1" applyBorder="1" applyAlignment="1">
      <alignment vertical="center"/>
    </xf>
    <xf numFmtId="49" fontId="4" fillId="3" borderId="1" xfId="0" applyNumberFormat="1" applyFont="1" applyFill="1" applyBorder="1">
      <alignment vertical="center"/>
    </xf>
    <xf numFmtId="0" fontId="0" fillId="3" borderId="0" xfId="0" applyFill="1" applyAlignment="1"/>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xf>
    <xf numFmtId="0" fontId="8" fillId="0" borderId="1" xfId="0" applyFont="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7" borderId="1" xfId="0" applyFont="1" applyFill="1" applyBorder="1" applyAlignment="1" applyProtection="1">
      <alignment horizontal="center" vertical="center" wrapText="1"/>
      <protection locked="0"/>
    </xf>
    <xf numFmtId="0" fontId="8" fillId="7" borderId="1" xfId="0" applyFont="1" applyFill="1" applyBorder="1" applyAlignment="1">
      <alignment horizontal="center" vertical="center"/>
    </xf>
    <xf numFmtId="0" fontId="3" fillId="0" borderId="0" xfId="0" applyFont="1">
      <alignment vertical="center"/>
    </xf>
    <xf numFmtId="0" fontId="8" fillId="3" borderId="0" xfId="0" applyFont="1" applyFill="1" applyAlignment="1">
      <alignment vertical="center"/>
    </xf>
    <xf numFmtId="0" fontId="8"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15" fillId="3" borderId="0" xfId="0" applyFont="1" applyFill="1" applyBorder="1" applyAlignment="1">
      <alignment horizontal="right" vertical="center"/>
    </xf>
    <xf numFmtId="0" fontId="3" fillId="3" borderId="0" xfId="0" applyFont="1" applyFill="1" applyBorder="1">
      <alignment vertical="center"/>
    </xf>
    <xf numFmtId="0" fontId="0" fillId="3" borderId="0" xfId="0" applyFill="1" applyBorder="1" applyAlignment="1">
      <alignment horizontal="center" vertical="center"/>
    </xf>
    <xf numFmtId="0" fontId="4" fillId="3" borderId="0" xfId="0" applyFont="1" applyFill="1" applyBorder="1" applyAlignment="1">
      <alignment horizontal="left" vertical="center"/>
    </xf>
    <xf numFmtId="0" fontId="12" fillId="6" borderId="1" xfId="0" applyFont="1" applyFill="1" applyBorder="1" applyAlignment="1">
      <alignment horizontal="center" vertical="center"/>
    </xf>
    <xf numFmtId="0" fontId="12" fillId="6" borderId="4" xfId="0" applyFont="1" applyFill="1" applyBorder="1" applyAlignment="1">
      <alignment horizontal="center" vertical="center"/>
    </xf>
    <xf numFmtId="0" fontId="4" fillId="6" borderId="5" xfId="0" applyFont="1" applyFill="1" applyBorder="1" applyAlignment="1">
      <alignment vertical="center"/>
    </xf>
    <xf numFmtId="0" fontId="9" fillId="3" borderId="0" xfId="0" applyFont="1" applyFill="1" applyProtection="1">
      <alignment vertical="center"/>
      <protection locked="0"/>
    </xf>
    <xf numFmtId="0" fontId="11" fillId="3" borderId="0" xfId="0" applyFont="1" applyFill="1" applyProtection="1">
      <alignment vertical="center"/>
      <protection locked="0"/>
    </xf>
    <xf numFmtId="0" fontId="11" fillId="3" borderId="0" xfId="0" applyFont="1" applyFill="1" applyAlignment="1" applyProtection="1">
      <alignment vertical="center"/>
      <protection locked="0"/>
    </xf>
    <xf numFmtId="0" fontId="12" fillId="3" borderId="4"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4" fillId="2" borderId="15" xfId="0" applyFont="1" applyFill="1" applyBorder="1">
      <alignment vertical="center"/>
    </xf>
    <xf numFmtId="0" fontId="12" fillId="2" borderId="15" xfId="0"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5" xfId="0" applyFont="1" applyFill="1" applyBorder="1">
      <alignment vertical="center"/>
    </xf>
    <xf numFmtId="0" fontId="13" fillId="3" borderId="0" xfId="0" applyFont="1" applyFill="1">
      <alignment vertical="center"/>
    </xf>
    <xf numFmtId="0" fontId="12" fillId="2" borderId="15" xfId="0" applyFont="1" applyFill="1" applyBorder="1" applyAlignment="1" applyProtection="1">
      <alignment horizontal="center" vertical="center"/>
      <protection locked="0"/>
    </xf>
    <xf numFmtId="0" fontId="12" fillId="3" borderId="0" xfId="0" applyFont="1" applyFill="1">
      <alignment vertical="center"/>
    </xf>
    <xf numFmtId="0" fontId="27" fillId="0" borderId="0" xfId="0" applyFont="1" applyAlignment="1">
      <alignment horizontal="left" vertical="top"/>
    </xf>
    <xf numFmtId="0" fontId="30" fillId="0" borderId="0" xfId="0" applyFont="1" applyAlignment="1">
      <alignment horizontal="left" vertical="center" indent="2"/>
    </xf>
    <xf numFmtId="0" fontId="11" fillId="2" borderId="15" xfId="0" applyFont="1" applyFill="1" applyBorder="1" applyAlignment="1" applyProtection="1">
      <alignment horizontal="left" vertical="top"/>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2" fillId="2" borderId="15" xfId="0" applyFont="1" applyFill="1" applyBorder="1" applyAlignment="1" applyProtection="1">
      <alignment horizontal="center" vertical="center"/>
      <protection locked="0"/>
    </xf>
    <xf numFmtId="49" fontId="12" fillId="2" borderId="15" xfId="0" applyNumberFormat="1"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11" xfId="0" applyFont="1" applyFill="1" applyBorder="1" applyAlignment="1">
      <alignment horizontal="center" vertical="center"/>
    </xf>
    <xf numFmtId="0" fontId="15" fillId="3" borderId="1" xfId="0" applyFont="1" applyFill="1" applyBorder="1" applyAlignment="1">
      <alignment horizontal="right" vertical="center"/>
    </xf>
    <xf numFmtId="0" fontId="15" fillId="3" borderId="11" xfId="0" applyFont="1" applyFill="1" applyBorder="1" applyAlignment="1">
      <alignment horizontal="right" vertical="center"/>
    </xf>
    <xf numFmtId="0" fontId="2" fillId="6" borderId="0" xfId="0" applyFont="1" applyFill="1" applyAlignment="1">
      <alignment horizontal="center" vertical="center"/>
    </xf>
    <xf numFmtId="0" fontId="10" fillId="3" borderId="0" xfId="0" applyFont="1" applyFill="1" applyAlignment="1">
      <alignment horizontal="left" vertical="center" wrapText="1"/>
    </xf>
    <xf numFmtId="0" fontId="9" fillId="3" borderId="0" xfId="0" applyFont="1" applyFill="1" applyAlignment="1">
      <alignment horizontal="left" vertical="center"/>
    </xf>
    <xf numFmtId="0" fontId="0" fillId="3" borderId="0" xfId="0" applyFill="1" applyAlignment="1">
      <alignment horizontal="left" vertical="center"/>
    </xf>
    <xf numFmtId="0" fontId="15" fillId="3" borderId="1" xfId="0" applyFont="1" applyFill="1" applyBorder="1" applyAlignment="1">
      <alignment horizontal="center" vertical="center"/>
    </xf>
    <xf numFmtId="0" fontId="15" fillId="3" borderId="1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9" xfId="0" applyFont="1" applyFill="1" applyBorder="1" applyAlignment="1">
      <alignment horizontal="center" vertical="center"/>
    </xf>
    <xf numFmtId="176" fontId="0" fillId="0" borderId="15" xfId="0" applyNumberFormat="1" applyFill="1" applyBorder="1" applyAlignment="1">
      <alignment horizontal="center" vertical="center"/>
    </xf>
    <xf numFmtId="0" fontId="7" fillId="3" borderId="0" xfId="0" applyFont="1" applyFill="1" applyAlignment="1">
      <alignment horizontal="left" vertical="center"/>
    </xf>
    <xf numFmtId="0" fontId="7" fillId="3" borderId="0" xfId="0" applyFont="1" applyFill="1" applyAlignment="1" applyProtection="1">
      <alignment horizontal="left" vertical="center" wrapText="1"/>
      <protection locked="0"/>
    </xf>
    <xf numFmtId="0" fontId="3" fillId="3" borderId="6" xfId="0" applyFont="1" applyFill="1" applyBorder="1" applyAlignment="1">
      <alignment horizontal="center" vertical="center"/>
    </xf>
    <xf numFmtId="0" fontId="4" fillId="3" borderId="6" xfId="0" applyFont="1" applyFill="1" applyBorder="1" applyAlignment="1">
      <alignment horizontal="center" vertical="center"/>
    </xf>
    <xf numFmtId="0" fontId="3" fillId="2" borderId="15" xfId="0" applyFont="1" applyFill="1" applyBorder="1" applyAlignment="1" applyProtection="1">
      <alignment horizontal="left" vertical="top"/>
      <protection locked="0"/>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0" fillId="2" borderId="20" xfId="0" applyFill="1" applyBorder="1">
      <alignment vertical="center"/>
    </xf>
    <xf numFmtId="0" fontId="0" fillId="2" borderId="21" xfId="0" applyFill="1" applyBorder="1">
      <alignment vertical="center"/>
    </xf>
    <xf numFmtId="0" fontId="0" fillId="2" borderId="17" xfId="0" applyFill="1" applyBorder="1">
      <alignment vertical="center"/>
    </xf>
    <xf numFmtId="0" fontId="0" fillId="2" borderId="19" xfId="0" applyFill="1" applyBorder="1">
      <alignment vertical="center"/>
    </xf>
    <xf numFmtId="0" fontId="0" fillId="3" borderId="9" xfId="0" applyFill="1" applyBorder="1">
      <alignment vertical="center"/>
    </xf>
    <xf numFmtId="0" fontId="0" fillId="3" borderId="10" xfId="0" applyFill="1" applyBorder="1">
      <alignment vertical="center"/>
    </xf>
    <xf numFmtId="0" fontId="12" fillId="3" borderId="17" xfId="0" applyFont="1" applyFill="1" applyBorder="1" applyAlignment="1">
      <alignment horizontal="center" vertical="center"/>
    </xf>
    <xf numFmtId="0" fontId="10" fillId="2" borderId="17"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0" fontId="0" fillId="2" borderId="18" xfId="0" applyFill="1" applyBorder="1">
      <alignment vertical="center"/>
    </xf>
    <xf numFmtId="0" fontId="25" fillId="2" borderId="17" xfId="0" applyFont="1" applyFill="1" applyBorder="1" applyAlignment="1">
      <alignment vertical="center" wrapText="1"/>
    </xf>
    <xf numFmtId="0" fontId="25" fillId="2" borderId="18" xfId="0" applyFont="1" applyFill="1" applyBorder="1" applyAlignment="1">
      <alignment vertical="center" wrapText="1"/>
    </xf>
    <xf numFmtId="0" fontId="25" fillId="2" borderId="19" xfId="0" applyFont="1" applyFill="1" applyBorder="1" applyAlignment="1">
      <alignment vertical="center" wrapText="1"/>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12" fillId="3" borderId="1" xfId="0" applyFont="1" applyFill="1" applyBorder="1" applyAlignment="1" applyProtection="1">
      <alignment horizontal="center" vertical="center"/>
      <protection locked="0"/>
    </xf>
    <xf numFmtId="0" fontId="12" fillId="6" borderId="1" xfId="0" applyFont="1" applyFill="1" applyBorder="1" applyAlignment="1">
      <alignment horizontal="center" vertical="center"/>
    </xf>
    <xf numFmtId="0" fontId="11" fillId="6" borderId="1" xfId="0" applyFont="1" applyFill="1" applyBorder="1" applyAlignment="1">
      <alignment horizontal="center" vertical="center"/>
    </xf>
    <xf numFmtId="0" fontId="4"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left" vertical="top"/>
    </xf>
    <xf numFmtId="0" fontId="11" fillId="6"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cellXfs>
  <cellStyles count="1">
    <cellStyle name="標準" xfId="0" builtinId="0"/>
  </cellStyles>
  <dxfs count="6">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3AFB9-D274-4ABC-9B11-EA49B40F5754}">
  <dimension ref="A1:N69"/>
  <sheetViews>
    <sheetView view="pageBreakPreview" topLeftCell="A58" zoomScale="80" zoomScaleNormal="80" zoomScaleSheetLayoutView="80" workbookViewId="0">
      <selection activeCell="D35" sqref="D35"/>
    </sheetView>
  </sheetViews>
  <sheetFormatPr defaultColWidth="9" defaultRowHeight="18" x14ac:dyDescent="0.45"/>
  <cols>
    <col min="1" max="1" width="1.19921875" style="1" customWidth="1"/>
    <col min="2" max="2" width="1.09765625" style="1" customWidth="1"/>
    <col min="3" max="6" width="7.19921875" style="1" customWidth="1"/>
    <col min="7" max="7" width="7.69921875" style="1" customWidth="1"/>
    <col min="8" max="9" width="8.69921875" style="1" customWidth="1"/>
    <col min="10" max="11" width="7.19921875" style="1" customWidth="1"/>
    <col min="12" max="12" width="6.69921875" style="1" customWidth="1"/>
    <col min="13" max="13" width="9.19921875" style="1" customWidth="1"/>
    <col min="14" max="14" width="2" style="1" customWidth="1"/>
    <col min="15" max="15" width="5.19921875" style="1" customWidth="1"/>
    <col min="16" max="16384" width="9" style="1"/>
  </cols>
  <sheetData>
    <row r="1" spans="1:14" ht="5.4" customHeight="1" x14ac:dyDescent="0.45"/>
    <row r="2" spans="1:14" ht="18" customHeight="1" x14ac:dyDescent="0.45">
      <c r="B2" s="73" t="s">
        <v>6</v>
      </c>
      <c r="C2" s="73"/>
      <c r="D2" s="73"/>
      <c r="E2" s="73"/>
      <c r="F2" s="73"/>
      <c r="G2" s="73"/>
      <c r="H2" s="73"/>
      <c r="I2" s="73"/>
      <c r="J2" s="73"/>
      <c r="K2" s="73"/>
      <c r="L2" s="73"/>
      <c r="M2" s="73"/>
    </row>
    <row r="3" spans="1:14" ht="5.4" customHeight="1" thickBot="1" x14ac:dyDescent="0.5"/>
    <row r="4" spans="1:14" ht="18.600000000000001" thickBot="1" x14ac:dyDescent="0.5">
      <c r="C4" s="50" t="s">
        <v>146</v>
      </c>
      <c r="D4" s="12"/>
      <c r="E4" s="12"/>
      <c r="F4" s="12"/>
      <c r="G4" s="55"/>
      <c r="H4" s="11" t="s">
        <v>37</v>
      </c>
      <c r="I4" s="12"/>
      <c r="J4" s="12"/>
      <c r="K4" s="12"/>
    </row>
    <row r="5" spans="1:14" ht="6.6" customHeight="1" x14ac:dyDescent="0.45">
      <c r="B5" s="12"/>
      <c r="C5" s="12"/>
      <c r="D5" s="12"/>
      <c r="E5" s="12"/>
      <c r="F5" s="12"/>
      <c r="G5" s="12"/>
      <c r="H5" s="12"/>
      <c r="I5" s="12"/>
      <c r="J5" s="12"/>
      <c r="K5" s="12"/>
    </row>
    <row r="6" spans="1:14" x14ac:dyDescent="0.45">
      <c r="A6" s="1">
        <f>COUNTIF(C10,"○")+COUNTIF(C13,"○")</f>
        <v>0</v>
      </c>
      <c r="B6" s="13" t="s">
        <v>110</v>
      </c>
      <c r="C6" s="13"/>
      <c r="D6" s="13"/>
      <c r="E6" s="13"/>
      <c r="F6" s="13"/>
      <c r="G6" s="13"/>
      <c r="H6" s="14"/>
      <c r="I6" s="14"/>
      <c r="J6" s="14"/>
      <c r="K6" s="12"/>
      <c r="L6" s="15"/>
    </row>
    <row r="7" spans="1:14" ht="9" customHeight="1" x14ac:dyDescent="0.45">
      <c r="B7" s="12"/>
      <c r="C7" s="12"/>
      <c r="D7" s="12"/>
      <c r="E7" s="12"/>
      <c r="F7" s="12"/>
      <c r="G7" s="12"/>
      <c r="H7" s="12"/>
      <c r="I7" s="12"/>
      <c r="J7" s="12"/>
      <c r="K7" s="12"/>
    </row>
    <row r="8" spans="1:14" ht="18" customHeight="1" x14ac:dyDescent="0.45">
      <c r="B8" s="12"/>
      <c r="C8" s="16" t="s">
        <v>109</v>
      </c>
      <c r="D8" s="17"/>
      <c r="E8" s="17"/>
      <c r="F8" s="17"/>
      <c r="G8" s="17"/>
      <c r="H8" s="17"/>
      <c r="I8" s="17"/>
      <c r="J8" s="17"/>
      <c r="K8" s="17"/>
      <c r="L8" s="17"/>
      <c r="M8" s="17"/>
    </row>
    <row r="9" spans="1:14" ht="9" customHeight="1" thickBot="1" x14ac:dyDescent="0.5">
      <c r="B9" s="12"/>
    </row>
    <row r="10" spans="1:14" ht="18.600000000000001" thickBot="1" x14ac:dyDescent="0.5">
      <c r="B10" s="12"/>
      <c r="C10" s="56"/>
      <c r="D10" s="18" t="s">
        <v>0</v>
      </c>
    </row>
    <row r="11" spans="1:14" ht="18" customHeight="1" x14ac:dyDescent="0.45">
      <c r="B11" s="12"/>
      <c r="D11" s="74" t="s">
        <v>99</v>
      </c>
      <c r="E11" s="74"/>
      <c r="F11" s="74"/>
      <c r="G11" s="74"/>
      <c r="H11" s="74"/>
      <c r="I11" s="74"/>
      <c r="J11" s="74"/>
      <c r="K11" s="74"/>
      <c r="L11" s="74"/>
      <c r="M11" s="74"/>
    </row>
    <row r="12" spans="1:14" ht="28.95" customHeight="1" thickBot="1" x14ac:dyDescent="0.5">
      <c r="B12" s="12"/>
      <c r="D12" s="74"/>
      <c r="E12" s="74"/>
      <c r="F12" s="74"/>
      <c r="G12" s="74"/>
      <c r="H12" s="74"/>
      <c r="I12" s="74"/>
      <c r="J12" s="74"/>
      <c r="K12" s="74"/>
      <c r="L12" s="74"/>
      <c r="M12" s="74"/>
    </row>
    <row r="13" spans="1:14" ht="18.600000000000001" thickBot="1" x14ac:dyDescent="0.5">
      <c r="B13" s="12"/>
      <c r="C13" s="56"/>
      <c r="D13" s="18" t="s">
        <v>1</v>
      </c>
      <c r="K13" s="20"/>
    </row>
    <row r="14" spans="1:14" x14ac:dyDescent="0.45">
      <c r="B14" s="12"/>
      <c r="D14" s="75" t="s">
        <v>98</v>
      </c>
      <c r="E14" s="75"/>
      <c r="F14" s="75"/>
      <c r="G14" s="75"/>
      <c r="H14" s="75"/>
      <c r="I14" s="75"/>
      <c r="J14" s="75"/>
      <c r="K14" s="75"/>
      <c r="L14" s="75"/>
      <c r="M14" s="75"/>
      <c r="N14" s="75"/>
    </row>
    <row r="15" spans="1:14" x14ac:dyDescent="0.45">
      <c r="B15" s="12"/>
      <c r="C15" s="76" t="str">
        <f>IF(A6&gt;1,"問１は１つのみ選択してください。","")</f>
        <v/>
      </c>
      <c r="D15" s="76"/>
      <c r="E15" s="76"/>
      <c r="F15" s="76"/>
      <c r="G15" s="76"/>
      <c r="K15" s="20"/>
      <c r="M15" s="19"/>
    </row>
    <row r="16" spans="1:14" ht="18" customHeight="1" x14ac:dyDescent="0.45">
      <c r="B16" s="13" t="s">
        <v>38</v>
      </c>
    </row>
    <row r="17" spans="1:14" ht="18" customHeight="1" x14ac:dyDescent="0.45">
      <c r="C17" s="21" t="s">
        <v>2</v>
      </c>
    </row>
    <row r="18" spans="1:14" ht="12" customHeight="1" x14ac:dyDescent="0.45"/>
    <row r="19" spans="1:14" x14ac:dyDescent="0.45">
      <c r="B19" s="22"/>
      <c r="C19" s="13" t="s">
        <v>111</v>
      </c>
      <c r="D19" s="12"/>
      <c r="E19" s="12"/>
      <c r="F19" s="12"/>
      <c r="G19" s="12"/>
      <c r="H19" s="12"/>
      <c r="I19" s="12"/>
      <c r="J19" s="12"/>
      <c r="K19" s="12"/>
    </row>
    <row r="20" spans="1:14" ht="9" customHeight="1" x14ac:dyDescent="0.45">
      <c r="B20" s="12"/>
      <c r="C20" s="22"/>
      <c r="D20" s="12"/>
      <c r="E20" s="12"/>
      <c r="F20" s="12"/>
      <c r="G20" s="12"/>
      <c r="H20" s="12"/>
      <c r="I20" s="12"/>
      <c r="J20" s="12"/>
      <c r="K20" s="12"/>
    </row>
    <row r="21" spans="1:14" ht="16.2" customHeight="1" x14ac:dyDescent="0.45">
      <c r="B21" s="12"/>
      <c r="C21" s="40" t="s">
        <v>44</v>
      </c>
      <c r="D21" s="12"/>
      <c r="E21" s="12"/>
      <c r="F21" s="12"/>
      <c r="G21" s="12"/>
      <c r="H21" s="12"/>
      <c r="I21" s="12"/>
      <c r="J21" s="12"/>
      <c r="K21" s="12"/>
    </row>
    <row r="22" spans="1:14" ht="16.2" customHeight="1" x14ac:dyDescent="0.45">
      <c r="B22" s="12"/>
      <c r="C22" s="40" t="s">
        <v>42</v>
      </c>
      <c r="D22" s="12"/>
      <c r="E22" s="12"/>
      <c r="F22" s="12"/>
      <c r="G22" s="12"/>
      <c r="H22" s="12"/>
      <c r="I22" s="12"/>
      <c r="J22" s="12"/>
      <c r="K22" s="12"/>
    </row>
    <row r="23" spans="1:14" ht="9" customHeight="1" thickBot="1" x14ac:dyDescent="0.5">
      <c r="B23" s="12"/>
      <c r="C23" s="22"/>
      <c r="D23" s="12"/>
      <c r="E23" s="12"/>
      <c r="F23" s="12"/>
      <c r="G23" s="12"/>
      <c r="H23" s="12"/>
      <c r="I23" s="12"/>
      <c r="J23" s="12"/>
      <c r="K23" s="12"/>
    </row>
    <row r="24" spans="1:14" ht="18.600000000000001" thickBot="1" x14ac:dyDescent="0.5">
      <c r="B24" s="12"/>
      <c r="C24" s="79" t="s">
        <v>43</v>
      </c>
      <c r="D24" s="80"/>
      <c r="E24" s="67"/>
      <c r="F24" s="67"/>
      <c r="G24" s="83" t="s">
        <v>3</v>
      </c>
      <c r="H24" s="77" t="s">
        <v>105</v>
      </c>
      <c r="I24" s="78"/>
      <c r="J24" s="67"/>
      <c r="K24" s="67"/>
      <c r="L24" s="58" t="s">
        <v>3</v>
      </c>
    </row>
    <row r="25" spans="1:14" ht="18.600000000000001" thickBot="1" x14ac:dyDescent="0.5">
      <c r="B25" s="12"/>
      <c r="C25" s="81"/>
      <c r="D25" s="82"/>
      <c r="E25" s="67"/>
      <c r="F25" s="67"/>
      <c r="G25" s="84"/>
      <c r="H25" s="71" t="s">
        <v>106</v>
      </c>
      <c r="I25" s="72"/>
      <c r="J25" s="67"/>
      <c r="K25" s="67"/>
      <c r="L25" s="58" t="s">
        <v>3</v>
      </c>
    </row>
    <row r="26" spans="1:14" ht="12" customHeight="1" thickBot="1" x14ac:dyDescent="0.5">
      <c r="B26" s="12"/>
      <c r="C26" s="41"/>
      <c r="D26" s="41"/>
      <c r="E26" s="45"/>
      <c r="F26" s="45"/>
      <c r="G26" s="42"/>
      <c r="H26" s="43"/>
      <c r="I26" s="43"/>
      <c r="J26" s="45"/>
      <c r="K26" s="45"/>
      <c r="L26" s="44"/>
    </row>
    <row r="27" spans="1:14" ht="36" customHeight="1" thickBot="1" x14ac:dyDescent="0.5">
      <c r="B27" s="12"/>
      <c r="C27" s="69" t="s">
        <v>102</v>
      </c>
      <c r="D27" s="70"/>
      <c r="E27" s="67"/>
      <c r="F27" s="67"/>
      <c r="G27" s="57" t="s">
        <v>103</v>
      </c>
      <c r="H27" s="69" t="s">
        <v>104</v>
      </c>
      <c r="I27" s="70"/>
      <c r="J27" s="67"/>
      <c r="K27" s="67"/>
      <c r="L27" s="58" t="s">
        <v>103</v>
      </c>
    </row>
    <row r="28" spans="1:14" ht="15" customHeight="1" thickBot="1" x14ac:dyDescent="0.5"/>
    <row r="29" spans="1:14" ht="18.600000000000001" thickBot="1" x14ac:dyDescent="0.5">
      <c r="A29" s="1">
        <f>COUNTIF(J29:J30,"○")</f>
        <v>0</v>
      </c>
      <c r="C29" s="13" t="s">
        <v>39</v>
      </c>
      <c r="D29" s="24"/>
      <c r="E29" s="24"/>
      <c r="F29" s="24"/>
      <c r="G29" s="24"/>
      <c r="H29" s="24"/>
      <c r="J29" s="56"/>
      <c r="K29" s="14" t="s">
        <v>78</v>
      </c>
      <c r="L29" s="14"/>
      <c r="M29" s="15"/>
      <c r="N29" s="25"/>
    </row>
    <row r="30" spans="1:14" ht="18.600000000000001" thickBot="1" x14ac:dyDescent="0.5">
      <c r="C30" s="23"/>
      <c r="D30" s="90" t="str">
        <f>IF(A29&gt;1,"問2-2は１つ"&amp;CHAR(10)&amp;"選択してください。","（1つに○）")</f>
        <v>（1つに○）</v>
      </c>
      <c r="E30" s="90"/>
      <c r="F30" s="90"/>
      <c r="G30" s="90"/>
      <c r="H30" s="24"/>
      <c r="J30" s="56"/>
      <c r="K30" s="14" t="s">
        <v>40</v>
      </c>
      <c r="L30" s="14"/>
      <c r="M30" s="15"/>
      <c r="N30" s="25"/>
    </row>
    <row r="31" spans="1:14" x14ac:dyDescent="0.45">
      <c r="C31" s="26"/>
      <c r="M31" s="19">
        <f>SUM(N29:N30)</f>
        <v>0</v>
      </c>
    </row>
    <row r="32" spans="1:14" x14ac:dyDescent="0.45">
      <c r="C32" s="52" t="s">
        <v>147</v>
      </c>
    </row>
    <row r="33" spans="2:13" ht="18" customHeight="1" x14ac:dyDescent="0.45">
      <c r="D33" s="91" t="s">
        <v>148</v>
      </c>
      <c r="E33" s="91"/>
      <c r="F33" s="91"/>
      <c r="G33" s="91"/>
      <c r="H33" s="91"/>
      <c r="I33" s="91"/>
      <c r="J33" s="91"/>
      <c r="K33" s="91"/>
      <c r="L33" s="91"/>
      <c r="M33" s="91"/>
    </row>
    <row r="34" spans="2:13" ht="18" customHeight="1" x14ac:dyDescent="0.45">
      <c r="D34" s="91"/>
      <c r="E34" s="91"/>
      <c r="F34" s="91"/>
      <c r="G34" s="91"/>
      <c r="H34" s="91"/>
      <c r="I34" s="91"/>
      <c r="J34" s="91"/>
      <c r="K34" s="91"/>
      <c r="L34" s="91"/>
      <c r="M34" s="91"/>
    </row>
    <row r="35" spans="2:13" ht="9" customHeight="1" x14ac:dyDescent="0.45"/>
    <row r="36" spans="2:13" ht="18" customHeight="1" thickBot="1" x14ac:dyDescent="0.5">
      <c r="E36" s="92" t="s">
        <v>4</v>
      </c>
      <c r="F36" s="93"/>
      <c r="G36" s="93"/>
      <c r="H36" s="93" t="s">
        <v>5</v>
      </c>
      <c r="I36" s="93"/>
      <c r="J36" s="93"/>
    </row>
    <row r="37" spans="2:13" ht="18" customHeight="1" thickBot="1" x14ac:dyDescent="0.5">
      <c r="C37" s="69" t="s">
        <v>62</v>
      </c>
      <c r="D37" s="70"/>
      <c r="E37" s="67"/>
      <c r="F37" s="67"/>
      <c r="G37" s="67"/>
      <c r="H37" s="67"/>
      <c r="I37" s="67"/>
      <c r="J37" s="67"/>
    </row>
    <row r="38" spans="2:13" ht="18" customHeight="1" thickBot="1" x14ac:dyDescent="0.5">
      <c r="C38" s="85" t="s">
        <v>63</v>
      </c>
      <c r="D38" s="86"/>
      <c r="E38" s="67"/>
      <c r="F38" s="67"/>
      <c r="G38" s="67"/>
      <c r="H38" s="67"/>
      <c r="I38" s="67"/>
      <c r="J38" s="67"/>
    </row>
    <row r="39" spans="2:13" ht="18" customHeight="1" thickTop="1" thickBot="1" x14ac:dyDescent="0.5">
      <c r="C39" s="87" t="s">
        <v>7</v>
      </c>
      <c r="D39" s="88"/>
      <c r="E39" s="89">
        <f>SUM(E37:G38)</f>
        <v>0</v>
      </c>
      <c r="F39" s="89"/>
      <c r="G39" s="89"/>
      <c r="H39" s="89">
        <f>SUM(H37:J38)</f>
        <v>0</v>
      </c>
      <c r="I39" s="89"/>
      <c r="J39" s="89"/>
    </row>
    <row r="40" spans="2:13" ht="9" customHeight="1" x14ac:dyDescent="0.45"/>
    <row r="41" spans="2:13" x14ac:dyDescent="0.45">
      <c r="B41" s="51" t="s">
        <v>70</v>
      </c>
      <c r="C41" s="22"/>
      <c r="D41" s="12"/>
      <c r="E41" s="12"/>
      <c r="F41" s="12"/>
      <c r="G41" s="12"/>
      <c r="H41" s="12"/>
      <c r="I41" s="12"/>
      <c r="J41" s="12"/>
      <c r="K41" s="12"/>
    </row>
    <row r="42" spans="2:13" ht="9" customHeight="1" thickBot="1" x14ac:dyDescent="0.5">
      <c r="B42" s="12"/>
      <c r="C42" s="11"/>
      <c r="D42" s="12"/>
      <c r="E42" s="12"/>
      <c r="F42" s="12"/>
      <c r="G42" s="12"/>
      <c r="H42" s="12"/>
      <c r="I42" s="12"/>
      <c r="J42" s="12"/>
      <c r="K42" s="12"/>
    </row>
    <row r="43" spans="2:13" ht="18.600000000000001" thickBot="1" x14ac:dyDescent="0.5">
      <c r="C43" s="64"/>
      <c r="D43" s="64"/>
      <c r="E43" s="64"/>
      <c r="F43" s="64"/>
      <c r="G43" s="64"/>
      <c r="H43" s="64"/>
      <c r="I43" s="64"/>
      <c r="J43" s="64"/>
      <c r="K43" s="64"/>
      <c r="L43" s="64"/>
    </row>
    <row r="44" spans="2:13" ht="18.600000000000001" thickBot="1" x14ac:dyDescent="0.5">
      <c r="C44" s="64"/>
      <c r="D44" s="64"/>
      <c r="E44" s="64"/>
      <c r="F44" s="64"/>
      <c r="G44" s="64"/>
      <c r="H44" s="64"/>
      <c r="I44" s="64"/>
      <c r="J44" s="64"/>
      <c r="K44" s="64"/>
      <c r="L44" s="64"/>
    </row>
    <row r="45" spans="2:13" ht="18.600000000000001" thickBot="1" x14ac:dyDescent="0.5">
      <c r="B45" s="12"/>
      <c r="C45" s="64"/>
      <c r="D45" s="64"/>
      <c r="E45" s="64"/>
      <c r="F45" s="64"/>
      <c r="G45" s="64"/>
      <c r="H45" s="64"/>
      <c r="I45" s="64"/>
      <c r="J45" s="64"/>
      <c r="K45" s="64"/>
      <c r="L45" s="64"/>
    </row>
    <row r="46" spans="2:13" ht="18.600000000000001" thickBot="1" x14ac:dyDescent="0.5">
      <c r="B46" s="12"/>
      <c r="C46" s="64"/>
      <c r="D46" s="64"/>
      <c r="E46" s="64"/>
      <c r="F46" s="64"/>
      <c r="G46" s="64"/>
      <c r="H46" s="64"/>
      <c r="I46" s="64"/>
      <c r="J46" s="64"/>
      <c r="K46" s="64"/>
      <c r="L46" s="64"/>
    </row>
    <row r="47" spans="2:13" x14ac:dyDescent="0.45">
      <c r="B47" s="12"/>
      <c r="C47" s="46"/>
      <c r="D47" s="46"/>
      <c r="E47" s="46"/>
      <c r="F47" s="46"/>
      <c r="G47" s="46"/>
      <c r="H47" s="46"/>
      <c r="I47" s="46"/>
      <c r="J47" s="46"/>
      <c r="K47" s="46"/>
      <c r="L47" s="46"/>
    </row>
    <row r="48" spans="2:13" x14ac:dyDescent="0.45">
      <c r="B48" s="12"/>
      <c r="C48" s="46"/>
      <c r="D48" s="46"/>
      <c r="E48" s="46"/>
      <c r="F48" s="46"/>
      <c r="G48" s="46"/>
      <c r="H48" s="46"/>
      <c r="I48" s="46"/>
      <c r="J48" s="46"/>
      <c r="K48" s="46"/>
      <c r="L48" s="46"/>
    </row>
    <row r="49" spans="2:12" ht="8.4" customHeight="1" x14ac:dyDescent="0.45">
      <c r="B49" s="12"/>
    </row>
    <row r="50" spans="2:12" ht="15.6" customHeight="1" x14ac:dyDescent="0.45">
      <c r="B50" s="51" t="s">
        <v>69</v>
      </c>
    </row>
    <row r="51" spans="2:12" ht="6" customHeight="1" thickBot="1" x14ac:dyDescent="0.5"/>
    <row r="52" spans="2:12" ht="18.600000000000001" thickBot="1" x14ac:dyDescent="0.5">
      <c r="C52" s="64"/>
      <c r="D52" s="64"/>
      <c r="E52" s="64"/>
      <c r="F52" s="64"/>
      <c r="G52" s="64"/>
      <c r="H52" s="64"/>
      <c r="I52" s="64"/>
      <c r="J52" s="64"/>
      <c r="K52" s="64"/>
      <c r="L52" s="64"/>
    </row>
    <row r="53" spans="2:12" ht="18.600000000000001" thickBot="1" x14ac:dyDescent="0.5">
      <c r="C53" s="64"/>
      <c r="D53" s="64"/>
      <c r="E53" s="64"/>
      <c r="F53" s="64"/>
      <c r="G53" s="64"/>
      <c r="H53" s="64"/>
      <c r="I53" s="64"/>
      <c r="J53" s="64"/>
      <c r="K53" s="64"/>
      <c r="L53" s="64"/>
    </row>
    <row r="54" spans="2:12" ht="18.600000000000001" thickBot="1" x14ac:dyDescent="0.5">
      <c r="C54" s="64"/>
      <c r="D54" s="64"/>
      <c r="E54" s="64"/>
      <c r="F54" s="64"/>
      <c r="G54" s="64"/>
      <c r="H54" s="64"/>
      <c r="I54" s="64"/>
      <c r="J54" s="64"/>
      <c r="K54" s="64"/>
      <c r="L54" s="64"/>
    </row>
    <row r="55" spans="2:12" ht="18.600000000000001" thickBot="1" x14ac:dyDescent="0.5">
      <c r="C55" s="64"/>
      <c r="D55" s="64"/>
      <c r="E55" s="64"/>
      <c r="F55" s="64"/>
      <c r="G55" s="64"/>
      <c r="H55" s="64"/>
      <c r="I55" s="64"/>
      <c r="J55" s="64"/>
      <c r="K55" s="64"/>
      <c r="L55" s="64"/>
    </row>
    <row r="56" spans="2:12" ht="6.6" customHeight="1" x14ac:dyDescent="0.45"/>
    <row r="58" spans="2:12" ht="18.600000000000001" thickBot="1" x14ac:dyDescent="0.5">
      <c r="C58" s="1" t="s">
        <v>64</v>
      </c>
    </row>
    <row r="59" spans="2:12" ht="18.600000000000001" thickBot="1" x14ac:dyDescent="0.5">
      <c r="C59" s="65" t="s">
        <v>65</v>
      </c>
      <c r="D59" s="66"/>
      <c r="E59" s="66"/>
      <c r="F59" s="67"/>
      <c r="G59" s="67"/>
      <c r="H59" s="67"/>
      <c r="I59" s="67"/>
      <c r="J59" s="67"/>
      <c r="K59" s="67"/>
      <c r="L59" s="67"/>
    </row>
    <row r="60" spans="2:12" ht="18.600000000000001" thickBot="1" x14ac:dyDescent="0.5">
      <c r="C60" s="65" t="s">
        <v>66</v>
      </c>
      <c r="D60" s="66"/>
      <c r="E60" s="66"/>
      <c r="F60" s="67"/>
      <c r="G60" s="67"/>
      <c r="H60" s="67"/>
      <c r="I60" s="67"/>
      <c r="J60" s="67"/>
      <c r="K60" s="67"/>
      <c r="L60" s="67"/>
    </row>
    <row r="61" spans="2:12" ht="18.600000000000001" thickBot="1" x14ac:dyDescent="0.5">
      <c r="C61" s="65" t="s">
        <v>67</v>
      </c>
      <c r="D61" s="66"/>
      <c r="E61" s="66"/>
      <c r="F61" s="68"/>
      <c r="G61" s="68"/>
      <c r="H61" s="68"/>
      <c r="I61" s="68"/>
      <c r="J61" s="68"/>
      <c r="K61" s="68"/>
      <c r="L61" s="68"/>
    </row>
    <row r="62" spans="2:12" ht="18.600000000000001" thickBot="1" x14ac:dyDescent="0.5">
      <c r="C62" s="65" t="s">
        <v>68</v>
      </c>
      <c r="D62" s="66"/>
      <c r="E62" s="66"/>
      <c r="F62" s="67"/>
      <c r="G62" s="67"/>
      <c r="H62" s="67"/>
      <c r="I62" s="67"/>
      <c r="J62" s="67"/>
      <c r="K62" s="67"/>
      <c r="L62" s="67"/>
    </row>
    <row r="64" spans="2:12" ht="18" customHeight="1" x14ac:dyDescent="0.45">
      <c r="C64" s="59" t="s">
        <v>120</v>
      </c>
    </row>
    <row r="67" spans="3:13" ht="18" customHeight="1" x14ac:dyDescent="0.45"/>
    <row r="69" spans="3:13" x14ac:dyDescent="0.45">
      <c r="C69" s="12"/>
      <c r="L69" s="27"/>
      <c r="M69" s="27"/>
    </row>
  </sheetData>
  <sheetProtection sheet="1" formatCells="0" formatRows="0"/>
  <mergeCells count="38">
    <mergeCell ref="D30:G30"/>
    <mergeCell ref="D33:M34"/>
    <mergeCell ref="E36:G36"/>
    <mergeCell ref="H36:J36"/>
    <mergeCell ref="C37:D37"/>
    <mergeCell ref="E37:G37"/>
    <mergeCell ref="H37:J37"/>
    <mergeCell ref="C38:D38"/>
    <mergeCell ref="E38:G38"/>
    <mergeCell ref="H38:J38"/>
    <mergeCell ref="C39:D39"/>
    <mergeCell ref="E39:G39"/>
    <mergeCell ref="H39:J39"/>
    <mergeCell ref="B2:M2"/>
    <mergeCell ref="D11:M12"/>
    <mergeCell ref="D14:N14"/>
    <mergeCell ref="C15:G15"/>
    <mergeCell ref="H24:I24"/>
    <mergeCell ref="J24:K24"/>
    <mergeCell ref="C24:D25"/>
    <mergeCell ref="E24:F25"/>
    <mergeCell ref="G24:G25"/>
    <mergeCell ref="C27:D27"/>
    <mergeCell ref="E27:F27"/>
    <mergeCell ref="H27:I27"/>
    <mergeCell ref="J27:K27"/>
    <mergeCell ref="H25:I25"/>
    <mergeCell ref="J25:K25"/>
    <mergeCell ref="C43:L46"/>
    <mergeCell ref="C52:L55"/>
    <mergeCell ref="C62:E62"/>
    <mergeCell ref="F62:L62"/>
    <mergeCell ref="C59:E59"/>
    <mergeCell ref="F59:L59"/>
    <mergeCell ref="C60:E60"/>
    <mergeCell ref="F60:L60"/>
    <mergeCell ref="C61:E61"/>
    <mergeCell ref="F61:L61"/>
  </mergeCells>
  <phoneticPr fontId="5"/>
  <conditionalFormatting sqref="C15:G15">
    <cfRule type="containsText" dxfId="5" priority="3" operator="containsText" text="選択してください">
      <formula>NOT(ISERROR(SEARCH("選択してください",C15)))</formula>
    </cfRule>
  </conditionalFormatting>
  <conditionalFormatting sqref="D30">
    <cfRule type="containsText" dxfId="4" priority="2" operator="containsText" text="選択してください">
      <formula>NOT(ISERROR(SEARCH("選択してください",D30)))</formula>
    </cfRule>
  </conditionalFormatting>
  <conditionalFormatting sqref="E37:J39">
    <cfRule type="expression" dxfId="3" priority="1">
      <formula>$J$30="○"</formula>
    </cfRule>
  </conditionalFormatting>
  <dataValidations count="4">
    <dataValidation type="list" allowBlank="1" showInputMessage="1" showErrorMessage="1" sqref="C13 C10 J29:J30" xr:uid="{414B6085-6CDC-4C6E-BAE2-5652539957F9}">
      <formula1>"　,○"</formula1>
    </dataValidation>
    <dataValidation type="whole" allowBlank="1" showInputMessage="1" showErrorMessage="1" sqref="J26 K26" xr:uid="{B1554E05-C85D-4AA4-B343-85762C9B6715}">
      <formula1>0</formula1>
      <formula2>9999999999</formula2>
    </dataValidation>
    <dataValidation type="whole" allowBlank="1" showInputMessage="1" showErrorMessage="1" error="数値のみ記入してください。" sqref="E24:F25 J24:K25 J27:K27 E37:J38" xr:uid="{85D5B65F-3560-461B-82F1-949F23977899}">
      <formula1>0</formula1>
      <formula2>9999999999</formula2>
    </dataValidation>
    <dataValidation type="whole" allowBlank="1" showInputMessage="1" showErrorMessage="1" error="数値のみ記入してください。" sqref="E27:F27" xr:uid="{C433D1EF-B6A8-4F1D-9E05-68C00D48F7DC}">
      <formula1>0</formula1>
      <formula2>99999</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44B93-0571-48F8-9525-26C7C16D8AC4}">
  <dimension ref="A1:U95"/>
  <sheetViews>
    <sheetView tabSelected="1" view="pageBreakPreview" zoomScale="80" zoomScaleNormal="85" zoomScaleSheetLayoutView="80" workbookViewId="0">
      <selection activeCell="A96" sqref="A96"/>
    </sheetView>
  </sheetViews>
  <sheetFormatPr defaultColWidth="9" defaultRowHeight="18" x14ac:dyDescent="0.45"/>
  <cols>
    <col min="1" max="1" width="7.69921875" style="1" customWidth="1"/>
    <col min="2" max="7" width="6.19921875" style="1" customWidth="1"/>
    <col min="8" max="8" width="7.19921875" style="1" customWidth="1"/>
    <col min="9" max="9" width="6.19921875" style="1" customWidth="1"/>
    <col min="10" max="10" width="5.19921875" style="1" customWidth="1"/>
    <col min="11" max="23" width="6.19921875" style="1" customWidth="1"/>
    <col min="24" max="16384" width="9" style="1"/>
  </cols>
  <sheetData>
    <row r="1" spans="1:21" x14ac:dyDescent="0.45">
      <c r="A1" s="26" t="s">
        <v>8</v>
      </c>
      <c r="B1" s="12"/>
      <c r="C1" s="12"/>
      <c r="D1" s="12"/>
      <c r="E1" s="12"/>
      <c r="F1" s="12"/>
      <c r="G1" s="12"/>
      <c r="H1" s="12"/>
      <c r="I1" s="12"/>
      <c r="J1" s="12"/>
      <c r="K1" s="12"/>
      <c r="L1" s="12"/>
      <c r="M1" s="12"/>
      <c r="N1" s="12"/>
      <c r="O1" s="12"/>
      <c r="P1" s="12"/>
      <c r="Q1" s="12"/>
      <c r="R1" s="12"/>
      <c r="S1" s="12"/>
      <c r="T1" s="12"/>
      <c r="U1" s="12"/>
    </row>
    <row r="2" spans="1:21" x14ac:dyDescent="0.45">
      <c r="A2" s="12"/>
      <c r="B2" s="12"/>
      <c r="C2" s="12"/>
      <c r="D2" s="12"/>
      <c r="E2" s="12"/>
      <c r="F2" s="12"/>
      <c r="G2" s="12"/>
      <c r="H2" s="12"/>
      <c r="I2" s="12"/>
      <c r="J2" s="12"/>
      <c r="K2" s="12"/>
      <c r="L2" s="12"/>
      <c r="M2" s="12"/>
      <c r="N2" s="12"/>
      <c r="O2" s="12"/>
      <c r="P2" s="12"/>
      <c r="Q2" s="12"/>
      <c r="R2" s="12"/>
      <c r="S2" s="12"/>
      <c r="T2" s="12"/>
      <c r="U2" s="12"/>
    </row>
    <row r="3" spans="1:21" x14ac:dyDescent="0.45">
      <c r="A3" s="28" t="s">
        <v>9</v>
      </c>
      <c r="B3" s="121" t="s">
        <v>12</v>
      </c>
      <c r="C3" s="121"/>
      <c r="D3" s="121"/>
      <c r="E3" s="121"/>
      <c r="F3" s="121"/>
      <c r="G3" s="121"/>
      <c r="H3" s="121"/>
      <c r="I3" s="121" t="s">
        <v>13</v>
      </c>
      <c r="J3" s="121"/>
      <c r="K3" s="121" t="s">
        <v>12</v>
      </c>
      <c r="L3" s="121"/>
      <c r="M3" s="121"/>
      <c r="N3" s="121"/>
      <c r="O3" s="121"/>
      <c r="P3" s="121"/>
      <c r="Q3" s="121"/>
      <c r="R3" s="121"/>
      <c r="S3" s="121"/>
      <c r="T3" s="121"/>
      <c r="U3" s="121"/>
    </row>
    <row r="4" spans="1:21" x14ac:dyDescent="0.45">
      <c r="A4" s="122" t="s">
        <v>10</v>
      </c>
      <c r="B4" s="123" t="s">
        <v>14</v>
      </c>
      <c r="C4" s="123"/>
      <c r="D4" s="123"/>
      <c r="E4" s="122" t="s">
        <v>15</v>
      </c>
      <c r="F4" s="122"/>
      <c r="G4" s="122" t="s">
        <v>16</v>
      </c>
      <c r="H4" s="122" t="s">
        <v>17</v>
      </c>
      <c r="I4" s="123" t="s">
        <v>18</v>
      </c>
      <c r="J4" s="123"/>
      <c r="K4" s="124" t="s">
        <v>19</v>
      </c>
      <c r="L4" s="124"/>
      <c r="M4" s="123" t="s">
        <v>20</v>
      </c>
      <c r="N4" s="123"/>
      <c r="O4" s="123"/>
      <c r="P4" s="123"/>
      <c r="Q4" s="123"/>
      <c r="R4" s="122" t="s">
        <v>21</v>
      </c>
      <c r="S4" s="122"/>
      <c r="T4" s="122"/>
      <c r="U4" s="122"/>
    </row>
    <row r="5" spans="1:21" x14ac:dyDescent="0.45">
      <c r="A5" s="122"/>
      <c r="B5" s="123"/>
      <c r="C5" s="123"/>
      <c r="D5" s="123"/>
      <c r="E5" s="122"/>
      <c r="F5" s="122"/>
      <c r="G5" s="122"/>
      <c r="H5" s="122"/>
      <c r="I5" s="123"/>
      <c r="J5" s="123"/>
      <c r="K5" s="124"/>
      <c r="L5" s="124"/>
      <c r="M5" s="123"/>
      <c r="N5" s="123"/>
      <c r="O5" s="123"/>
      <c r="P5" s="123"/>
      <c r="Q5" s="123"/>
      <c r="R5" s="122"/>
      <c r="S5" s="122"/>
      <c r="T5" s="122"/>
      <c r="U5" s="122"/>
    </row>
    <row r="6" spans="1:21" ht="246" customHeight="1" x14ac:dyDescent="0.45">
      <c r="A6" s="28" t="s">
        <v>11</v>
      </c>
      <c r="B6" s="117" t="s">
        <v>107</v>
      </c>
      <c r="C6" s="117"/>
      <c r="D6" s="117"/>
      <c r="E6" s="118" t="s">
        <v>45</v>
      </c>
      <c r="F6" s="119"/>
      <c r="G6" s="29" t="s">
        <v>22</v>
      </c>
      <c r="H6" s="29" t="s">
        <v>23</v>
      </c>
      <c r="I6" s="117" t="s">
        <v>77</v>
      </c>
      <c r="J6" s="117"/>
      <c r="K6" s="118" t="s">
        <v>41</v>
      </c>
      <c r="L6" s="118"/>
      <c r="M6" s="117" t="s">
        <v>108</v>
      </c>
      <c r="N6" s="117"/>
      <c r="O6" s="117"/>
      <c r="P6" s="117"/>
      <c r="Q6" s="117"/>
      <c r="R6" s="118" t="s">
        <v>96</v>
      </c>
      <c r="S6" s="118"/>
      <c r="T6" s="118" t="s">
        <v>97</v>
      </c>
      <c r="U6" s="118"/>
    </row>
    <row r="7" spans="1:21" x14ac:dyDescent="0.45">
      <c r="A7" s="2" t="s">
        <v>24</v>
      </c>
      <c r="B7" s="115">
        <v>1</v>
      </c>
      <c r="C7" s="115"/>
      <c r="D7" s="115"/>
      <c r="E7" s="115">
        <v>1</v>
      </c>
      <c r="F7" s="115"/>
      <c r="G7" s="47">
        <v>1</v>
      </c>
      <c r="H7" s="47">
        <v>3</v>
      </c>
      <c r="I7" s="48">
        <v>40</v>
      </c>
      <c r="J7" s="49" t="s">
        <v>36</v>
      </c>
      <c r="K7" s="116">
        <v>2</v>
      </c>
      <c r="L7" s="116"/>
      <c r="M7" s="116">
        <v>2</v>
      </c>
      <c r="N7" s="116"/>
      <c r="O7" s="116"/>
      <c r="P7" s="116"/>
      <c r="Q7" s="116"/>
      <c r="R7" s="120">
        <v>1</v>
      </c>
      <c r="S7" s="116"/>
      <c r="T7" s="116">
        <v>2</v>
      </c>
      <c r="U7" s="116"/>
    </row>
    <row r="8" spans="1:21" x14ac:dyDescent="0.45">
      <c r="A8" s="31" t="s">
        <v>25</v>
      </c>
      <c r="B8" s="114"/>
      <c r="C8" s="114"/>
      <c r="D8" s="114"/>
      <c r="E8" s="114"/>
      <c r="F8" s="114"/>
      <c r="G8" s="54"/>
      <c r="H8" s="54"/>
      <c r="I8" s="53"/>
      <c r="J8" s="30" t="s">
        <v>36</v>
      </c>
      <c r="K8" s="114"/>
      <c r="L8" s="114"/>
      <c r="M8" s="114"/>
      <c r="N8" s="114"/>
      <c r="O8" s="114"/>
      <c r="P8" s="114"/>
      <c r="Q8" s="114"/>
      <c r="R8" s="114"/>
      <c r="S8" s="114"/>
      <c r="T8" s="114"/>
      <c r="U8" s="114"/>
    </row>
    <row r="9" spans="1:21" x14ac:dyDescent="0.45">
      <c r="A9" s="31" t="s">
        <v>26</v>
      </c>
      <c r="B9" s="114"/>
      <c r="C9" s="114"/>
      <c r="D9" s="114"/>
      <c r="E9" s="114"/>
      <c r="F9" s="114"/>
      <c r="G9" s="54"/>
      <c r="H9" s="54"/>
      <c r="I9" s="53"/>
      <c r="J9" s="30" t="s">
        <v>36</v>
      </c>
      <c r="K9" s="114"/>
      <c r="L9" s="114"/>
      <c r="M9" s="114"/>
      <c r="N9" s="114"/>
      <c r="O9" s="114"/>
      <c r="P9" s="114"/>
      <c r="Q9" s="114"/>
      <c r="R9" s="114"/>
      <c r="S9" s="114"/>
      <c r="T9" s="114"/>
      <c r="U9" s="114"/>
    </row>
    <row r="10" spans="1:21" x14ac:dyDescent="0.45">
      <c r="A10" s="31" t="s">
        <v>27</v>
      </c>
      <c r="B10" s="114"/>
      <c r="C10" s="114"/>
      <c r="D10" s="114"/>
      <c r="E10" s="114"/>
      <c r="F10" s="114"/>
      <c r="G10" s="54"/>
      <c r="H10" s="54"/>
      <c r="I10" s="53"/>
      <c r="J10" s="30" t="s">
        <v>36</v>
      </c>
      <c r="K10" s="114"/>
      <c r="L10" s="114"/>
      <c r="M10" s="114"/>
      <c r="N10" s="114"/>
      <c r="O10" s="114"/>
      <c r="P10" s="114"/>
      <c r="Q10" s="114"/>
      <c r="R10" s="114"/>
      <c r="S10" s="114"/>
      <c r="T10" s="114"/>
      <c r="U10" s="114"/>
    </row>
    <row r="11" spans="1:21" x14ac:dyDescent="0.45">
      <c r="A11" s="31" t="s">
        <v>28</v>
      </c>
      <c r="B11" s="114"/>
      <c r="C11" s="114"/>
      <c r="D11" s="114"/>
      <c r="E11" s="114"/>
      <c r="F11" s="114"/>
      <c r="G11" s="54"/>
      <c r="H11" s="54"/>
      <c r="I11" s="53"/>
      <c r="J11" s="30" t="s">
        <v>36</v>
      </c>
      <c r="K11" s="114"/>
      <c r="L11" s="114"/>
      <c r="M11" s="114"/>
      <c r="N11" s="114"/>
      <c r="O11" s="114"/>
      <c r="P11" s="114"/>
      <c r="Q11" s="114"/>
      <c r="R11" s="114"/>
      <c r="S11" s="114"/>
      <c r="T11" s="114"/>
      <c r="U11" s="114"/>
    </row>
    <row r="12" spans="1:21" x14ac:dyDescent="0.45">
      <c r="A12" s="31" t="s">
        <v>29</v>
      </c>
      <c r="B12" s="114"/>
      <c r="C12" s="114"/>
      <c r="D12" s="114"/>
      <c r="E12" s="114"/>
      <c r="F12" s="114"/>
      <c r="G12" s="54"/>
      <c r="H12" s="54"/>
      <c r="I12" s="53"/>
      <c r="J12" s="30" t="s">
        <v>36</v>
      </c>
      <c r="K12" s="114"/>
      <c r="L12" s="114"/>
      <c r="M12" s="114"/>
      <c r="N12" s="114"/>
      <c r="O12" s="114"/>
      <c r="P12" s="114"/>
      <c r="Q12" s="114"/>
      <c r="R12" s="114"/>
      <c r="S12" s="114"/>
      <c r="T12" s="114"/>
      <c r="U12" s="114"/>
    </row>
    <row r="13" spans="1:21" x14ac:dyDescent="0.45">
      <c r="A13" s="31" t="s">
        <v>30</v>
      </c>
      <c r="B13" s="114"/>
      <c r="C13" s="114"/>
      <c r="D13" s="114"/>
      <c r="E13" s="114"/>
      <c r="F13" s="114"/>
      <c r="G13" s="54"/>
      <c r="H13" s="54"/>
      <c r="I13" s="53"/>
      <c r="J13" s="30" t="s">
        <v>36</v>
      </c>
      <c r="K13" s="114"/>
      <c r="L13" s="114"/>
      <c r="M13" s="114"/>
      <c r="N13" s="114"/>
      <c r="O13" s="114"/>
      <c r="P13" s="114"/>
      <c r="Q13" s="114"/>
      <c r="R13" s="114"/>
      <c r="S13" s="114"/>
      <c r="T13" s="114"/>
      <c r="U13" s="114"/>
    </row>
    <row r="14" spans="1:21" x14ac:dyDescent="0.45">
      <c r="A14" s="31" t="s">
        <v>31</v>
      </c>
      <c r="B14" s="114"/>
      <c r="C14" s="114"/>
      <c r="D14" s="114"/>
      <c r="E14" s="114"/>
      <c r="F14" s="114"/>
      <c r="G14" s="54"/>
      <c r="H14" s="54"/>
      <c r="I14" s="53"/>
      <c r="J14" s="30" t="s">
        <v>36</v>
      </c>
      <c r="K14" s="114"/>
      <c r="L14" s="114"/>
      <c r="M14" s="114"/>
      <c r="N14" s="114"/>
      <c r="O14" s="114"/>
      <c r="P14" s="114"/>
      <c r="Q14" s="114"/>
      <c r="R14" s="114"/>
      <c r="S14" s="114"/>
      <c r="T14" s="114"/>
      <c r="U14" s="114"/>
    </row>
    <row r="15" spans="1:21" x14ac:dyDescent="0.45">
      <c r="A15" s="31" t="s">
        <v>32</v>
      </c>
      <c r="B15" s="114"/>
      <c r="C15" s="114"/>
      <c r="D15" s="114"/>
      <c r="E15" s="114"/>
      <c r="F15" s="114"/>
      <c r="G15" s="54"/>
      <c r="H15" s="54"/>
      <c r="I15" s="53"/>
      <c r="J15" s="30" t="s">
        <v>36</v>
      </c>
      <c r="K15" s="114"/>
      <c r="L15" s="114"/>
      <c r="M15" s="114"/>
      <c r="N15" s="114"/>
      <c r="O15" s="114"/>
      <c r="P15" s="114"/>
      <c r="Q15" s="114"/>
      <c r="R15" s="114"/>
      <c r="S15" s="114"/>
      <c r="T15" s="114"/>
      <c r="U15" s="114"/>
    </row>
    <row r="16" spans="1:21" x14ac:dyDescent="0.45">
      <c r="A16" s="31" t="s">
        <v>33</v>
      </c>
      <c r="B16" s="114"/>
      <c r="C16" s="114"/>
      <c r="D16" s="114"/>
      <c r="E16" s="114"/>
      <c r="F16" s="114"/>
      <c r="G16" s="54"/>
      <c r="H16" s="54"/>
      <c r="I16" s="53"/>
      <c r="J16" s="30" t="s">
        <v>36</v>
      </c>
      <c r="K16" s="114"/>
      <c r="L16" s="114"/>
      <c r="M16" s="114"/>
      <c r="N16" s="114"/>
      <c r="O16" s="114"/>
      <c r="P16" s="114"/>
      <c r="Q16" s="114"/>
      <c r="R16" s="114"/>
      <c r="S16" s="114"/>
      <c r="T16" s="114"/>
      <c r="U16" s="114"/>
    </row>
    <row r="17" spans="1:21" x14ac:dyDescent="0.45">
      <c r="A17" s="31" t="s">
        <v>34</v>
      </c>
      <c r="B17" s="114"/>
      <c r="C17" s="114"/>
      <c r="D17" s="114"/>
      <c r="E17" s="114"/>
      <c r="F17" s="114"/>
      <c r="G17" s="54"/>
      <c r="H17" s="54"/>
      <c r="I17" s="53"/>
      <c r="J17" s="30" t="s">
        <v>36</v>
      </c>
      <c r="K17" s="114"/>
      <c r="L17" s="114"/>
      <c r="M17" s="114"/>
      <c r="N17" s="114"/>
      <c r="O17" s="114"/>
      <c r="P17" s="114"/>
      <c r="Q17" s="114"/>
      <c r="R17" s="114"/>
      <c r="S17" s="114"/>
      <c r="T17" s="114"/>
      <c r="U17" s="114"/>
    </row>
    <row r="18" spans="1:21" x14ac:dyDescent="0.45">
      <c r="A18" s="31">
        <v>11</v>
      </c>
      <c r="B18" s="114"/>
      <c r="C18" s="114"/>
      <c r="D18" s="114"/>
      <c r="E18" s="114"/>
      <c r="F18" s="114"/>
      <c r="G18" s="54"/>
      <c r="H18" s="54"/>
      <c r="I18" s="53"/>
      <c r="J18" s="30" t="s">
        <v>36</v>
      </c>
      <c r="K18" s="114"/>
      <c r="L18" s="114"/>
      <c r="M18" s="114"/>
      <c r="N18" s="114"/>
      <c r="O18" s="114"/>
      <c r="P18" s="114"/>
      <c r="Q18" s="114"/>
      <c r="R18" s="114"/>
      <c r="S18" s="114"/>
      <c r="T18" s="114"/>
      <c r="U18" s="114"/>
    </row>
    <row r="19" spans="1:21" x14ac:dyDescent="0.45">
      <c r="A19" s="31">
        <v>12</v>
      </c>
      <c r="B19" s="114"/>
      <c r="C19" s="114"/>
      <c r="D19" s="114"/>
      <c r="E19" s="114"/>
      <c r="F19" s="114"/>
      <c r="G19" s="54"/>
      <c r="H19" s="54"/>
      <c r="I19" s="53"/>
      <c r="J19" s="30" t="s">
        <v>36</v>
      </c>
      <c r="K19" s="114"/>
      <c r="L19" s="114"/>
      <c r="M19" s="114"/>
      <c r="N19" s="114"/>
      <c r="O19" s="114"/>
      <c r="P19" s="114"/>
      <c r="Q19" s="114"/>
      <c r="R19" s="114"/>
      <c r="S19" s="114"/>
      <c r="T19" s="114"/>
      <c r="U19" s="114"/>
    </row>
    <row r="20" spans="1:21" x14ac:dyDescent="0.45">
      <c r="A20" s="31">
        <v>13</v>
      </c>
      <c r="B20" s="114"/>
      <c r="C20" s="114"/>
      <c r="D20" s="114"/>
      <c r="E20" s="114"/>
      <c r="F20" s="114"/>
      <c r="G20" s="54"/>
      <c r="H20" s="54"/>
      <c r="I20" s="53"/>
      <c r="J20" s="30" t="s">
        <v>36</v>
      </c>
      <c r="K20" s="114"/>
      <c r="L20" s="114"/>
      <c r="M20" s="114"/>
      <c r="N20" s="114"/>
      <c r="O20" s="114"/>
      <c r="P20" s="114"/>
      <c r="Q20" s="114"/>
      <c r="R20" s="114"/>
      <c r="S20" s="114"/>
      <c r="T20" s="114"/>
      <c r="U20" s="114"/>
    </row>
    <row r="21" spans="1:21" x14ac:dyDescent="0.45">
      <c r="A21" s="31">
        <v>14</v>
      </c>
      <c r="B21" s="114"/>
      <c r="C21" s="114"/>
      <c r="D21" s="114"/>
      <c r="E21" s="114"/>
      <c r="F21" s="114"/>
      <c r="G21" s="54"/>
      <c r="H21" s="54"/>
      <c r="I21" s="53"/>
      <c r="J21" s="30" t="s">
        <v>36</v>
      </c>
      <c r="K21" s="114"/>
      <c r="L21" s="114"/>
      <c r="M21" s="114"/>
      <c r="N21" s="114"/>
      <c r="O21" s="114"/>
      <c r="P21" s="114"/>
      <c r="Q21" s="114"/>
      <c r="R21" s="114"/>
      <c r="S21" s="114"/>
      <c r="T21" s="114"/>
      <c r="U21" s="114"/>
    </row>
    <row r="22" spans="1:21" x14ac:dyDescent="0.45">
      <c r="A22" s="31">
        <v>15</v>
      </c>
      <c r="B22" s="114"/>
      <c r="C22" s="114"/>
      <c r="D22" s="114"/>
      <c r="E22" s="114"/>
      <c r="F22" s="114"/>
      <c r="G22" s="54"/>
      <c r="H22" s="54"/>
      <c r="I22" s="53"/>
      <c r="J22" s="30" t="s">
        <v>36</v>
      </c>
      <c r="K22" s="114"/>
      <c r="L22" s="114"/>
      <c r="M22" s="114"/>
      <c r="N22" s="114"/>
      <c r="O22" s="114"/>
      <c r="P22" s="114"/>
      <c r="Q22" s="114"/>
      <c r="R22" s="114"/>
      <c r="S22" s="114"/>
      <c r="T22" s="114"/>
      <c r="U22" s="114"/>
    </row>
    <row r="23" spans="1:21" x14ac:dyDescent="0.45">
      <c r="A23" s="31">
        <v>16</v>
      </c>
      <c r="B23" s="114"/>
      <c r="C23" s="114"/>
      <c r="D23" s="114"/>
      <c r="E23" s="114"/>
      <c r="F23" s="114"/>
      <c r="G23" s="54"/>
      <c r="H23" s="54"/>
      <c r="I23" s="53"/>
      <c r="J23" s="30" t="s">
        <v>36</v>
      </c>
      <c r="K23" s="114"/>
      <c r="L23" s="114"/>
      <c r="M23" s="114"/>
      <c r="N23" s="114"/>
      <c r="O23" s="114"/>
      <c r="P23" s="114"/>
      <c r="Q23" s="114"/>
      <c r="R23" s="114"/>
      <c r="S23" s="114"/>
      <c r="T23" s="114"/>
      <c r="U23" s="114"/>
    </row>
    <row r="24" spans="1:21" x14ac:dyDescent="0.45">
      <c r="A24" s="31">
        <v>17</v>
      </c>
      <c r="B24" s="114"/>
      <c r="C24" s="114"/>
      <c r="D24" s="114"/>
      <c r="E24" s="114"/>
      <c r="F24" s="114"/>
      <c r="G24" s="54"/>
      <c r="H24" s="54"/>
      <c r="I24" s="53"/>
      <c r="J24" s="30" t="s">
        <v>36</v>
      </c>
      <c r="K24" s="114"/>
      <c r="L24" s="114"/>
      <c r="M24" s="114"/>
      <c r="N24" s="114"/>
      <c r="O24" s="114"/>
      <c r="P24" s="114"/>
      <c r="Q24" s="114"/>
      <c r="R24" s="114"/>
      <c r="S24" s="114"/>
      <c r="T24" s="114"/>
      <c r="U24" s="114"/>
    </row>
    <row r="25" spans="1:21" x14ac:dyDescent="0.45">
      <c r="A25" s="31">
        <v>18</v>
      </c>
      <c r="B25" s="114"/>
      <c r="C25" s="114"/>
      <c r="D25" s="114"/>
      <c r="E25" s="114"/>
      <c r="F25" s="114"/>
      <c r="G25" s="54"/>
      <c r="H25" s="54"/>
      <c r="I25" s="53"/>
      <c r="J25" s="30" t="s">
        <v>36</v>
      </c>
      <c r="K25" s="114"/>
      <c r="L25" s="114"/>
      <c r="M25" s="114"/>
      <c r="N25" s="114"/>
      <c r="O25" s="114"/>
      <c r="P25" s="114"/>
      <c r="Q25" s="114"/>
      <c r="R25" s="114"/>
      <c r="S25" s="114"/>
      <c r="T25" s="114"/>
      <c r="U25" s="114"/>
    </row>
    <row r="26" spans="1:21" x14ac:dyDescent="0.45">
      <c r="A26" s="31">
        <v>19</v>
      </c>
      <c r="B26" s="114"/>
      <c r="C26" s="114"/>
      <c r="D26" s="114"/>
      <c r="E26" s="114"/>
      <c r="F26" s="114"/>
      <c r="G26" s="54"/>
      <c r="H26" s="54"/>
      <c r="I26" s="53"/>
      <c r="J26" s="30" t="s">
        <v>36</v>
      </c>
      <c r="K26" s="114"/>
      <c r="L26" s="114"/>
      <c r="M26" s="114"/>
      <c r="N26" s="114"/>
      <c r="O26" s="114"/>
      <c r="P26" s="114"/>
      <c r="Q26" s="114"/>
      <c r="R26" s="114"/>
      <c r="S26" s="114"/>
      <c r="T26" s="114"/>
      <c r="U26" s="114"/>
    </row>
    <row r="27" spans="1:21" x14ac:dyDescent="0.45">
      <c r="A27" s="31">
        <v>20</v>
      </c>
      <c r="B27" s="114"/>
      <c r="C27" s="114"/>
      <c r="D27" s="114"/>
      <c r="E27" s="114"/>
      <c r="F27" s="114"/>
      <c r="G27" s="54"/>
      <c r="H27" s="54"/>
      <c r="I27" s="53"/>
      <c r="J27" s="30" t="s">
        <v>36</v>
      </c>
      <c r="K27" s="114"/>
      <c r="L27" s="114"/>
      <c r="M27" s="114"/>
      <c r="N27" s="114"/>
      <c r="O27" s="114"/>
      <c r="P27" s="114"/>
      <c r="Q27" s="114"/>
      <c r="R27" s="114"/>
      <c r="S27" s="114"/>
      <c r="T27" s="114"/>
      <c r="U27" s="114"/>
    </row>
    <row r="28" spans="1:21" x14ac:dyDescent="0.45">
      <c r="A28" s="31">
        <v>21</v>
      </c>
      <c r="B28" s="114"/>
      <c r="C28" s="114"/>
      <c r="D28" s="114"/>
      <c r="E28" s="114"/>
      <c r="F28" s="114"/>
      <c r="G28" s="54"/>
      <c r="H28" s="54"/>
      <c r="I28" s="53"/>
      <c r="J28" s="30" t="s">
        <v>36</v>
      </c>
      <c r="K28" s="114"/>
      <c r="L28" s="114"/>
      <c r="M28" s="114"/>
      <c r="N28" s="114"/>
      <c r="O28" s="114"/>
      <c r="P28" s="114"/>
      <c r="Q28" s="114"/>
      <c r="R28" s="114"/>
      <c r="S28" s="114"/>
      <c r="T28" s="114"/>
      <c r="U28" s="114"/>
    </row>
    <row r="29" spans="1:21" x14ac:dyDescent="0.45">
      <c r="A29" s="31">
        <v>22</v>
      </c>
      <c r="B29" s="114"/>
      <c r="C29" s="114"/>
      <c r="D29" s="114"/>
      <c r="E29" s="114"/>
      <c r="F29" s="114"/>
      <c r="G29" s="54"/>
      <c r="H29" s="54"/>
      <c r="I29" s="53"/>
      <c r="J29" s="30" t="s">
        <v>36</v>
      </c>
      <c r="K29" s="114"/>
      <c r="L29" s="114"/>
      <c r="M29" s="114"/>
      <c r="N29" s="114"/>
      <c r="O29" s="114"/>
      <c r="P29" s="114"/>
      <c r="Q29" s="114"/>
      <c r="R29" s="114"/>
      <c r="S29" s="114"/>
      <c r="T29" s="114"/>
      <c r="U29" s="114"/>
    </row>
    <row r="30" spans="1:21" x14ac:dyDescent="0.45">
      <c r="A30" s="31">
        <v>23</v>
      </c>
      <c r="B30" s="114"/>
      <c r="C30" s="114"/>
      <c r="D30" s="114"/>
      <c r="E30" s="114"/>
      <c r="F30" s="114"/>
      <c r="G30" s="54"/>
      <c r="H30" s="54"/>
      <c r="I30" s="53"/>
      <c r="J30" s="30" t="s">
        <v>36</v>
      </c>
      <c r="K30" s="114"/>
      <c r="L30" s="114"/>
      <c r="M30" s="114"/>
      <c r="N30" s="114"/>
      <c r="O30" s="114"/>
      <c r="P30" s="114"/>
      <c r="Q30" s="114"/>
      <c r="R30" s="114"/>
      <c r="S30" s="114"/>
      <c r="T30" s="114"/>
      <c r="U30" s="114"/>
    </row>
    <row r="31" spans="1:21" x14ac:dyDescent="0.45">
      <c r="A31" s="31">
        <v>24</v>
      </c>
      <c r="B31" s="114"/>
      <c r="C31" s="114"/>
      <c r="D31" s="114"/>
      <c r="E31" s="114"/>
      <c r="F31" s="114"/>
      <c r="G31" s="54"/>
      <c r="H31" s="54"/>
      <c r="I31" s="53"/>
      <c r="J31" s="30" t="s">
        <v>36</v>
      </c>
      <c r="K31" s="114"/>
      <c r="L31" s="114"/>
      <c r="M31" s="114"/>
      <c r="N31" s="114"/>
      <c r="O31" s="114"/>
      <c r="P31" s="114"/>
      <c r="Q31" s="114"/>
      <c r="R31" s="114"/>
      <c r="S31" s="114"/>
      <c r="T31" s="114"/>
      <c r="U31" s="114"/>
    </row>
    <row r="32" spans="1:21" x14ac:dyDescent="0.45">
      <c r="A32" s="31">
        <v>25</v>
      </c>
      <c r="B32" s="114"/>
      <c r="C32" s="114"/>
      <c r="D32" s="114"/>
      <c r="E32" s="114"/>
      <c r="F32" s="114"/>
      <c r="G32" s="54"/>
      <c r="H32" s="54"/>
      <c r="I32" s="53"/>
      <c r="J32" s="30" t="s">
        <v>36</v>
      </c>
      <c r="K32" s="114"/>
      <c r="L32" s="114"/>
      <c r="M32" s="114"/>
      <c r="N32" s="114"/>
      <c r="O32" s="114"/>
      <c r="P32" s="114"/>
      <c r="Q32" s="114"/>
      <c r="R32" s="114"/>
      <c r="S32" s="114"/>
      <c r="T32" s="114"/>
      <c r="U32" s="114"/>
    </row>
    <row r="33" spans="1:21" x14ac:dyDescent="0.45">
      <c r="A33" s="31">
        <v>26</v>
      </c>
      <c r="B33" s="114"/>
      <c r="C33" s="114"/>
      <c r="D33" s="114"/>
      <c r="E33" s="114"/>
      <c r="F33" s="114"/>
      <c r="G33" s="54"/>
      <c r="H33" s="54"/>
      <c r="I33" s="53"/>
      <c r="J33" s="30" t="s">
        <v>36</v>
      </c>
      <c r="K33" s="114"/>
      <c r="L33" s="114"/>
      <c r="M33" s="114"/>
      <c r="N33" s="114"/>
      <c r="O33" s="114"/>
      <c r="P33" s="114"/>
      <c r="Q33" s="114"/>
      <c r="R33" s="114"/>
      <c r="S33" s="114"/>
      <c r="T33" s="114"/>
      <c r="U33" s="114"/>
    </row>
    <row r="34" spans="1:21" x14ac:dyDescent="0.45">
      <c r="A34" s="31">
        <v>27</v>
      </c>
      <c r="B34" s="114"/>
      <c r="C34" s="114"/>
      <c r="D34" s="114"/>
      <c r="E34" s="114"/>
      <c r="F34" s="114"/>
      <c r="G34" s="54"/>
      <c r="H34" s="54"/>
      <c r="I34" s="53"/>
      <c r="J34" s="30" t="s">
        <v>36</v>
      </c>
      <c r="K34" s="114"/>
      <c r="L34" s="114"/>
      <c r="M34" s="114"/>
      <c r="N34" s="114"/>
      <c r="O34" s="114"/>
      <c r="P34" s="114"/>
      <c r="Q34" s="114"/>
      <c r="R34" s="114"/>
      <c r="S34" s="114"/>
      <c r="T34" s="114"/>
      <c r="U34" s="114"/>
    </row>
    <row r="35" spans="1:21" x14ac:dyDescent="0.45">
      <c r="A35" s="31">
        <v>28</v>
      </c>
      <c r="B35" s="114"/>
      <c r="C35" s="114"/>
      <c r="D35" s="114"/>
      <c r="E35" s="114"/>
      <c r="F35" s="114"/>
      <c r="G35" s="54"/>
      <c r="H35" s="54"/>
      <c r="I35" s="53"/>
      <c r="J35" s="30" t="s">
        <v>36</v>
      </c>
      <c r="K35" s="114"/>
      <c r="L35" s="114"/>
      <c r="M35" s="114"/>
      <c r="N35" s="114"/>
      <c r="O35" s="114"/>
      <c r="P35" s="114"/>
      <c r="Q35" s="114"/>
      <c r="R35" s="114"/>
      <c r="S35" s="114"/>
      <c r="T35" s="114"/>
      <c r="U35" s="114"/>
    </row>
    <row r="36" spans="1:21" x14ac:dyDescent="0.45">
      <c r="A36" s="31">
        <v>29</v>
      </c>
      <c r="B36" s="114"/>
      <c r="C36" s="114"/>
      <c r="D36" s="114"/>
      <c r="E36" s="114"/>
      <c r="F36" s="114"/>
      <c r="G36" s="54"/>
      <c r="H36" s="54"/>
      <c r="I36" s="53"/>
      <c r="J36" s="30" t="s">
        <v>36</v>
      </c>
      <c r="K36" s="114"/>
      <c r="L36" s="114"/>
      <c r="M36" s="114"/>
      <c r="N36" s="114"/>
      <c r="O36" s="114"/>
      <c r="P36" s="114"/>
      <c r="Q36" s="114"/>
      <c r="R36" s="114"/>
      <c r="S36" s="114"/>
      <c r="T36" s="114"/>
      <c r="U36" s="114"/>
    </row>
    <row r="37" spans="1:21" x14ac:dyDescent="0.45">
      <c r="A37" s="31">
        <v>30</v>
      </c>
      <c r="B37" s="114"/>
      <c r="C37" s="114"/>
      <c r="D37" s="114"/>
      <c r="E37" s="114"/>
      <c r="F37" s="114"/>
      <c r="G37" s="54"/>
      <c r="H37" s="54"/>
      <c r="I37" s="53"/>
      <c r="J37" s="30" t="s">
        <v>36</v>
      </c>
      <c r="K37" s="114"/>
      <c r="L37" s="114"/>
      <c r="M37" s="114"/>
      <c r="N37" s="114"/>
      <c r="O37" s="114"/>
      <c r="P37" s="114"/>
      <c r="Q37" s="114"/>
      <c r="R37" s="114"/>
      <c r="S37" s="114"/>
      <c r="T37" s="114"/>
      <c r="U37" s="114"/>
    </row>
    <row r="38" spans="1:21" x14ac:dyDescent="0.45">
      <c r="A38" s="31">
        <v>31</v>
      </c>
      <c r="B38" s="114"/>
      <c r="C38" s="114"/>
      <c r="D38" s="114"/>
      <c r="E38" s="114"/>
      <c r="F38" s="114"/>
      <c r="G38" s="54"/>
      <c r="H38" s="54"/>
      <c r="I38" s="53"/>
      <c r="J38" s="30" t="s">
        <v>36</v>
      </c>
      <c r="K38" s="114"/>
      <c r="L38" s="114"/>
      <c r="M38" s="114"/>
      <c r="N38" s="114"/>
      <c r="O38" s="114"/>
      <c r="P38" s="114"/>
      <c r="Q38" s="114"/>
      <c r="R38" s="114"/>
      <c r="S38" s="114"/>
      <c r="T38" s="114"/>
      <c r="U38" s="114"/>
    </row>
    <row r="39" spans="1:21" x14ac:dyDescent="0.45">
      <c r="A39" s="31">
        <v>32</v>
      </c>
      <c r="B39" s="114"/>
      <c r="C39" s="114"/>
      <c r="D39" s="114"/>
      <c r="E39" s="114"/>
      <c r="F39" s="114"/>
      <c r="G39" s="54"/>
      <c r="H39" s="54"/>
      <c r="I39" s="53"/>
      <c r="J39" s="30" t="s">
        <v>36</v>
      </c>
      <c r="K39" s="114"/>
      <c r="L39" s="114"/>
      <c r="M39" s="114"/>
      <c r="N39" s="114"/>
      <c r="O39" s="114"/>
      <c r="P39" s="114"/>
      <c r="Q39" s="114"/>
      <c r="R39" s="114"/>
      <c r="S39" s="114"/>
      <c r="T39" s="114"/>
      <c r="U39" s="114"/>
    </row>
    <row r="40" spans="1:21" x14ac:dyDescent="0.45">
      <c r="A40" s="31">
        <v>33</v>
      </c>
      <c r="B40" s="114"/>
      <c r="C40" s="114"/>
      <c r="D40" s="114"/>
      <c r="E40" s="114"/>
      <c r="F40" s="114"/>
      <c r="G40" s="54"/>
      <c r="H40" s="54"/>
      <c r="I40" s="53"/>
      <c r="J40" s="30" t="s">
        <v>36</v>
      </c>
      <c r="K40" s="114"/>
      <c r="L40" s="114"/>
      <c r="M40" s="114"/>
      <c r="N40" s="114"/>
      <c r="O40" s="114"/>
      <c r="P40" s="114"/>
      <c r="Q40" s="114"/>
      <c r="R40" s="114"/>
      <c r="S40" s="114"/>
      <c r="T40" s="114"/>
      <c r="U40" s="114"/>
    </row>
    <row r="41" spans="1:21" x14ac:dyDescent="0.45">
      <c r="A41" s="31">
        <v>34</v>
      </c>
      <c r="B41" s="114"/>
      <c r="C41" s="114"/>
      <c r="D41" s="114"/>
      <c r="E41" s="114"/>
      <c r="F41" s="114"/>
      <c r="G41" s="54"/>
      <c r="H41" s="54"/>
      <c r="I41" s="53"/>
      <c r="J41" s="30" t="s">
        <v>36</v>
      </c>
      <c r="K41" s="114"/>
      <c r="L41" s="114"/>
      <c r="M41" s="114"/>
      <c r="N41" s="114"/>
      <c r="O41" s="114"/>
      <c r="P41" s="114"/>
      <c r="Q41" s="114"/>
      <c r="R41" s="114"/>
      <c r="S41" s="114"/>
      <c r="T41" s="114"/>
      <c r="U41" s="114"/>
    </row>
    <row r="42" spans="1:21" x14ac:dyDescent="0.45">
      <c r="A42" s="31">
        <v>35</v>
      </c>
      <c r="B42" s="114"/>
      <c r="C42" s="114"/>
      <c r="D42" s="114"/>
      <c r="E42" s="114"/>
      <c r="F42" s="114"/>
      <c r="G42" s="54"/>
      <c r="H42" s="54"/>
      <c r="I42" s="53"/>
      <c r="J42" s="30" t="s">
        <v>36</v>
      </c>
      <c r="K42" s="114"/>
      <c r="L42" s="114"/>
      <c r="M42" s="114"/>
      <c r="N42" s="114"/>
      <c r="O42" s="114"/>
      <c r="P42" s="114"/>
      <c r="Q42" s="114"/>
      <c r="R42" s="114"/>
      <c r="S42" s="114"/>
      <c r="T42" s="114"/>
      <c r="U42" s="114"/>
    </row>
    <row r="43" spans="1:21" x14ac:dyDescent="0.45">
      <c r="A43" s="31">
        <v>36</v>
      </c>
      <c r="B43" s="114"/>
      <c r="C43" s="114"/>
      <c r="D43" s="114"/>
      <c r="E43" s="114"/>
      <c r="F43" s="114"/>
      <c r="G43" s="54"/>
      <c r="H43" s="54"/>
      <c r="I43" s="53"/>
      <c r="J43" s="30" t="s">
        <v>36</v>
      </c>
      <c r="K43" s="114"/>
      <c r="L43" s="114"/>
      <c r="M43" s="114"/>
      <c r="N43" s="114"/>
      <c r="O43" s="114"/>
      <c r="P43" s="114"/>
      <c r="Q43" s="114"/>
      <c r="R43" s="114"/>
      <c r="S43" s="114"/>
      <c r="T43" s="114"/>
      <c r="U43" s="114"/>
    </row>
    <row r="44" spans="1:21" x14ac:dyDescent="0.45">
      <c r="A44" s="31">
        <v>37</v>
      </c>
      <c r="B44" s="114"/>
      <c r="C44" s="114"/>
      <c r="D44" s="114"/>
      <c r="E44" s="114"/>
      <c r="F44" s="114"/>
      <c r="G44" s="54"/>
      <c r="H44" s="54"/>
      <c r="I44" s="53"/>
      <c r="J44" s="30" t="s">
        <v>36</v>
      </c>
      <c r="K44" s="114"/>
      <c r="L44" s="114"/>
      <c r="M44" s="114"/>
      <c r="N44" s="114"/>
      <c r="O44" s="114"/>
      <c r="P44" s="114"/>
      <c r="Q44" s="114"/>
      <c r="R44" s="114"/>
      <c r="S44" s="114"/>
      <c r="T44" s="114"/>
      <c r="U44" s="114"/>
    </row>
    <row r="45" spans="1:21" x14ac:dyDescent="0.45">
      <c r="A45" s="31">
        <v>38</v>
      </c>
      <c r="B45" s="114"/>
      <c r="C45" s="114"/>
      <c r="D45" s="114"/>
      <c r="E45" s="114"/>
      <c r="F45" s="114"/>
      <c r="G45" s="54"/>
      <c r="H45" s="54"/>
      <c r="I45" s="53"/>
      <c r="J45" s="30" t="s">
        <v>36</v>
      </c>
      <c r="K45" s="114"/>
      <c r="L45" s="114"/>
      <c r="M45" s="114"/>
      <c r="N45" s="114"/>
      <c r="O45" s="114"/>
      <c r="P45" s="114"/>
      <c r="Q45" s="114"/>
      <c r="R45" s="114"/>
      <c r="S45" s="114"/>
      <c r="T45" s="114"/>
      <c r="U45" s="114"/>
    </row>
    <row r="46" spans="1:21" x14ac:dyDescent="0.45">
      <c r="A46" s="31">
        <v>39</v>
      </c>
      <c r="B46" s="114"/>
      <c r="C46" s="114"/>
      <c r="D46" s="114"/>
      <c r="E46" s="114"/>
      <c r="F46" s="114"/>
      <c r="G46" s="54"/>
      <c r="H46" s="54"/>
      <c r="I46" s="53"/>
      <c r="J46" s="30" t="s">
        <v>36</v>
      </c>
      <c r="K46" s="114"/>
      <c r="L46" s="114"/>
      <c r="M46" s="114"/>
      <c r="N46" s="114"/>
      <c r="O46" s="114"/>
      <c r="P46" s="114"/>
      <c r="Q46" s="114"/>
      <c r="R46" s="114"/>
      <c r="S46" s="114"/>
      <c r="T46" s="114"/>
      <c r="U46" s="114"/>
    </row>
    <row r="47" spans="1:21" x14ac:dyDescent="0.45">
      <c r="A47" s="31">
        <v>40</v>
      </c>
      <c r="B47" s="114"/>
      <c r="C47" s="114"/>
      <c r="D47" s="114"/>
      <c r="E47" s="114"/>
      <c r="F47" s="114"/>
      <c r="G47" s="54"/>
      <c r="H47" s="54"/>
      <c r="I47" s="53"/>
      <c r="J47" s="30" t="s">
        <v>36</v>
      </c>
      <c r="K47" s="114"/>
      <c r="L47" s="114"/>
      <c r="M47" s="114"/>
      <c r="N47" s="114"/>
      <c r="O47" s="114"/>
      <c r="P47" s="114"/>
      <c r="Q47" s="114"/>
      <c r="R47" s="114"/>
      <c r="S47" s="114"/>
      <c r="T47" s="114"/>
      <c r="U47" s="114"/>
    </row>
    <row r="48" spans="1:21" x14ac:dyDescent="0.45">
      <c r="A48" s="31" t="s">
        <v>35</v>
      </c>
      <c r="B48" s="114"/>
      <c r="C48" s="114"/>
      <c r="D48" s="114"/>
      <c r="E48" s="114"/>
      <c r="F48" s="114"/>
      <c r="G48" s="54"/>
      <c r="H48" s="54"/>
      <c r="I48" s="53"/>
      <c r="J48" s="30" t="s">
        <v>36</v>
      </c>
      <c r="K48" s="114"/>
      <c r="L48" s="114"/>
      <c r="M48" s="114"/>
      <c r="N48" s="114"/>
      <c r="O48" s="114"/>
      <c r="P48" s="114"/>
      <c r="Q48" s="114"/>
      <c r="R48" s="114"/>
      <c r="S48" s="114"/>
      <c r="T48" s="114"/>
      <c r="U48" s="114"/>
    </row>
    <row r="50" spans="1:12" x14ac:dyDescent="0.45">
      <c r="A50" s="1" t="s">
        <v>121</v>
      </c>
    </row>
    <row r="51" spans="1:12" x14ac:dyDescent="0.45">
      <c r="A51" s="1" t="s">
        <v>122</v>
      </c>
    </row>
    <row r="52" spans="1:12" x14ac:dyDescent="0.45">
      <c r="A52" s="61" t="s">
        <v>123</v>
      </c>
    </row>
    <row r="53" spans="1:12" x14ac:dyDescent="0.45">
      <c r="A53" s="61"/>
    </row>
    <row r="54" spans="1:12" x14ac:dyDescent="0.45">
      <c r="A54" s="61" t="s">
        <v>124</v>
      </c>
    </row>
    <row r="55" spans="1:12" ht="18.600000000000001" thickBot="1" x14ac:dyDescent="0.5">
      <c r="A55" s="61" t="s">
        <v>125</v>
      </c>
    </row>
    <row r="56" spans="1:12" ht="18.600000000000001" thickBot="1" x14ac:dyDescent="0.5">
      <c r="B56" s="60"/>
      <c r="C56" s="1" t="s">
        <v>126</v>
      </c>
    </row>
    <row r="57" spans="1:12" ht="18.600000000000001" thickBot="1" x14ac:dyDescent="0.5">
      <c r="B57" s="60"/>
      <c r="C57" s="1" t="s">
        <v>127</v>
      </c>
    </row>
    <row r="58" spans="1:12" x14ac:dyDescent="0.45">
      <c r="B58" s="12"/>
      <c r="K58" s="11"/>
      <c r="L58" s="11"/>
    </row>
    <row r="59" spans="1:12" x14ac:dyDescent="0.45">
      <c r="A59" s="61" t="s">
        <v>128</v>
      </c>
    </row>
    <row r="60" spans="1:12" ht="18.600000000000001" thickBot="1" x14ac:dyDescent="0.5"/>
    <row r="61" spans="1:12" ht="18.600000000000001" thickBot="1" x14ac:dyDescent="0.5">
      <c r="B61" s="103" t="s">
        <v>129</v>
      </c>
      <c r="C61" s="95"/>
      <c r="D61" s="95"/>
      <c r="E61" s="95"/>
      <c r="F61" s="95"/>
      <c r="G61" s="96"/>
      <c r="H61" s="95" t="s">
        <v>130</v>
      </c>
      <c r="I61" s="96"/>
    </row>
    <row r="62" spans="1:12" ht="18.600000000000001" thickBot="1" x14ac:dyDescent="0.5">
      <c r="B62" s="104"/>
      <c r="C62" s="105"/>
      <c r="D62" s="105"/>
      <c r="E62" s="105"/>
      <c r="F62" s="105"/>
      <c r="G62" s="106"/>
      <c r="H62" s="97"/>
      <c r="I62" s="98"/>
    </row>
    <row r="63" spans="1:12" ht="18.600000000000001" thickBot="1" x14ac:dyDescent="0.5">
      <c r="B63" s="99"/>
      <c r="C63" s="107"/>
      <c r="D63" s="107"/>
      <c r="E63" s="107"/>
      <c r="F63" s="107"/>
      <c r="G63" s="100"/>
      <c r="H63" s="97"/>
      <c r="I63" s="98"/>
    </row>
    <row r="64" spans="1:12" ht="18.600000000000001" thickBot="1" x14ac:dyDescent="0.5">
      <c r="B64" s="99"/>
      <c r="C64" s="107"/>
      <c r="D64" s="107"/>
      <c r="E64" s="107"/>
      <c r="F64" s="107"/>
      <c r="G64" s="100"/>
      <c r="H64" s="97"/>
      <c r="I64" s="98"/>
    </row>
    <row r="65" spans="1:9" ht="18.600000000000001" thickBot="1" x14ac:dyDescent="0.5">
      <c r="B65" s="99"/>
      <c r="C65" s="107"/>
      <c r="D65" s="107"/>
      <c r="E65" s="107"/>
      <c r="F65" s="107"/>
      <c r="G65" s="100"/>
      <c r="H65" s="97"/>
      <c r="I65" s="98"/>
    </row>
    <row r="66" spans="1:9" ht="18.600000000000001" thickBot="1" x14ac:dyDescent="0.5">
      <c r="B66" s="99"/>
      <c r="C66" s="107"/>
      <c r="D66" s="107"/>
      <c r="E66" s="107"/>
      <c r="F66" s="107"/>
      <c r="G66" s="100"/>
      <c r="H66" s="99"/>
      <c r="I66" s="100"/>
    </row>
    <row r="67" spans="1:9" ht="18.600000000000001" thickBot="1" x14ac:dyDescent="0.5">
      <c r="B67" s="108"/>
      <c r="C67" s="109"/>
      <c r="D67" s="109"/>
      <c r="E67" s="109"/>
      <c r="F67" s="109"/>
      <c r="G67" s="110"/>
      <c r="H67" s="99"/>
      <c r="I67" s="100"/>
    </row>
    <row r="68" spans="1:9" x14ac:dyDescent="0.45">
      <c r="B68" s="111" t="s">
        <v>145</v>
      </c>
      <c r="C68" s="112"/>
      <c r="D68" s="112"/>
      <c r="E68" s="112"/>
      <c r="F68" s="112"/>
      <c r="G68" s="113"/>
      <c r="H68" s="101">
        <f>SUM(H62:I67)</f>
        <v>0</v>
      </c>
      <c r="I68" s="102"/>
    </row>
    <row r="70" spans="1:9" ht="18.600000000000001" thickBot="1" x14ac:dyDescent="0.5">
      <c r="A70" s="61" t="s">
        <v>131</v>
      </c>
    </row>
    <row r="71" spans="1:9" ht="18.600000000000001" thickBot="1" x14ac:dyDescent="0.5">
      <c r="B71" s="103" t="s">
        <v>132</v>
      </c>
      <c r="C71" s="95"/>
      <c r="D71" s="95"/>
      <c r="E71" s="95"/>
      <c r="F71" s="95"/>
      <c r="G71" s="96"/>
      <c r="H71" s="95" t="s">
        <v>130</v>
      </c>
      <c r="I71" s="96"/>
    </row>
    <row r="72" spans="1:9" ht="18.600000000000001" thickBot="1" x14ac:dyDescent="0.5">
      <c r="B72" s="104" t="s">
        <v>133</v>
      </c>
      <c r="C72" s="105"/>
      <c r="D72" s="105"/>
      <c r="E72" s="105"/>
      <c r="F72" s="105"/>
      <c r="G72" s="106"/>
      <c r="H72" s="97"/>
      <c r="I72" s="98"/>
    </row>
    <row r="73" spans="1:9" ht="18.600000000000001" thickBot="1" x14ac:dyDescent="0.5">
      <c r="B73" s="99" t="s">
        <v>134</v>
      </c>
      <c r="C73" s="107"/>
      <c r="D73" s="107"/>
      <c r="E73" s="107"/>
      <c r="F73" s="107"/>
      <c r="G73" s="100"/>
      <c r="H73" s="97"/>
      <c r="I73" s="98"/>
    </row>
    <row r="74" spans="1:9" ht="18.600000000000001" thickBot="1" x14ac:dyDescent="0.5">
      <c r="B74" s="99" t="s">
        <v>135</v>
      </c>
      <c r="C74" s="107"/>
      <c r="D74" s="107"/>
      <c r="E74" s="107"/>
      <c r="F74" s="107"/>
      <c r="G74" s="100"/>
      <c r="H74" s="97"/>
      <c r="I74" s="98"/>
    </row>
    <row r="75" spans="1:9" ht="18.600000000000001" thickBot="1" x14ac:dyDescent="0.5">
      <c r="B75" s="99" t="s">
        <v>136</v>
      </c>
      <c r="C75" s="107"/>
      <c r="D75" s="107"/>
      <c r="E75" s="107"/>
      <c r="F75" s="107"/>
      <c r="G75" s="100"/>
      <c r="H75" s="97"/>
      <c r="I75" s="98"/>
    </row>
    <row r="76" spans="1:9" ht="18.600000000000001" thickBot="1" x14ac:dyDescent="0.5">
      <c r="B76" s="99" t="s">
        <v>137</v>
      </c>
      <c r="C76" s="107"/>
      <c r="D76" s="107"/>
      <c r="E76" s="107"/>
      <c r="F76" s="107"/>
      <c r="G76" s="100"/>
      <c r="H76" s="99"/>
      <c r="I76" s="100"/>
    </row>
    <row r="77" spans="1:9" ht="18.600000000000001" thickBot="1" x14ac:dyDescent="0.5">
      <c r="B77" s="108" t="s">
        <v>138</v>
      </c>
      <c r="C77" s="109"/>
      <c r="D77" s="109"/>
      <c r="E77" s="109"/>
      <c r="F77" s="109"/>
      <c r="G77" s="110"/>
      <c r="H77" s="99"/>
      <c r="I77" s="100"/>
    </row>
    <row r="78" spans="1:9" x14ac:dyDescent="0.45">
      <c r="B78" s="111" t="s">
        <v>145</v>
      </c>
      <c r="C78" s="112"/>
      <c r="D78" s="112"/>
      <c r="E78" s="112"/>
      <c r="F78" s="112"/>
      <c r="G78" s="113"/>
      <c r="H78" s="101">
        <f>SUM(H72:I77)</f>
        <v>0</v>
      </c>
      <c r="I78" s="102"/>
    </row>
    <row r="80" spans="1:9" ht="18.600000000000001" thickBot="1" x14ac:dyDescent="0.5">
      <c r="A80" s="61" t="s">
        <v>139</v>
      </c>
    </row>
    <row r="81" spans="1:11" ht="18.600000000000001" thickBot="1" x14ac:dyDescent="0.5">
      <c r="B81" s="94"/>
      <c r="C81" s="94"/>
      <c r="D81" s="94"/>
      <c r="E81" s="94"/>
      <c r="F81" s="94"/>
      <c r="G81" s="94"/>
      <c r="H81" s="94"/>
      <c r="I81" s="94"/>
      <c r="J81" s="94"/>
      <c r="K81" s="94"/>
    </row>
    <row r="82" spans="1:11" ht="18.600000000000001" thickBot="1" x14ac:dyDescent="0.5">
      <c r="B82" s="94"/>
      <c r="C82" s="94"/>
      <c r="D82" s="94"/>
      <c r="E82" s="94"/>
      <c r="F82" s="94"/>
      <c r="G82" s="94"/>
      <c r="H82" s="94"/>
      <c r="I82" s="94"/>
      <c r="J82" s="94"/>
      <c r="K82" s="94"/>
    </row>
    <row r="83" spans="1:11" ht="18.600000000000001" thickBot="1" x14ac:dyDescent="0.5">
      <c r="B83" s="94"/>
      <c r="C83" s="94"/>
      <c r="D83" s="94"/>
      <c r="E83" s="94"/>
      <c r="F83" s="94"/>
      <c r="G83" s="94"/>
      <c r="H83" s="94"/>
      <c r="I83" s="94"/>
      <c r="J83" s="94"/>
      <c r="K83" s="94"/>
    </row>
    <row r="84" spans="1:11" ht="18.600000000000001" thickBot="1" x14ac:dyDescent="0.5">
      <c r="B84" s="94"/>
      <c r="C84" s="94"/>
      <c r="D84" s="94"/>
      <c r="E84" s="94"/>
      <c r="F84" s="94"/>
      <c r="G84" s="94"/>
      <c r="H84" s="94"/>
      <c r="I84" s="94"/>
      <c r="J84" s="94"/>
      <c r="K84" s="94"/>
    </row>
    <row r="86" spans="1:11" x14ac:dyDescent="0.45">
      <c r="A86" s="62" t="s">
        <v>140</v>
      </c>
    </row>
    <row r="87" spans="1:11" x14ac:dyDescent="0.45">
      <c r="A87" s="63" t="s">
        <v>141</v>
      </c>
    </row>
    <row r="88" spans="1:11" x14ac:dyDescent="0.45">
      <c r="A88" s="63" t="s">
        <v>142</v>
      </c>
    </row>
    <row r="90" spans="1:11" ht="18.600000000000001" thickBot="1" x14ac:dyDescent="0.5">
      <c r="A90" s="61" t="s">
        <v>143</v>
      </c>
    </row>
    <row r="91" spans="1:11" ht="18.600000000000001" thickBot="1" x14ac:dyDescent="0.5">
      <c r="B91" s="94"/>
      <c r="C91" s="94"/>
      <c r="D91" s="94"/>
      <c r="E91" s="94"/>
      <c r="F91" s="94"/>
      <c r="G91" s="94"/>
      <c r="H91" s="94"/>
      <c r="I91" s="94"/>
      <c r="J91" s="94"/>
      <c r="K91" s="94"/>
    </row>
    <row r="92" spans="1:11" ht="18.600000000000001" thickBot="1" x14ac:dyDescent="0.5">
      <c r="B92" s="94"/>
      <c r="C92" s="94"/>
      <c r="D92" s="94"/>
      <c r="E92" s="94"/>
      <c r="F92" s="94"/>
      <c r="G92" s="94"/>
      <c r="H92" s="94"/>
      <c r="I92" s="94"/>
      <c r="J92" s="94"/>
      <c r="K92" s="94"/>
    </row>
    <row r="93" spans="1:11" ht="18.600000000000001" thickBot="1" x14ac:dyDescent="0.5">
      <c r="B93" s="94"/>
      <c r="C93" s="94"/>
      <c r="D93" s="94"/>
      <c r="E93" s="94"/>
      <c r="F93" s="94"/>
      <c r="G93" s="94"/>
      <c r="H93" s="94"/>
      <c r="I93" s="94"/>
      <c r="J93" s="94"/>
      <c r="K93" s="94"/>
    </row>
    <row r="94" spans="1:11" ht="18.600000000000001" thickBot="1" x14ac:dyDescent="0.5">
      <c r="B94" s="94"/>
      <c r="C94" s="94"/>
      <c r="D94" s="94"/>
      <c r="E94" s="94"/>
      <c r="F94" s="94"/>
      <c r="G94" s="94"/>
      <c r="H94" s="94"/>
      <c r="I94" s="94"/>
      <c r="J94" s="94"/>
      <c r="K94" s="94"/>
    </row>
    <row r="95" spans="1:11" x14ac:dyDescent="0.45">
      <c r="A95" s="1" t="s">
        <v>144</v>
      </c>
    </row>
  </sheetData>
  <sheetProtection sheet="1" objects="1" scenarios="1" formatCells="0" formatRows="0"/>
  <mergeCells count="305">
    <mergeCell ref="B3:H3"/>
    <mergeCell ref="I3:J3"/>
    <mergeCell ref="K3:U3"/>
    <mergeCell ref="A4:A5"/>
    <mergeCell ref="B4:D5"/>
    <mergeCell ref="E4:F5"/>
    <mergeCell ref="G4:G5"/>
    <mergeCell ref="H4:H5"/>
    <mergeCell ref="I4:J5"/>
    <mergeCell ref="K4:L5"/>
    <mergeCell ref="M4:Q5"/>
    <mergeCell ref="R4:U5"/>
    <mergeCell ref="B6:D6"/>
    <mergeCell ref="E6:F6"/>
    <mergeCell ref="I6:J6"/>
    <mergeCell ref="K6:L6"/>
    <mergeCell ref="M6:Q6"/>
    <mergeCell ref="R6:S6"/>
    <mergeCell ref="T6:U6"/>
    <mergeCell ref="R7:S7"/>
    <mergeCell ref="T7:U7"/>
    <mergeCell ref="M7:Q7"/>
    <mergeCell ref="B8:D8"/>
    <mergeCell ref="B9:D9"/>
    <mergeCell ref="B10:D10"/>
    <mergeCell ref="B11:D11"/>
    <mergeCell ref="E8:F8"/>
    <mergeCell ref="K8:L8"/>
    <mergeCell ref="B7:D7"/>
    <mergeCell ref="E7:F7"/>
    <mergeCell ref="K7:L7"/>
    <mergeCell ref="B21:D21"/>
    <mergeCell ref="B22:D22"/>
    <mergeCell ref="B23:D23"/>
    <mergeCell ref="B12:D12"/>
    <mergeCell ref="B13:D13"/>
    <mergeCell ref="B14:D14"/>
    <mergeCell ref="B15:D15"/>
    <mergeCell ref="B16:D16"/>
    <mergeCell ref="B17:D17"/>
    <mergeCell ref="B43:D43"/>
    <mergeCell ref="B44:D44"/>
    <mergeCell ref="B45:D45"/>
    <mergeCell ref="B46:D46"/>
    <mergeCell ref="B47:D47"/>
    <mergeCell ref="B36:D36"/>
    <mergeCell ref="B37:D37"/>
    <mergeCell ref="B38:D38"/>
    <mergeCell ref="B39:D39"/>
    <mergeCell ref="B40:D40"/>
    <mergeCell ref="B41:D41"/>
    <mergeCell ref="M8:Q8"/>
    <mergeCell ref="R8:S8"/>
    <mergeCell ref="T8:U8"/>
    <mergeCell ref="E9:F9"/>
    <mergeCell ref="K9:L9"/>
    <mergeCell ref="M9:Q9"/>
    <mergeCell ref="R9:S9"/>
    <mergeCell ref="T9:U9"/>
    <mergeCell ref="B42:D42"/>
    <mergeCell ref="B30:D30"/>
    <mergeCell ref="B31:D31"/>
    <mergeCell ref="B32:D32"/>
    <mergeCell ref="B33:D33"/>
    <mergeCell ref="B34:D34"/>
    <mergeCell ref="B35:D35"/>
    <mergeCell ref="B24:D24"/>
    <mergeCell ref="B25:D25"/>
    <mergeCell ref="B26:D26"/>
    <mergeCell ref="B27:D27"/>
    <mergeCell ref="B28:D28"/>
    <mergeCell ref="B29:D29"/>
    <mergeCell ref="B18:D18"/>
    <mergeCell ref="B19:D19"/>
    <mergeCell ref="B20:D20"/>
    <mergeCell ref="T10:U10"/>
    <mergeCell ref="E11:F11"/>
    <mergeCell ref="K11:L11"/>
    <mergeCell ref="M11:Q11"/>
    <mergeCell ref="R11:S11"/>
    <mergeCell ref="T11:U11"/>
    <mergeCell ref="E10:F10"/>
    <mergeCell ref="K10:L10"/>
    <mergeCell ref="M10:Q10"/>
    <mergeCell ref="R10:S10"/>
    <mergeCell ref="T12:U12"/>
    <mergeCell ref="E13:F13"/>
    <mergeCell ref="K13:L13"/>
    <mergeCell ref="M13:Q13"/>
    <mergeCell ref="R13:S13"/>
    <mergeCell ref="T13:U13"/>
    <mergeCell ref="E12:F12"/>
    <mergeCell ref="K12:L12"/>
    <mergeCell ref="M12:Q12"/>
    <mergeCell ref="R12:S12"/>
    <mergeCell ref="T14:U14"/>
    <mergeCell ref="E15:F15"/>
    <mergeCell ref="K15:L15"/>
    <mergeCell ref="M15:Q15"/>
    <mergeCell ref="R15:S15"/>
    <mergeCell ref="T15:U15"/>
    <mergeCell ref="E14:F14"/>
    <mergeCell ref="K14:L14"/>
    <mergeCell ref="M14:Q14"/>
    <mergeCell ref="R14:S14"/>
    <mergeCell ref="T16:U16"/>
    <mergeCell ref="E17:F17"/>
    <mergeCell ref="K17:L17"/>
    <mergeCell ref="M17:Q17"/>
    <mergeCell ref="R17:S17"/>
    <mergeCell ref="T17:U17"/>
    <mergeCell ref="E16:F16"/>
    <mergeCell ref="K16:L16"/>
    <mergeCell ref="M16:Q16"/>
    <mergeCell ref="R16:S16"/>
    <mergeCell ref="T18:U18"/>
    <mergeCell ref="E19:F19"/>
    <mergeCell ref="K19:L19"/>
    <mergeCell ref="M19:Q19"/>
    <mergeCell ref="R19:S19"/>
    <mergeCell ref="T19:U19"/>
    <mergeCell ref="E18:F18"/>
    <mergeCell ref="K18:L18"/>
    <mergeCell ref="M18:Q18"/>
    <mergeCell ref="R18:S18"/>
    <mergeCell ref="T20:U20"/>
    <mergeCell ref="E21:F21"/>
    <mergeCell ref="K21:L21"/>
    <mergeCell ref="M21:Q21"/>
    <mergeCell ref="R21:S21"/>
    <mergeCell ref="T21:U21"/>
    <mergeCell ref="E20:F20"/>
    <mergeCell ref="K20:L20"/>
    <mergeCell ref="M20:Q20"/>
    <mergeCell ref="R20:S20"/>
    <mergeCell ref="T22:U22"/>
    <mergeCell ref="E23:F23"/>
    <mergeCell ref="K23:L23"/>
    <mergeCell ref="M23:Q23"/>
    <mergeCell ref="R23:S23"/>
    <mergeCell ref="T23:U23"/>
    <mergeCell ref="E22:F22"/>
    <mergeCell ref="K22:L22"/>
    <mergeCell ref="M22:Q22"/>
    <mergeCell ref="R22:S22"/>
    <mergeCell ref="T24:U24"/>
    <mergeCell ref="E25:F25"/>
    <mergeCell ref="K25:L25"/>
    <mergeCell ref="M25:Q25"/>
    <mergeCell ref="R25:S25"/>
    <mergeCell ref="T25:U25"/>
    <mergeCell ref="E24:F24"/>
    <mergeCell ref="K24:L24"/>
    <mergeCell ref="M24:Q24"/>
    <mergeCell ref="R24:S24"/>
    <mergeCell ref="T26:U26"/>
    <mergeCell ref="E27:F27"/>
    <mergeCell ref="K27:L27"/>
    <mergeCell ref="M27:Q27"/>
    <mergeCell ref="R27:S27"/>
    <mergeCell ref="T27:U27"/>
    <mergeCell ref="E26:F26"/>
    <mergeCell ref="K26:L26"/>
    <mergeCell ref="M26:Q26"/>
    <mergeCell ref="R26:S26"/>
    <mergeCell ref="T28:U28"/>
    <mergeCell ref="E29:F29"/>
    <mergeCell ref="K29:L29"/>
    <mergeCell ref="M29:Q29"/>
    <mergeCell ref="R29:S29"/>
    <mergeCell ref="T29:U29"/>
    <mergeCell ref="E28:F28"/>
    <mergeCell ref="K28:L28"/>
    <mergeCell ref="M28:Q28"/>
    <mergeCell ref="R28:S28"/>
    <mergeCell ref="T30:U30"/>
    <mergeCell ref="E31:F31"/>
    <mergeCell ref="K31:L31"/>
    <mergeCell ref="M31:Q31"/>
    <mergeCell ref="R31:S31"/>
    <mergeCell ref="T31:U31"/>
    <mergeCell ref="E30:F30"/>
    <mergeCell ref="K30:L30"/>
    <mergeCell ref="M30:Q30"/>
    <mergeCell ref="R30:S30"/>
    <mergeCell ref="T32:U32"/>
    <mergeCell ref="E33:F33"/>
    <mergeCell ref="K33:L33"/>
    <mergeCell ref="M33:Q33"/>
    <mergeCell ref="R33:S33"/>
    <mergeCell ref="T33:U33"/>
    <mergeCell ref="E32:F32"/>
    <mergeCell ref="K32:L32"/>
    <mergeCell ref="M32:Q32"/>
    <mergeCell ref="R32:S32"/>
    <mergeCell ref="T34:U34"/>
    <mergeCell ref="E35:F35"/>
    <mergeCell ref="K35:L35"/>
    <mergeCell ref="M35:Q35"/>
    <mergeCell ref="R35:S35"/>
    <mergeCell ref="T35:U35"/>
    <mergeCell ref="E34:F34"/>
    <mergeCell ref="K34:L34"/>
    <mergeCell ref="M34:Q34"/>
    <mergeCell ref="R34:S34"/>
    <mergeCell ref="T36:U36"/>
    <mergeCell ref="E37:F37"/>
    <mergeCell ref="K37:L37"/>
    <mergeCell ref="M37:Q37"/>
    <mergeCell ref="R37:S37"/>
    <mergeCell ref="T37:U37"/>
    <mergeCell ref="E36:F36"/>
    <mergeCell ref="K36:L36"/>
    <mergeCell ref="M36:Q36"/>
    <mergeCell ref="R36:S36"/>
    <mergeCell ref="T38:U38"/>
    <mergeCell ref="E39:F39"/>
    <mergeCell ref="K39:L39"/>
    <mergeCell ref="M39:Q39"/>
    <mergeCell ref="R39:S39"/>
    <mergeCell ref="T39:U39"/>
    <mergeCell ref="E38:F38"/>
    <mergeCell ref="K38:L38"/>
    <mergeCell ref="M38:Q38"/>
    <mergeCell ref="R38:S38"/>
    <mergeCell ref="T40:U40"/>
    <mergeCell ref="E41:F41"/>
    <mergeCell ref="K41:L41"/>
    <mergeCell ref="M41:Q41"/>
    <mergeCell ref="R41:S41"/>
    <mergeCell ref="T41:U41"/>
    <mergeCell ref="E40:F40"/>
    <mergeCell ref="K40:L40"/>
    <mergeCell ref="M40:Q40"/>
    <mergeCell ref="R40:S40"/>
    <mergeCell ref="T42:U42"/>
    <mergeCell ref="E43:F43"/>
    <mergeCell ref="K43:L43"/>
    <mergeCell ref="M43:Q43"/>
    <mergeCell ref="R43:S43"/>
    <mergeCell ref="T43:U43"/>
    <mergeCell ref="E42:F42"/>
    <mergeCell ref="K42:L42"/>
    <mergeCell ref="M42:Q42"/>
    <mergeCell ref="R42:S42"/>
    <mergeCell ref="T44:U44"/>
    <mergeCell ref="E45:F45"/>
    <mergeCell ref="K45:L45"/>
    <mergeCell ref="M45:Q45"/>
    <mergeCell ref="R45:S45"/>
    <mergeCell ref="T45:U45"/>
    <mergeCell ref="E44:F44"/>
    <mergeCell ref="K44:L44"/>
    <mergeCell ref="M44:Q44"/>
    <mergeCell ref="R44:S44"/>
    <mergeCell ref="T48:U48"/>
    <mergeCell ref="B48:D48"/>
    <mergeCell ref="E48:F48"/>
    <mergeCell ref="K48:L48"/>
    <mergeCell ref="M48:Q48"/>
    <mergeCell ref="R48:S48"/>
    <mergeCell ref="T46:U46"/>
    <mergeCell ref="E47:F47"/>
    <mergeCell ref="K47:L47"/>
    <mergeCell ref="M47:Q47"/>
    <mergeCell ref="R47:S47"/>
    <mergeCell ref="T47:U47"/>
    <mergeCell ref="E46:F46"/>
    <mergeCell ref="K46:L46"/>
    <mergeCell ref="M46:Q46"/>
    <mergeCell ref="R46:S46"/>
    <mergeCell ref="B66:G66"/>
    <mergeCell ref="H66:I66"/>
    <mergeCell ref="B67:G67"/>
    <mergeCell ref="H67:I67"/>
    <mergeCell ref="B68:G68"/>
    <mergeCell ref="H68:I68"/>
    <mergeCell ref="B61:G61"/>
    <mergeCell ref="H61:I61"/>
    <mergeCell ref="B62:G62"/>
    <mergeCell ref="H62:I62"/>
    <mergeCell ref="B63:G63"/>
    <mergeCell ref="H63:I63"/>
    <mergeCell ref="B64:G64"/>
    <mergeCell ref="H64:I64"/>
    <mergeCell ref="B65:G65"/>
    <mergeCell ref="H65:I65"/>
    <mergeCell ref="B81:K84"/>
    <mergeCell ref="B91:K94"/>
    <mergeCell ref="H71:I71"/>
    <mergeCell ref="H72:I72"/>
    <mergeCell ref="H73:I73"/>
    <mergeCell ref="H74:I74"/>
    <mergeCell ref="H75:I75"/>
    <mergeCell ref="H76:I76"/>
    <mergeCell ref="H77:I77"/>
    <mergeCell ref="H78:I78"/>
    <mergeCell ref="B71:G71"/>
    <mergeCell ref="B72:G72"/>
    <mergeCell ref="B73:G73"/>
    <mergeCell ref="B74:G74"/>
    <mergeCell ref="B75:G75"/>
    <mergeCell ref="B77:G77"/>
    <mergeCell ref="B76:G76"/>
    <mergeCell ref="B78:G78"/>
  </mergeCells>
  <phoneticPr fontId="1"/>
  <conditionalFormatting sqref="M8:U48">
    <cfRule type="expression" dxfId="2" priority="2">
      <formula>$K8=1</formula>
    </cfRule>
  </conditionalFormatting>
  <conditionalFormatting sqref="R8:U48">
    <cfRule type="expression" dxfId="1" priority="1">
      <formula>OR($M8=1,$M8=2,$M8=9)</formula>
    </cfRule>
  </conditionalFormatting>
  <dataValidations count="7">
    <dataValidation type="list" allowBlank="1" showInputMessage="1" showErrorMessage="1" sqref="B8:D48" xr:uid="{96B89AD6-1805-44E1-A20E-5BE00B46F84D}">
      <formula1>"1,2,3,4"</formula1>
    </dataValidation>
    <dataValidation type="list" allowBlank="1" showInputMessage="1" showErrorMessage="1" sqref="E8:G48 K8:L48" xr:uid="{7CD305CF-BC1B-4623-946C-60699B01C8F0}">
      <formula1>"1,2"</formula1>
    </dataValidation>
    <dataValidation type="list" allowBlank="1" showInputMessage="1" showErrorMessage="1" sqref="H8:H48" xr:uid="{82985CF9-748D-470D-86B0-ADF8AE7A3003}">
      <formula1>"1,2,3,4,5,6,7,8"</formula1>
    </dataValidation>
    <dataValidation type="list" allowBlank="1" showInputMessage="1" showErrorMessage="1" sqref="M8:Q48" xr:uid="{9EE52A5F-C22E-4454-87C9-772B49884713}">
      <formula1>"1,2,3,4,5,6,7,8,9"</formula1>
    </dataValidation>
    <dataValidation type="list" allowBlank="1" showInputMessage="1" showErrorMessage="1" sqref="R8:U48" xr:uid="{95D517B6-E7DF-47F8-BDF0-8A4CAC44EC90}">
      <formula1>"1,2,3"</formula1>
    </dataValidation>
    <dataValidation type="decimal" errorStyle="warning" allowBlank="1" showInputMessage="1" showErrorMessage="1" error="数値のみ記入してください。_x000a_1週間の勤務時間を記入してください。" sqref="I8:I48" xr:uid="{511189C5-77E4-4A66-A607-1DDA79CB8A08}">
      <formula1>0</formula1>
      <formula2>100</formula2>
    </dataValidation>
    <dataValidation type="list" allowBlank="1" showInputMessage="1" showErrorMessage="1" sqref="B56:B57" xr:uid="{D22826A7-00C2-4300-88A1-5BCD12484519}">
      <formula1>"　,○"</formula1>
    </dataValidation>
  </dataValidations>
  <pageMargins left="0.7" right="0.7" top="0.75" bottom="0.75" header="0.3" footer="0.3"/>
  <pageSetup paperSize="8" scale="90" orientation="portrait" horizontalDpi="300" verticalDpi="300" r:id="rId1"/>
  <rowBreaks count="1" manualBreakCount="1">
    <brk id="49" max="20" man="1"/>
  </rowBreaks>
  <ignoredErrors>
    <ignoredError sqref="A8 A9:A17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24FA-CE46-40F5-89EB-163BE911C6E7}">
  <dimension ref="A1:U6"/>
  <sheetViews>
    <sheetView workbookViewId="0">
      <selection activeCell="A6" sqref="A6"/>
    </sheetView>
  </sheetViews>
  <sheetFormatPr defaultRowHeight="18" x14ac:dyDescent="0.45"/>
  <cols>
    <col min="21" max="21" width="45.796875" customWidth="1"/>
  </cols>
  <sheetData>
    <row r="1" spans="1:21" x14ac:dyDescent="0.45">
      <c r="A1" t="s">
        <v>80</v>
      </c>
      <c r="I1" s="3"/>
      <c r="J1" s="3"/>
      <c r="K1" s="3"/>
      <c r="L1" s="3"/>
      <c r="M1" s="3"/>
      <c r="N1" s="3"/>
    </row>
    <row r="2" spans="1:21" x14ac:dyDescent="0.45">
      <c r="A2" s="4">
        <v>1</v>
      </c>
      <c r="B2" s="4">
        <v>2</v>
      </c>
      <c r="C2" s="4">
        <v>3</v>
      </c>
      <c r="D2" s="4">
        <v>4</v>
      </c>
      <c r="E2" s="4">
        <v>5</v>
      </c>
      <c r="F2" s="4">
        <v>6</v>
      </c>
      <c r="G2" s="4">
        <v>7</v>
      </c>
      <c r="H2" s="4">
        <v>8</v>
      </c>
      <c r="I2" s="4">
        <v>9</v>
      </c>
      <c r="J2" s="4">
        <v>10</v>
      </c>
      <c r="K2" s="4">
        <v>11</v>
      </c>
      <c r="L2" s="4">
        <v>12</v>
      </c>
      <c r="M2" s="4">
        <v>13</v>
      </c>
      <c r="N2" s="4">
        <v>14</v>
      </c>
      <c r="O2" s="4">
        <v>15</v>
      </c>
      <c r="P2" s="4">
        <v>16</v>
      </c>
      <c r="Q2" s="4">
        <v>17</v>
      </c>
      <c r="R2" s="4">
        <v>18</v>
      </c>
      <c r="S2" s="4">
        <v>19</v>
      </c>
      <c r="T2" s="4">
        <v>20</v>
      </c>
    </row>
    <row r="3" spans="1:21" x14ac:dyDescent="0.45">
      <c r="A3" s="5" t="s">
        <v>46</v>
      </c>
      <c r="B3" s="4">
        <v>1</v>
      </c>
      <c r="C3" s="4">
        <v>2</v>
      </c>
      <c r="D3" s="4">
        <v>3</v>
      </c>
      <c r="E3" s="4">
        <v>4</v>
      </c>
      <c r="F3" s="4">
        <v>5</v>
      </c>
      <c r="G3" s="4">
        <v>6</v>
      </c>
      <c r="H3" s="4">
        <v>7</v>
      </c>
      <c r="I3" s="4">
        <v>8</v>
      </c>
      <c r="J3" s="4">
        <v>9</v>
      </c>
      <c r="K3" s="4">
        <v>10</v>
      </c>
      <c r="L3" s="4">
        <v>11</v>
      </c>
      <c r="M3" s="4">
        <v>12</v>
      </c>
      <c r="N3" s="4">
        <v>13</v>
      </c>
      <c r="O3" s="4">
        <v>14</v>
      </c>
      <c r="P3" s="4">
        <v>15</v>
      </c>
      <c r="Q3" s="4">
        <v>16</v>
      </c>
      <c r="R3" s="4">
        <v>17</v>
      </c>
      <c r="S3" s="4">
        <v>18</v>
      </c>
      <c r="T3" s="4">
        <v>19</v>
      </c>
    </row>
    <row r="4" spans="1:21" ht="48.6" x14ac:dyDescent="0.45">
      <c r="A4" s="6"/>
      <c r="B4" s="35" t="s">
        <v>48</v>
      </c>
      <c r="C4" s="35" t="s">
        <v>82</v>
      </c>
      <c r="D4" s="35" t="s">
        <v>101</v>
      </c>
      <c r="E4" s="35" t="s">
        <v>112</v>
      </c>
      <c r="F4" s="35" t="s">
        <v>61</v>
      </c>
      <c r="G4" s="35" t="s">
        <v>49</v>
      </c>
      <c r="H4" s="35" t="s">
        <v>50</v>
      </c>
      <c r="I4" s="35" t="s">
        <v>57</v>
      </c>
      <c r="J4" s="35" t="s">
        <v>58</v>
      </c>
      <c r="K4" s="35" t="s">
        <v>59</v>
      </c>
      <c r="L4" s="35" t="s">
        <v>60</v>
      </c>
      <c r="M4" s="35" t="s">
        <v>76</v>
      </c>
      <c r="N4" s="35" t="s">
        <v>75</v>
      </c>
      <c r="O4" s="35" t="s">
        <v>71</v>
      </c>
      <c r="P4" s="35" t="s">
        <v>72</v>
      </c>
      <c r="Q4" s="35" t="s">
        <v>73</v>
      </c>
      <c r="R4" s="35" t="s">
        <v>74</v>
      </c>
      <c r="S4" s="35" t="s">
        <v>113</v>
      </c>
      <c r="T4" s="35" t="s">
        <v>114</v>
      </c>
    </row>
    <row r="5" spans="1:21" x14ac:dyDescent="0.45">
      <c r="A5" s="7"/>
      <c r="B5" s="8" t="s">
        <v>51</v>
      </c>
      <c r="C5" s="8" t="s">
        <v>52</v>
      </c>
      <c r="D5" s="8" t="s">
        <v>52</v>
      </c>
      <c r="E5" s="8" t="s">
        <v>52</v>
      </c>
      <c r="F5" s="8" t="s">
        <v>53</v>
      </c>
      <c r="G5" s="8" t="s">
        <v>52</v>
      </c>
      <c r="H5" s="8" t="s">
        <v>52</v>
      </c>
      <c r="I5" s="8" t="s">
        <v>52</v>
      </c>
      <c r="J5" s="8" t="s">
        <v>52</v>
      </c>
      <c r="K5" s="8" t="s">
        <v>52</v>
      </c>
      <c r="L5" s="8" t="s">
        <v>52</v>
      </c>
      <c r="M5" s="8" t="s">
        <v>54</v>
      </c>
      <c r="N5" s="8" t="s">
        <v>54</v>
      </c>
      <c r="O5" s="8" t="s">
        <v>54</v>
      </c>
      <c r="P5" s="8" t="s">
        <v>54</v>
      </c>
      <c r="Q5" s="8" t="s">
        <v>54</v>
      </c>
      <c r="R5" s="8" t="s">
        <v>54</v>
      </c>
      <c r="S5" s="8" t="s">
        <v>100</v>
      </c>
      <c r="T5" s="8" t="s">
        <v>100</v>
      </c>
    </row>
    <row r="6" spans="1:21" x14ac:dyDescent="0.45">
      <c r="B6" s="10" t="str">
        <f>IF(COUNTIF(転記作業用!A6:B6,"&lt;&gt;0")&gt;1,"",IF(転記作業用!C6=0,"-",転記作業用!C6))</f>
        <v>-</v>
      </c>
      <c r="C6" s="10" t="str">
        <f>IF('調査票（Q1～Q4）'!E24="","-",'調査票（Q1～Q4）'!E24)</f>
        <v>-</v>
      </c>
      <c r="D6" s="10" t="str">
        <f>IF('調査票（Q1～Q4）'!J24="","-",'調査票（Q1～Q4）'!J24)</f>
        <v>-</v>
      </c>
      <c r="E6" s="10" t="str">
        <f>IF('調査票（Q1～Q4）'!J25="","-",'調査票（Q1～Q4）'!J25)</f>
        <v>-</v>
      </c>
      <c r="F6" s="10" t="str">
        <f>IF(COUNTIF(転記作業用!H6:I6,"&lt;&gt;0")&gt;1,"",IF(転記作業用!J6=0,"-",転記作業用!J6))</f>
        <v>-</v>
      </c>
      <c r="G6" s="10" t="str">
        <f>IF($F$6=2,"*",IF(OR('調査票（Q1～Q4）'!E37&lt;&gt;"",'調査票（Q1～Q4）'!E38&lt;&gt;""),'調査票（Q1～Q4）'!E39,"-"))</f>
        <v>-</v>
      </c>
      <c r="H6" s="10" t="str">
        <f>IF($F$6=2,"*",IF(OR('調査票（Q1～Q4）'!H37&lt;&gt;"",'調査票（Q1～Q4）'!H38&lt;&gt;""),'調査票（Q1～Q4）'!H39,"-"))</f>
        <v>-</v>
      </c>
      <c r="I6" s="10" t="str">
        <f>IF($F$6=2,"*",IF(AND('調査票（Q1～Q4）'!E37="",'調査票（Q1～Q4）'!E39=0),"-",IF(AND('調査票（Q1～Q4）'!E37="",'調査票（Q1～Q4）'!E39&lt;&gt;0),0,'調査票（Q1～Q4）'!E37)))</f>
        <v>-</v>
      </c>
      <c r="J6" s="10" t="str">
        <f>IF($F$6=2,"*",IF(AND('調査票（Q1～Q4）'!E38="",'調査票（Q1～Q4）'!E39=0),"-",IF(AND('調査票（Q1～Q4）'!E38="",'調査票（Q1～Q4）'!E39&lt;&gt;0),0,'調査票（Q1～Q4）'!E38)))</f>
        <v>-</v>
      </c>
      <c r="K6" s="10" t="str">
        <f>IF($F$6=2,"*",IF(AND('調査票（Q1～Q4）'!H37="",'調査票（Q1～Q4）'!H39=0),"-",IF(AND('調査票（Q1～Q4）'!H37="",'調査票（Q1～Q4）'!H39&lt;&gt;0),0,'調査票（Q1～Q4）'!H37)))</f>
        <v>-</v>
      </c>
      <c r="L6" s="10" t="str">
        <f>IF($F$6=2,"*",IF(AND('調査票（Q1～Q4）'!H38="",'調査票（Q1～Q4）'!H39=0),"-",IF(AND('調査票（Q1～Q4）'!H38="",'調査票（Q1～Q4）'!H39&lt;&gt;0),0,'調査票（Q1～Q4）'!H38)))</f>
        <v>-</v>
      </c>
      <c r="M6" s="10" t="str">
        <f>IF('調査票（Q1～Q4）'!C43="","-",'調査票（Q1～Q4）'!C43)</f>
        <v>-</v>
      </c>
      <c r="N6" s="10" t="str">
        <f>IF('調査票（Q1～Q4）'!C52="","-",'調査票（Q1～Q4）'!C52)</f>
        <v>-</v>
      </c>
      <c r="O6" s="10" t="str">
        <f>IF('調査票（Q1～Q4）'!F59="","-",'調査票（Q1～Q4）'!F59)</f>
        <v>-</v>
      </c>
      <c r="P6" s="10" t="str">
        <f>IF('調査票（Q1～Q4）'!F60="","-",'調査票（Q1～Q4）'!F60)</f>
        <v>-</v>
      </c>
      <c r="Q6" s="10" t="str">
        <f>IF('調査票（Q1～Q4）'!F61="","-",'調査票（Q1～Q4）'!F61)</f>
        <v>-</v>
      </c>
      <c r="R6" s="10" t="str">
        <f>IF('調査票（Q1～Q4）'!F62="","-",'調査票（Q1～Q4）'!F62)</f>
        <v>-</v>
      </c>
      <c r="S6" s="10" t="str">
        <f>IF('調査票（Q1～Q4）'!E27="","-",'調査票（Q1～Q4）'!E27)</f>
        <v>-</v>
      </c>
      <c r="T6" s="10" t="str">
        <f>IF('調査票（Q1～Q4）'!J27="","-",'調査票（Q1～Q4）'!J27)</f>
        <v>-</v>
      </c>
      <c r="U6" s="39" t="str">
        <f>IF(OR(転記作業用!D6=1,転記作業用!K6=1),"回答エラーがあります。調査票シートを確認してください。","")</f>
        <v/>
      </c>
    </row>
  </sheetData>
  <sheetProtection sheet="1" objects="1" scenarios="1"/>
  <phoneticPr fontId="1"/>
  <conditionalFormatting sqref="U6">
    <cfRule type="containsText" dxfId="0" priority="1" operator="containsText" text="エラー">
      <formula>NOT(ISERROR(SEARCH("エラー",U6)))</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111C-3507-4611-AC0C-0595C1312CDD}">
  <dimension ref="A1:M45"/>
  <sheetViews>
    <sheetView workbookViewId="0">
      <selection activeCell="B5" sqref="B5"/>
    </sheetView>
  </sheetViews>
  <sheetFormatPr defaultRowHeight="18" x14ac:dyDescent="0.45"/>
  <sheetData>
    <row r="1" spans="1:13" x14ac:dyDescent="0.45">
      <c r="A1" s="4">
        <v>1</v>
      </c>
      <c r="B1" s="4">
        <v>2</v>
      </c>
      <c r="C1" s="4">
        <v>3</v>
      </c>
      <c r="D1" s="4">
        <v>4</v>
      </c>
      <c r="E1" s="4">
        <v>5</v>
      </c>
      <c r="F1" s="4">
        <v>6</v>
      </c>
      <c r="G1" s="4">
        <v>7</v>
      </c>
      <c r="H1" s="4">
        <v>8</v>
      </c>
      <c r="I1" s="4">
        <v>9</v>
      </c>
      <c r="J1" s="4">
        <v>10</v>
      </c>
      <c r="K1" s="4">
        <v>11</v>
      </c>
    </row>
    <row r="2" spans="1:13" x14ac:dyDescent="0.45">
      <c r="A2" s="5" t="s">
        <v>46</v>
      </c>
      <c r="B2" s="4">
        <v>1</v>
      </c>
      <c r="C2" s="4">
        <v>40</v>
      </c>
      <c r="D2" s="4">
        <v>41</v>
      </c>
      <c r="E2" s="4">
        <v>42</v>
      </c>
      <c r="F2" s="4">
        <v>43</v>
      </c>
      <c r="G2" s="4">
        <v>44</v>
      </c>
      <c r="H2" s="4">
        <v>45</v>
      </c>
      <c r="I2" s="4">
        <v>46</v>
      </c>
      <c r="J2" s="4">
        <v>47</v>
      </c>
      <c r="K2" s="4">
        <v>48</v>
      </c>
    </row>
    <row r="3" spans="1:13" ht="81" x14ac:dyDescent="0.45">
      <c r="A3" s="6" t="s">
        <v>47</v>
      </c>
      <c r="B3" s="36" t="s">
        <v>55</v>
      </c>
      <c r="C3" s="35" t="s">
        <v>85</v>
      </c>
      <c r="D3" s="35" t="s">
        <v>86</v>
      </c>
      <c r="E3" s="35" t="s">
        <v>87</v>
      </c>
      <c r="F3" s="35" t="s">
        <v>88</v>
      </c>
      <c r="G3" s="35" t="s">
        <v>89</v>
      </c>
      <c r="H3" s="35" t="s">
        <v>90</v>
      </c>
      <c r="I3" s="35" t="s">
        <v>91</v>
      </c>
      <c r="J3" s="35" t="s">
        <v>92</v>
      </c>
      <c r="K3" s="35" t="s">
        <v>93</v>
      </c>
      <c r="M3" s="9"/>
    </row>
    <row r="4" spans="1:13" x14ac:dyDescent="0.45">
      <c r="A4" s="7" t="s">
        <v>119</v>
      </c>
      <c r="B4" s="8" t="s">
        <v>51</v>
      </c>
      <c r="C4" s="8" t="s">
        <v>51</v>
      </c>
      <c r="D4" s="8" t="s">
        <v>56</v>
      </c>
      <c r="E4" s="8" t="s">
        <v>53</v>
      </c>
      <c r="F4" s="8" t="s">
        <v>53</v>
      </c>
      <c r="G4" s="8" t="s">
        <v>52</v>
      </c>
      <c r="H4" s="8" t="s">
        <v>53</v>
      </c>
      <c r="I4" s="8" t="s">
        <v>53</v>
      </c>
      <c r="J4" s="8" t="s">
        <v>53</v>
      </c>
      <c r="K4" s="8" t="s">
        <v>53</v>
      </c>
    </row>
    <row r="5" spans="1:13" x14ac:dyDescent="0.45">
      <c r="A5" s="32" t="str">
        <f>IF(SUM(C5:K5)=0,"",1)</f>
        <v/>
      </c>
      <c r="B5" s="10" t="str">
        <f>IF(COUNTIF(転記作業用!$A$6:$B$6,"&lt;&gt;0")&gt;1,"",IF(転記作業用!$C$6=0,"-",転記作業用!$C$6))</f>
        <v>-</v>
      </c>
      <c r="C5" s="10" t="str">
        <f>IF('調査票（Q5）'!B8="","-",'調査票（Q5）'!B8)</f>
        <v>-</v>
      </c>
      <c r="D5" s="10" t="str">
        <f>IF('調査票（Q5）'!E8="","-",'調査票（Q5）'!E8)</f>
        <v>-</v>
      </c>
      <c r="E5" s="10" t="str">
        <f>IF('調査票（Q5）'!G8="","-",'調査票（Q5）'!G8)</f>
        <v>-</v>
      </c>
      <c r="F5" s="10" t="str">
        <f>IF('調査票（Q5）'!H8="","-",'調査票（Q5）'!H8)</f>
        <v>-</v>
      </c>
      <c r="G5" s="10" t="str">
        <f>IF('調査票（Q5）'!I8="","-",'調査票（Q5）'!I8)</f>
        <v>-</v>
      </c>
      <c r="H5" s="10" t="str">
        <f>IF('調査票（Q5）'!K8="","-",'調査票（Q5）'!K8)</f>
        <v>-</v>
      </c>
      <c r="I5" s="10" t="str">
        <f>IF('調査票（Q5）'!K8=1,"*",IF('調査票（Q5）'!M8="","-",'調査票（Q5）'!M8))</f>
        <v>-</v>
      </c>
      <c r="J5" s="10" t="str">
        <f>IF('調査票（Q5）'!K8=1,"*",IF(OR('調査票（Q5）'!M8=1,'調査票（Q5）'!M8=2,'調査票（Q5）'!M8=9),"*",IF('調査票（Q5）'!R8="","-",'調査票（Q5）'!R8)))</f>
        <v>-</v>
      </c>
      <c r="K5" s="10" t="str">
        <f>IF('調査票（Q5）'!K8=1,"*",IF(OR('調査票（Q5）'!M8=1,'調査票（Q5）'!M8=2,'調査票（Q5）'!M8=9),"*",IF('調査票（Q5）'!T8="","-",'調査票（Q5）'!T8)))</f>
        <v>-</v>
      </c>
    </row>
    <row r="6" spans="1:13" x14ac:dyDescent="0.45">
      <c r="A6" s="32" t="str">
        <f>IF(SUM(C6:K6)=0,"",2)</f>
        <v/>
      </c>
      <c r="B6" s="10" t="str">
        <f>IF(COUNTIF(転記作業用!$A$6:$B$6,"&lt;&gt;0")&gt;1,"",IF(転記作業用!$C$6=0,"-",転記作業用!$C$6))</f>
        <v>-</v>
      </c>
      <c r="C6" s="10" t="str">
        <f>IF('調査票（Q5）'!B9="","-",'調査票（Q5）'!B9)</f>
        <v>-</v>
      </c>
      <c r="D6" s="10" t="str">
        <f>IF('調査票（Q5）'!E9="","-",'調査票（Q5）'!E9)</f>
        <v>-</v>
      </c>
      <c r="E6" s="10" t="str">
        <f>IF('調査票（Q5）'!G9="","-",'調査票（Q5）'!G9)</f>
        <v>-</v>
      </c>
      <c r="F6" s="10" t="str">
        <f>IF('調査票（Q5）'!H9="","-",'調査票（Q5）'!H9)</f>
        <v>-</v>
      </c>
      <c r="G6" s="10" t="str">
        <f>IF('調査票（Q5）'!I9="","-",'調査票（Q5）'!I9)</f>
        <v>-</v>
      </c>
      <c r="H6" s="10" t="str">
        <f>IF('調査票（Q5）'!K9="","-",'調査票（Q5）'!K9)</f>
        <v>-</v>
      </c>
      <c r="I6" s="10" t="str">
        <f>IF('調査票（Q5）'!K9=1,"*",IF('調査票（Q5）'!M9="","-",'調査票（Q5）'!M9))</f>
        <v>-</v>
      </c>
      <c r="J6" s="10" t="str">
        <f>IF('調査票（Q5）'!K9=1,"*",IF(OR('調査票（Q5）'!M9=1,'調査票（Q5）'!M9=2,'調査票（Q5）'!M9=9),"*",IF('調査票（Q5）'!R9="","-",'調査票（Q5）'!R9)))</f>
        <v>-</v>
      </c>
      <c r="K6" s="10" t="str">
        <f>IF('調査票（Q5）'!K9=1,"*",IF(OR('調査票（Q5）'!M9=1,'調査票（Q5）'!M9=2,'調査票（Q5）'!M9=9),"*",IF('調査票（Q5）'!T9="","-",'調査票（Q5）'!T9)))</f>
        <v>-</v>
      </c>
    </row>
    <row r="7" spans="1:13" x14ac:dyDescent="0.45">
      <c r="A7" s="32" t="str">
        <f>IF(SUM(C7:K7)=0,"",3)</f>
        <v/>
      </c>
      <c r="B7" s="10" t="str">
        <f>IF(COUNTIF(転記作業用!$A$6:$B$6,"&lt;&gt;0")&gt;1,"",IF(転記作業用!$C$6=0,"-",転記作業用!$C$6))</f>
        <v>-</v>
      </c>
      <c r="C7" s="10" t="str">
        <f>IF('調査票（Q5）'!B10="","-",'調査票（Q5）'!B10)</f>
        <v>-</v>
      </c>
      <c r="D7" s="10" t="str">
        <f>IF('調査票（Q5）'!E10="","-",'調査票（Q5）'!E10)</f>
        <v>-</v>
      </c>
      <c r="E7" s="10" t="str">
        <f>IF('調査票（Q5）'!G10="","-",'調査票（Q5）'!G10)</f>
        <v>-</v>
      </c>
      <c r="F7" s="10" t="str">
        <f>IF('調査票（Q5）'!H10="","-",'調査票（Q5）'!H10)</f>
        <v>-</v>
      </c>
      <c r="G7" s="10" t="str">
        <f>IF('調査票（Q5）'!I10="","-",'調査票（Q5）'!I10)</f>
        <v>-</v>
      </c>
      <c r="H7" s="10" t="str">
        <f>IF('調査票（Q5）'!K10="","-",'調査票（Q5）'!K10)</f>
        <v>-</v>
      </c>
      <c r="I7" s="10" t="str">
        <f>IF('調査票（Q5）'!K10=1,"*",IF('調査票（Q5）'!M10="","-",'調査票（Q5）'!M10))</f>
        <v>-</v>
      </c>
      <c r="J7" s="10" t="str">
        <f>IF('調査票（Q5）'!K10=1,"*",IF(OR('調査票（Q5）'!M10=1,'調査票（Q5）'!M10=2,'調査票（Q5）'!M10=9),"*",IF('調査票（Q5）'!R10="","-",'調査票（Q5）'!R10)))</f>
        <v>-</v>
      </c>
      <c r="K7" s="10" t="str">
        <f>IF('調査票（Q5）'!K10=1,"*",IF(OR('調査票（Q5）'!M10=1,'調査票（Q5）'!M10=2,'調査票（Q5）'!M10=9),"*",IF('調査票（Q5）'!T10="","-",'調査票（Q5）'!T10)))</f>
        <v>-</v>
      </c>
    </row>
    <row r="8" spans="1:13" x14ac:dyDescent="0.45">
      <c r="A8" s="32" t="str">
        <f>IF(SUM(C8:K8)=0,"",4)</f>
        <v/>
      </c>
      <c r="B8" s="10" t="str">
        <f>IF(COUNTIF(転記作業用!$A$6:$B$6,"&lt;&gt;0")&gt;1,"",IF(転記作業用!$C$6=0,"-",転記作業用!$C$6))</f>
        <v>-</v>
      </c>
      <c r="C8" s="10" t="str">
        <f>IF('調査票（Q5）'!B11="","-",'調査票（Q5）'!B11)</f>
        <v>-</v>
      </c>
      <c r="D8" s="10" t="str">
        <f>IF('調査票（Q5）'!E11="","-",'調査票（Q5）'!E11)</f>
        <v>-</v>
      </c>
      <c r="E8" s="10" t="str">
        <f>IF('調査票（Q5）'!G11="","-",'調査票（Q5）'!G11)</f>
        <v>-</v>
      </c>
      <c r="F8" s="10" t="str">
        <f>IF('調査票（Q5）'!H11="","-",'調査票（Q5）'!H11)</f>
        <v>-</v>
      </c>
      <c r="G8" s="10" t="str">
        <f>IF('調査票（Q5）'!I11="","-",'調査票（Q5）'!I11)</f>
        <v>-</v>
      </c>
      <c r="H8" s="10" t="str">
        <f>IF('調査票（Q5）'!K11="","-",'調査票（Q5）'!K11)</f>
        <v>-</v>
      </c>
      <c r="I8" s="10" t="str">
        <f>IF('調査票（Q5）'!K11=1,"*",IF('調査票（Q5）'!M11="","-",'調査票（Q5）'!M11))</f>
        <v>-</v>
      </c>
      <c r="J8" s="10" t="str">
        <f>IF('調査票（Q5）'!K11=1,"*",IF(OR('調査票（Q5）'!M11=1,'調査票（Q5）'!M11=2,'調査票（Q5）'!M11=9),"*",IF('調査票（Q5）'!R11="","-",'調査票（Q5）'!R11)))</f>
        <v>-</v>
      </c>
      <c r="K8" s="10" t="str">
        <f>IF('調査票（Q5）'!K11=1,"*",IF(OR('調査票（Q5）'!M11=1,'調査票（Q5）'!M11=2,'調査票（Q5）'!M11=9),"*",IF('調査票（Q5）'!T11="","-",'調査票（Q5）'!T11)))</f>
        <v>-</v>
      </c>
    </row>
    <row r="9" spans="1:13" x14ac:dyDescent="0.45">
      <c r="A9" s="32" t="str">
        <f>IF(SUM(C9:K9)=0,"",5)</f>
        <v/>
      </c>
      <c r="B9" s="10" t="str">
        <f>IF(COUNTIF(転記作業用!$A$6:$B$6,"&lt;&gt;0")&gt;1,"",IF(転記作業用!$C$6=0,"-",転記作業用!$C$6))</f>
        <v>-</v>
      </c>
      <c r="C9" s="10" t="str">
        <f>IF('調査票（Q5）'!B12="","-",'調査票（Q5）'!B12)</f>
        <v>-</v>
      </c>
      <c r="D9" s="10" t="str">
        <f>IF('調査票（Q5）'!E12="","-",'調査票（Q5）'!E12)</f>
        <v>-</v>
      </c>
      <c r="E9" s="10" t="str">
        <f>IF('調査票（Q5）'!G12="","-",'調査票（Q5）'!G12)</f>
        <v>-</v>
      </c>
      <c r="F9" s="10" t="str">
        <f>IF('調査票（Q5）'!H12="","-",'調査票（Q5）'!H12)</f>
        <v>-</v>
      </c>
      <c r="G9" s="10" t="str">
        <f>IF('調査票（Q5）'!I12="","-",'調査票（Q5）'!I12)</f>
        <v>-</v>
      </c>
      <c r="H9" s="10" t="str">
        <f>IF('調査票（Q5）'!K12="","-",'調査票（Q5）'!K12)</f>
        <v>-</v>
      </c>
      <c r="I9" s="10" t="str">
        <f>IF('調査票（Q5）'!K12=1,"*",IF('調査票（Q5）'!M12="","-",'調査票（Q5）'!M12))</f>
        <v>-</v>
      </c>
      <c r="J9" s="10" t="str">
        <f>IF('調査票（Q5）'!K12=1,"*",IF(OR('調査票（Q5）'!M12=1,'調査票（Q5）'!M12=2,'調査票（Q5）'!M12=9),"*",IF('調査票（Q5）'!R12="","-",'調査票（Q5）'!R12)))</f>
        <v>-</v>
      </c>
      <c r="K9" s="10" t="str">
        <f>IF('調査票（Q5）'!K12=1,"*",IF(OR('調査票（Q5）'!M12=1,'調査票（Q5）'!M12=2,'調査票（Q5）'!M12=9),"*",IF('調査票（Q5）'!T12="","-",'調査票（Q5）'!T12)))</f>
        <v>-</v>
      </c>
    </row>
    <row r="10" spans="1:13" x14ac:dyDescent="0.45">
      <c r="A10" s="32" t="str">
        <f>IF(SUM(C10:K10)=0,"",6)</f>
        <v/>
      </c>
      <c r="B10" s="10" t="str">
        <f>IF(COUNTIF(転記作業用!$A$6:$B$6,"&lt;&gt;0")&gt;1,"",IF(転記作業用!$C$6=0,"-",転記作業用!$C$6))</f>
        <v>-</v>
      </c>
      <c r="C10" s="10" t="str">
        <f>IF('調査票（Q5）'!B13="","-",'調査票（Q5）'!B13)</f>
        <v>-</v>
      </c>
      <c r="D10" s="10" t="str">
        <f>IF('調査票（Q5）'!E13="","-",'調査票（Q5）'!E13)</f>
        <v>-</v>
      </c>
      <c r="E10" s="10" t="str">
        <f>IF('調査票（Q5）'!G13="","-",'調査票（Q5）'!G13)</f>
        <v>-</v>
      </c>
      <c r="F10" s="10" t="str">
        <f>IF('調査票（Q5）'!H13="","-",'調査票（Q5）'!H13)</f>
        <v>-</v>
      </c>
      <c r="G10" s="10" t="str">
        <f>IF('調査票（Q5）'!I13="","-",'調査票（Q5）'!I13)</f>
        <v>-</v>
      </c>
      <c r="H10" s="10" t="str">
        <f>IF('調査票（Q5）'!K13="","-",'調査票（Q5）'!K13)</f>
        <v>-</v>
      </c>
      <c r="I10" s="10" t="str">
        <f>IF('調査票（Q5）'!K13=1,"*",IF('調査票（Q5）'!M13="","-",'調査票（Q5）'!M13))</f>
        <v>-</v>
      </c>
      <c r="J10" s="10" t="str">
        <f>IF('調査票（Q5）'!K13=1,"*",IF(OR('調査票（Q5）'!M13=1,'調査票（Q5）'!M13=2,'調査票（Q5）'!M13=9),"*",IF('調査票（Q5）'!R13="","-",'調査票（Q5）'!R13)))</f>
        <v>-</v>
      </c>
      <c r="K10" s="10" t="str">
        <f>IF('調査票（Q5）'!K13=1,"*",IF(OR('調査票（Q5）'!M13=1,'調査票（Q5）'!M13=2,'調査票（Q5）'!M13=9),"*",IF('調査票（Q5）'!T13="","-",'調査票（Q5）'!T13)))</f>
        <v>-</v>
      </c>
    </row>
    <row r="11" spans="1:13" x14ac:dyDescent="0.45">
      <c r="A11" s="32" t="str">
        <f>IF(SUM(C11:K11)=0,"",7)</f>
        <v/>
      </c>
      <c r="B11" s="10" t="str">
        <f>IF(COUNTIF(転記作業用!$A$6:$B$6,"&lt;&gt;0")&gt;1,"",IF(転記作業用!$C$6=0,"-",転記作業用!$C$6))</f>
        <v>-</v>
      </c>
      <c r="C11" s="10" t="str">
        <f>IF('調査票（Q5）'!B14="","-",'調査票（Q5）'!B14)</f>
        <v>-</v>
      </c>
      <c r="D11" s="10" t="str">
        <f>IF('調査票（Q5）'!E14="","-",'調査票（Q5）'!E14)</f>
        <v>-</v>
      </c>
      <c r="E11" s="10" t="str">
        <f>IF('調査票（Q5）'!G14="","-",'調査票（Q5）'!G14)</f>
        <v>-</v>
      </c>
      <c r="F11" s="10" t="str">
        <f>IF('調査票（Q5）'!H14="","-",'調査票（Q5）'!H14)</f>
        <v>-</v>
      </c>
      <c r="G11" s="10" t="str">
        <f>IF('調査票（Q5）'!I14="","-",'調査票（Q5）'!I14)</f>
        <v>-</v>
      </c>
      <c r="H11" s="10" t="str">
        <f>IF('調査票（Q5）'!K14="","-",'調査票（Q5）'!K14)</f>
        <v>-</v>
      </c>
      <c r="I11" s="10" t="str">
        <f>IF('調査票（Q5）'!K14=1,"*",IF('調査票（Q5）'!M14="","-",'調査票（Q5）'!M14))</f>
        <v>-</v>
      </c>
      <c r="J11" s="10" t="str">
        <f>IF('調査票（Q5）'!K14=1,"*",IF(OR('調査票（Q5）'!M14=1,'調査票（Q5）'!M14=2,'調査票（Q5）'!M14=9),"*",IF('調査票（Q5）'!R14="","-",'調査票（Q5）'!R14)))</f>
        <v>-</v>
      </c>
      <c r="K11" s="10" t="str">
        <f>IF('調査票（Q5）'!K14=1,"*",IF(OR('調査票（Q5）'!M14=1,'調査票（Q5）'!M14=2,'調査票（Q5）'!M14=9),"*",IF('調査票（Q5）'!T14="","-",'調査票（Q5）'!T14)))</f>
        <v>-</v>
      </c>
    </row>
    <row r="12" spans="1:13" x14ac:dyDescent="0.45">
      <c r="A12" s="32" t="str">
        <f>IF(SUM(C12:K12)=0,"",8)</f>
        <v/>
      </c>
      <c r="B12" s="10" t="str">
        <f>IF(COUNTIF(転記作業用!$A$6:$B$6,"&lt;&gt;0")&gt;1,"",IF(転記作業用!$C$6=0,"-",転記作業用!$C$6))</f>
        <v>-</v>
      </c>
      <c r="C12" s="10" t="str">
        <f>IF('調査票（Q5）'!B15="","-",'調査票（Q5）'!B15)</f>
        <v>-</v>
      </c>
      <c r="D12" s="10" t="str">
        <f>IF('調査票（Q5）'!E15="","-",'調査票（Q5）'!E15)</f>
        <v>-</v>
      </c>
      <c r="E12" s="10" t="str">
        <f>IF('調査票（Q5）'!G15="","-",'調査票（Q5）'!G15)</f>
        <v>-</v>
      </c>
      <c r="F12" s="10" t="str">
        <f>IF('調査票（Q5）'!H15="","-",'調査票（Q5）'!H15)</f>
        <v>-</v>
      </c>
      <c r="G12" s="10" t="str">
        <f>IF('調査票（Q5）'!I15="","-",'調査票（Q5）'!I15)</f>
        <v>-</v>
      </c>
      <c r="H12" s="10" t="str">
        <f>IF('調査票（Q5）'!K15="","-",'調査票（Q5）'!K15)</f>
        <v>-</v>
      </c>
      <c r="I12" s="10" t="str">
        <f>IF('調査票（Q5）'!K15=1,"*",IF('調査票（Q5）'!M15="","-",'調査票（Q5）'!M15))</f>
        <v>-</v>
      </c>
      <c r="J12" s="10" t="str">
        <f>IF('調査票（Q5）'!K15=1,"*",IF(OR('調査票（Q5）'!M15=1,'調査票（Q5）'!M15=2,'調査票（Q5）'!M15=9),"*",IF('調査票（Q5）'!R15="","-",'調査票（Q5）'!R15)))</f>
        <v>-</v>
      </c>
      <c r="K12" s="10" t="str">
        <f>IF('調査票（Q5）'!K15=1,"*",IF(OR('調査票（Q5）'!M15=1,'調査票（Q5）'!M15=2,'調査票（Q5）'!M15=9),"*",IF('調査票（Q5）'!T15="","-",'調査票（Q5）'!T15)))</f>
        <v>-</v>
      </c>
    </row>
    <row r="13" spans="1:13" x14ac:dyDescent="0.45">
      <c r="A13" s="32" t="str">
        <f>IF(SUM(C13:K13)=0,"",9)</f>
        <v/>
      </c>
      <c r="B13" s="10" t="str">
        <f>IF(COUNTIF(転記作業用!$A$6:$B$6,"&lt;&gt;0")&gt;1,"",IF(転記作業用!$C$6=0,"-",転記作業用!$C$6))</f>
        <v>-</v>
      </c>
      <c r="C13" s="10" t="str">
        <f>IF('調査票（Q5）'!B16="","-",'調査票（Q5）'!B16)</f>
        <v>-</v>
      </c>
      <c r="D13" s="10" t="str">
        <f>IF('調査票（Q5）'!E16="","-",'調査票（Q5）'!E16)</f>
        <v>-</v>
      </c>
      <c r="E13" s="10" t="str">
        <f>IF('調査票（Q5）'!G16="","-",'調査票（Q5）'!G16)</f>
        <v>-</v>
      </c>
      <c r="F13" s="10" t="str">
        <f>IF('調査票（Q5）'!H16="","-",'調査票（Q5）'!H16)</f>
        <v>-</v>
      </c>
      <c r="G13" s="10" t="str">
        <f>IF('調査票（Q5）'!I16="","-",'調査票（Q5）'!I16)</f>
        <v>-</v>
      </c>
      <c r="H13" s="10" t="str">
        <f>IF('調査票（Q5）'!K16="","-",'調査票（Q5）'!K16)</f>
        <v>-</v>
      </c>
      <c r="I13" s="10" t="str">
        <f>IF('調査票（Q5）'!K16=1,"*",IF('調査票（Q5）'!M16="","-",'調査票（Q5）'!M16))</f>
        <v>-</v>
      </c>
      <c r="J13" s="10" t="str">
        <f>IF('調査票（Q5）'!K16=1,"*",IF(OR('調査票（Q5）'!M16=1,'調査票（Q5）'!M16=2,'調査票（Q5）'!M16=9),"*",IF('調査票（Q5）'!R16="","-",'調査票（Q5）'!R16)))</f>
        <v>-</v>
      </c>
      <c r="K13" s="10" t="str">
        <f>IF('調査票（Q5）'!K16=1,"*",IF(OR('調査票（Q5）'!M16=1,'調査票（Q5）'!M16=2,'調査票（Q5）'!M16=9),"*",IF('調査票（Q5）'!T16="","-",'調査票（Q5）'!T16)))</f>
        <v>-</v>
      </c>
    </row>
    <row r="14" spans="1:13" x14ac:dyDescent="0.45">
      <c r="A14" s="32" t="str">
        <f>IF(SUM(C14:K14)=0,"",10)</f>
        <v/>
      </c>
      <c r="B14" s="10" t="str">
        <f>IF(COUNTIF(転記作業用!$A$6:$B$6,"&lt;&gt;0")&gt;1,"",IF(転記作業用!$C$6=0,"-",転記作業用!$C$6))</f>
        <v>-</v>
      </c>
      <c r="C14" s="10" t="str">
        <f>IF('調査票（Q5）'!B17="","-",'調査票（Q5）'!B17)</f>
        <v>-</v>
      </c>
      <c r="D14" s="10" t="str">
        <f>IF('調査票（Q5）'!E17="","-",'調査票（Q5）'!E17)</f>
        <v>-</v>
      </c>
      <c r="E14" s="10" t="str">
        <f>IF('調査票（Q5）'!G17="","-",'調査票（Q5）'!G17)</f>
        <v>-</v>
      </c>
      <c r="F14" s="10" t="str">
        <f>IF('調査票（Q5）'!H17="","-",'調査票（Q5）'!H17)</f>
        <v>-</v>
      </c>
      <c r="G14" s="10" t="str">
        <f>IF('調査票（Q5）'!I17="","-",'調査票（Q5）'!I17)</f>
        <v>-</v>
      </c>
      <c r="H14" s="10" t="str">
        <f>IF('調査票（Q5）'!K17="","-",'調査票（Q5）'!K17)</f>
        <v>-</v>
      </c>
      <c r="I14" s="10" t="str">
        <f>IF('調査票（Q5）'!K17=1,"*",IF('調査票（Q5）'!M17="","-",'調査票（Q5）'!M17))</f>
        <v>-</v>
      </c>
      <c r="J14" s="10" t="str">
        <f>IF('調査票（Q5）'!K17=1,"*",IF(OR('調査票（Q5）'!M17=1,'調査票（Q5）'!M17=2,'調査票（Q5）'!M17=9),"*",IF('調査票（Q5）'!R17="","-",'調査票（Q5）'!R17)))</f>
        <v>-</v>
      </c>
      <c r="K14" s="10" t="str">
        <f>IF('調査票（Q5）'!K17=1,"*",IF(OR('調査票（Q5）'!M17=1,'調査票（Q5）'!M17=2,'調査票（Q5）'!M17=9),"*",IF('調査票（Q5）'!T17="","-",'調査票（Q5）'!T17)))</f>
        <v>-</v>
      </c>
    </row>
    <row r="15" spans="1:13" x14ac:dyDescent="0.45">
      <c r="A15" s="32" t="str">
        <f>IF(SUM(C15:K15)=0,"",11)</f>
        <v/>
      </c>
      <c r="B15" s="10" t="str">
        <f>IF(COUNTIF(転記作業用!$A$6:$B$6,"&lt;&gt;0")&gt;1,"",IF(転記作業用!$C$6=0,"-",転記作業用!$C$6))</f>
        <v>-</v>
      </c>
      <c r="C15" s="10" t="str">
        <f>IF('調査票（Q5）'!B18="","-",'調査票（Q5）'!B18)</f>
        <v>-</v>
      </c>
      <c r="D15" s="10" t="str">
        <f>IF('調査票（Q5）'!E18="","-",'調査票（Q5）'!E18)</f>
        <v>-</v>
      </c>
      <c r="E15" s="10" t="str">
        <f>IF('調査票（Q5）'!G18="","-",'調査票（Q5）'!G18)</f>
        <v>-</v>
      </c>
      <c r="F15" s="10" t="str">
        <f>IF('調査票（Q5）'!H18="","-",'調査票（Q5）'!H18)</f>
        <v>-</v>
      </c>
      <c r="G15" s="10" t="str">
        <f>IF('調査票（Q5）'!I18="","-",'調査票（Q5）'!I18)</f>
        <v>-</v>
      </c>
      <c r="H15" s="10" t="str">
        <f>IF('調査票（Q5）'!K18="","-",'調査票（Q5）'!K18)</f>
        <v>-</v>
      </c>
      <c r="I15" s="10" t="str">
        <f>IF('調査票（Q5）'!K18=1,"*",IF('調査票（Q5）'!M18="","-",'調査票（Q5）'!M18))</f>
        <v>-</v>
      </c>
      <c r="J15" s="10" t="str">
        <f>IF('調査票（Q5）'!K18=1,"*",IF(OR('調査票（Q5）'!M18=1,'調査票（Q5）'!M18=2,'調査票（Q5）'!M18=9),"*",IF('調査票（Q5）'!R18="","-",'調査票（Q5）'!R18)))</f>
        <v>-</v>
      </c>
      <c r="K15" s="10" t="str">
        <f>IF('調査票（Q5）'!K18=1,"*",IF(OR('調査票（Q5）'!M18=1,'調査票（Q5）'!M18=2,'調査票（Q5）'!M18=9),"*",IF('調査票（Q5）'!T18="","-",'調査票（Q5）'!T18)))</f>
        <v>-</v>
      </c>
    </row>
    <row r="16" spans="1:13" x14ac:dyDescent="0.45">
      <c r="A16" s="32" t="str">
        <f>IF(SUM(C16:K16)=0,"",12)</f>
        <v/>
      </c>
      <c r="B16" s="10" t="str">
        <f>IF(COUNTIF(転記作業用!$A$6:$B$6,"&lt;&gt;0")&gt;1,"",IF(転記作業用!$C$6=0,"-",転記作業用!$C$6))</f>
        <v>-</v>
      </c>
      <c r="C16" s="10" t="str">
        <f>IF('調査票（Q5）'!B19="","-",'調査票（Q5）'!B19)</f>
        <v>-</v>
      </c>
      <c r="D16" s="10" t="str">
        <f>IF('調査票（Q5）'!E19="","-",'調査票（Q5）'!E19)</f>
        <v>-</v>
      </c>
      <c r="E16" s="10" t="str">
        <f>IF('調査票（Q5）'!G19="","-",'調査票（Q5）'!G19)</f>
        <v>-</v>
      </c>
      <c r="F16" s="10" t="str">
        <f>IF('調査票（Q5）'!H19="","-",'調査票（Q5）'!H19)</f>
        <v>-</v>
      </c>
      <c r="G16" s="10" t="str">
        <f>IF('調査票（Q5）'!I19="","-",'調査票（Q5）'!I19)</f>
        <v>-</v>
      </c>
      <c r="H16" s="10" t="str">
        <f>IF('調査票（Q5）'!K19="","-",'調査票（Q5）'!K19)</f>
        <v>-</v>
      </c>
      <c r="I16" s="10" t="str">
        <f>IF('調査票（Q5）'!K19=1,"*",IF('調査票（Q5）'!M19="","-",'調査票（Q5）'!M19))</f>
        <v>-</v>
      </c>
      <c r="J16" s="10" t="str">
        <f>IF('調査票（Q5）'!K19=1,"*",IF(OR('調査票（Q5）'!M19=1,'調査票（Q5）'!M19=2,'調査票（Q5）'!M19=9),"*",IF('調査票（Q5）'!R19="","-",'調査票（Q5）'!R19)))</f>
        <v>-</v>
      </c>
      <c r="K16" s="10" t="str">
        <f>IF('調査票（Q5）'!K19=1,"*",IF(OR('調査票（Q5）'!M19=1,'調査票（Q5）'!M19=2,'調査票（Q5）'!M19=9),"*",IF('調査票（Q5）'!T19="","-",'調査票（Q5）'!T19)))</f>
        <v>-</v>
      </c>
    </row>
    <row r="17" spans="1:11" x14ac:dyDescent="0.45">
      <c r="A17" s="32" t="str">
        <f>IF(SUM(C17:K17)=0,"",13)</f>
        <v/>
      </c>
      <c r="B17" s="10" t="str">
        <f>IF(COUNTIF(転記作業用!$A$6:$B$6,"&lt;&gt;0")&gt;1,"",IF(転記作業用!$C$6=0,"-",転記作業用!$C$6))</f>
        <v>-</v>
      </c>
      <c r="C17" s="10" t="str">
        <f>IF('調査票（Q5）'!B20="","-",'調査票（Q5）'!B20)</f>
        <v>-</v>
      </c>
      <c r="D17" s="10" t="str">
        <f>IF('調査票（Q5）'!E20="","-",'調査票（Q5）'!E20)</f>
        <v>-</v>
      </c>
      <c r="E17" s="10" t="str">
        <f>IF('調査票（Q5）'!G20="","-",'調査票（Q5）'!G20)</f>
        <v>-</v>
      </c>
      <c r="F17" s="10" t="str">
        <f>IF('調査票（Q5）'!H20="","-",'調査票（Q5）'!H20)</f>
        <v>-</v>
      </c>
      <c r="G17" s="10" t="str">
        <f>IF('調査票（Q5）'!I20="","-",'調査票（Q5）'!I20)</f>
        <v>-</v>
      </c>
      <c r="H17" s="10" t="str">
        <f>IF('調査票（Q5）'!K20="","-",'調査票（Q5）'!K20)</f>
        <v>-</v>
      </c>
      <c r="I17" s="10" t="str">
        <f>IF('調査票（Q5）'!K20=1,"*",IF('調査票（Q5）'!M20="","-",'調査票（Q5）'!M20))</f>
        <v>-</v>
      </c>
      <c r="J17" s="10" t="str">
        <f>IF('調査票（Q5）'!K20=1,"*",IF(OR('調査票（Q5）'!M20=1,'調査票（Q5）'!M20=2,'調査票（Q5）'!M20=9),"*",IF('調査票（Q5）'!R20="","-",'調査票（Q5）'!R20)))</f>
        <v>-</v>
      </c>
      <c r="K17" s="10" t="str">
        <f>IF('調査票（Q5）'!K20=1,"*",IF(OR('調査票（Q5）'!M20=1,'調査票（Q5）'!M20=2,'調査票（Q5）'!M20=9),"*",IF('調査票（Q5）'!T20="","-",'調査票（Q5）'!T20)))</f>
        <v>-</v>
      </c>
    </row>
    <row r="18" spans="1:11" x14ac:dyDescent="0.45">
      <c r="A18" s="32" t="str">
        <f>IF(SUM(C18:K18)=0,"",14)</f>
        <v/>
      </c>
      <c r="B18" s="10" t="str">
        <f>IF(COUNTIF(転記作業用!$A$6:$B$6,"&lt;&gt;0")&gt;1,"",IF(転記作業用!$C$6=0,"-",転記作業用!$C$6))</f>
        <v>-</v>
      </c>
      <c r="C18" s="10" t="str">
        <f>IF('調査票（Q5）'!B21="","-",'調査票（Q5）'!B21)</f>
        <v>-</v>
      </c>
      <c r="D18" s="10" t="str">
        <f>IF('調査票（Q5）'!E21="","-",'調査票（Q5）'!E21)</f>
        <v>-</v>
      </c>
      <c r="E18" s="10" t="str">
        <f>IF('調査票（Q5）'!G21="","-",'調査票（Q5）'!G21)</f>
        <v>-</v>
      </c>
      <c r="F18" s="10" t="str">
        <f>IF('調査票（Q5）'!H21="","-",'調査票（Q5）'!H21)</f>
        <v>-</v>
      </c>
      <c r="G18" s="10" t="str">
        <f>IF('調査票（Q5）'!I21="","-",'調査票（Q5）'!I21)</f>
        <v>-</v>
      </c>
      <c r="H18" s="10" t="str">
        <f>IF('調査票（Q5）'!K21="","-",'調査票（Q5）'!K21)</f>
        <v>-</v>
      </c>
      <c r="I18" s="10" t="str">
        <f>IF('調査票（Q5）'!K21=1,"*",IF('調査票（Q5）'!M21="","-",'調査票（Q5）'!M21))</f>
        <v>-</v>
      </c>
      <c r="J18" s="10" t="str">
        <f>IF('調査票（Q5）'!K21=1,"*",IF(OR('調査票（Q5）'!M21=1,'調査票（Q5）'!M21=2,'調査票（Q5）'!M21=9),"*",IF('調査票（Q5）'!R21="","-",'調査票（Q5）'!R21)))</f>
        <v>-</v>
      </c>
      <c r="K18" s="10" t="str">
        <f>IF('調査票（Q5）'!K21=1,"*",IF(OR('調査票（Q5）'!M21=1,'調査票（Q5）'!M21=2,'調査票（Q5）'!M21=9),"*",IF('調査票（Q5）'!T21="","-",'調査票（Q5）'!T21)))</f>
        <v>-</v>
      </c>
    </row>
    <row r="19" spans="1:11" x14ac:dyDescent="0.45">
      <c r="A19" s="32" t="str">
        <f>IF(SUM(C19:K19)=0,"",15)</f>
        <v/>
      </c>
      <c r="B19" s="10" t="str">
        <f>IF(COUNTIF(転記作業用!$A$6:$B$6,"&lt;&gt;0")&gt;1,"",IF(転記作業用!$C$6=0,"-",転記作業用!$C$6))</f>
        <v>-</v>
      </c>
      <c r="C19" s="10" t="str">
        <f>IF('調査票（Q5）'!B22="","-",'調査票（Q5）'!B22)</f>
        <v>-</v>
      </c>
      <c r="D19" s="10" t="str">
        <f>IF('調査票（Q5）'!E22="","-",'調査票（Q5）'!E22)</f>
        <v>-</v>
      </c>
      <c r="E19" s="10" t="str">
        <f>IF('調査票（Q5）'!G22="","-",'調査票（Q5）'!G22)</f>
        <v>-</v>
      </c>
      <c r="F19" s="10" t="str">
        <f>IF('調査票（Q5）'!H22="","-",'調査票（Q5）'!H22)</f>
        <v>-</v>
      </c>
      <c r="G19" s="10" t="str">
        <f>IF('調査票（Q5）'!I22="","-",'調査票（Q5）'!I22)</f>
        <v>-</v>
      </c>
      <c r="H19" s="10" t="str">
        <f>IF('調査票（Q5）'!K22="","-",'調査票（Q5）'!K22)</f>
        <v>-</v>
      </c>
      <c r="I19" s="10" t="str">
        <f>IF('調査票（Q5）'!K22=1,"*",IF('調査票（Q5）'!M22="","-",'調査票（Q5）'!M22))</f>
        <v>-</v>
      </c>
      <c r="J19" s="10" t="str">
        <f>IF('調査票（Q5）'!K22=1,"*",IF(OR('調査票（Q5）'!M22=1,'調査票（Q5）'!M22=2,'調査票（Q5）'!M22=9),"*",IF('調査票（Q5）'!R22="","-",'調査票（Q5）'!R22)))</f>
        <v>-</v>
      </c>
      <c r="K19" s="10" t="str">
        <f>IF('調査票（Q5）'!K22=1,"*",IF(OR('調査票（Q5）'!M22=1,'調査票（Q5）'!M22=2,'調査票（Q5）'!M22=9),"*",IF('調査票（Q5）'!T22="","-",'調査票（Q5）'!T22)))</f>
        <v>-</v>
      </c>
    </row>
    <row r="20" spans="1:11" x14ac:dyDescent="0.45">
      <c r="A20" s="32" t="str">
        <f>IF(SUM(C20:K20)=0,"",16)</f>
        <v/>
      </c>
      <c r="B20" s="10" t="str">
        <f>IF(COUNTIF(転記作業用!$A$6:$B$6,"&lt;&gt;0")&gt;1,"",IF(転記作業用!$C$6=0,"-",転記作業用!$C$6))</f>
        <v>-</v>
      </c>
      <c r="C20" s="10" t="str">
        <f>IF('調査票（Q5）'!B23="","-",'調査票（Q5）'!B23)</f>
        <v>-</v>
      </c>
      <c r="D20" s="10" t="str">
        <f>IF('調査票（Q5）'!E23="","-",'調査票（Q5）'!E23)</f>
        <v>-</v>
      </c>
      <c r="E20" s="10" t="str">
        <f>IF('調査票（Q5）'!G23="","-",'調査票（Q5）'!G23)</f>
        <v>-</v>
      </c>
      <c r="F20" s="10" t="str">
        <f>IF('調査票（Q5）'!H23="","-",'調査票（Q5）'!H23)</f>
        <v>-</v>
      </c>
      <c r="G20" s="10" t="str">
        <f>IF('調査票（Q5）'!I23="","-",'調査票（Q5）'!I23)</f>
        <v>-</v>
      </c>
      <c r="H20" s="10" t="str">
        <f>IF('調査票（Q5）'!K23="","-",'調査票（Q5）'!K23)</f>
        <v>-</v>
      </c>
      <c r="I20" s="10" t="str">
        <f>IF('調査票（Q5）'!K23=1,"*",IF('調査票（Q5）'!M23="","-",'調査票（Q5）'!M23))</f>
        <v>-</v>
      </c>
      <c r="J20" s="10" t="str">
        <f>IF('調査票（Q5）'!K23=1,"*",IF(OR('調査票（Q5）'!M23=1,'調査票（Q5）'!M23=2,'調査票（Q5）'!M23=9),"*",IF('調査票（Q5）'!R23="","-",'調査票（Q5）'!R23)))</f>
        <v>-</v>
      </c>
      <c r="K20" s="10" t="str">
        <f>IF('調査票（Q5）'!K23=1,"*",IF(OR('調査票（Q5）'!M23=1,'調査票（Q5）'!M23=2,'調査票（Q5）'!M23=9),"*",IF('調査票（Q5）'!T23="","-",'調査票（Q5）'!T23)))</f>
        <v>-</v>
      </c>
    </row>
    <row r="21" spans="1:11" x14ac:dyDescent="0.45">
      <c r="A21" s="32" t="str">
        <f>IF(SUM(C21:K21)=0,"",17)</f>
        <v/>
      </c>
      <c r="B21" s="10" t="str">
        <f>IF(COUNTIF(転記作業用!$A$6:$B$6,"&lt;&gt;0")&gt;1,"",IF(転記作業用!$C$6=0,"-",転記作業用!$C$6))</f>
        <v>-</v>
      </c>
      <c r="C21" s="10" t="str">
        <f>IF('調査票（Q5）'!B24="","-",'調査票（Q5）'!B24)</f>
        <v>-</v>
      </c>
      <c r="D21" s="10" t="str">
        <f>IF('調査票（Q5）'!E24="","-",'調査票（Q5）'!E24)</f>
        <v>-</v>
      </c>
      <c r="E21" s="10" t="str">
        <f>IF('調査票（Q5）'!G24="","-",'調査票（Q5）'!G24)</f>
        <v>-</v>
      </c>
      <c r="F21" s="10" t="str">
        <f>IF('調査票（Q5）'!H24="","-",'調査票（Q5）'!H24)</f>
        <v>-</v>
      </c>
      <c r="G21" s="10" t="str">
        <f>IF('調査票（Q5）'!I24="","-",'調査票（Q5）'!I24)</f>
        <v>-</v>
      </c>
      <c r="H21" s="10" t="str">
        <f>IF('調査票（Q5）'!K24="","-",'調査票（Q5）'!K24)</f>
        <v>-</v>
      </c>
      <c r="I21" s="10" t="str">
        <f>IF('調査票（Q5）'!K24=1,"*",IF('調査票（Q5）'!M24="","-",'調査票（Q5）'!M24))</f>
        <v>-</v>
      </c>
      <c r="J21" s="10" t="str">
        <f>IF('調査票（Q5）'!K24=1,"*",IF(OR('調査票（Q5）'!M24=1,'調査票（Q5）'!M24=2,'調査票（Q5）'!M24=9),"*",IF('調査票（Q5）'!R24="","-",'調査票（Q5）'!R24)))</f>
        <v>-</v>
      </c>
      <c r="K21" s="10" t="str">
        <f>IF('調査票（Q5）'!K24=1,"*",IF(OR('調査票（Q5）'!M24=1,'調査票（Q5）'!M24=2,'調査票（Q5）'!M24=9),"*",IF('調査票（Q5）'!T24="","-",'調査票（Q5）'!T24)))</f>
        <v>-</v>
      </c>
    </row>
    <row r="22" spans="1:11" x14ac:dyDescent="0.45">
      <c r="A22" s="32" t="str">
        <f>IF(SUM(C22:K22)=0,"",18)</f>
        <v/>
      </c>
      <c r="B22" s="10" t="str">
        <f>IF(COUNTIF(転記作業用!$A$6:$B$6,"&lt;&gt;0")&gt;1,"",IF(転記作業用!$C$6=0,"-",転記作業用!$C$6))</f>
        <v>-</v>
      </c>
      <c r="C22" s="10" t="str">
        <f>IF('調査票（Q5）'!B25="","-",'調査票（Q5）'!B25)</f>
        <v>-</v>
      </c>
      <c r="D22" s="10" t="str">
        <f>IF('調査票（Q5）'!E25="","-",'調査票（Q5）'!E25)</f>
        <v>-</v>
      </c>
      <c r="E22" s="10" t="str">
        <f>IF('調査票（Q5）'!G25="","-",'調査票（Q5）'!G25)</f>
        <v>-</v>
      </c>
      <c r="F22" s="10" t="str">
        <f>IF('調査票（Q5）'!H25="","-",'調査票（Q5）'!H25)</f>
        <v>-</v>
      </c>
      <c r="G22" s="10" t="str">
        <f>IF('調査票（Q5）'!I25="","-",'調査票（Q5）'!I25)</f>
        <v>-</v>
      </c>
      <c r="H22" s="10" t="str">
        <f>IF('調査票（Q5）'!K25="","-",'調査票（Q5）'!K25)</f>
        <v>-</v>
      </c>
      <c r="I22" s="10" t="str">
        <f>IF('調査票（Q5）'!K25=1,"*",IF('調査票（Q5）'!M25="","-",'調査票（Q5）'!M25))</f>
        <v>-</v>
      </c>
      <c r="J22" s="10" t="str">
        <f>IF('調査票（Q5）'!K25=1,"*",IF(OR('調査票（Q5）'!M25=1,'調査票（Q5）'!M25=2,'調査票（Q5）'!M25=9),"*",IF('調査票（Q5）'!R25="","-",'調査票（Q5）'!R25)))</f>
        <v>-</v>
      </c>
      <c r="K22" s="10" t="str">
        <f>IF('調査票（Q5）'!K25=1,"*",IF(OR('調査票（Q5）'!M25=1,'調査票（Q5）'!M25=2,'調査票（Q5）'!M25=9),"*",IF('調査票（Q5）'!T25="","-",'調査票（Q5）'!T25)))</f>
        <v>-</v>
      </c>
    </row>
    <row r="23" spans="1:11" x14ac:dyDescent="0.45">
      <c r="A23" s="32" t="str">
        <f>IF(SUM(C23:K23)=0,"",19)</f>
        <v/>
      </c>
      <c r="B23" s="10" t="str">
        <f>IF(COUNTIF(転記作業用!$A$6:$B$6,"&lt;&gt;0")&gt;1,"",IF(転記作業用!$C$6=0,"-",転記作業用!$C$6))</f>
        <v>-</v>
      </c>
      <c r="C23" s="10" t="str">
        <f>IF('調査票（Q5）'!B26="","-",'調査票（Q5）'!B26)</f>
        <v>-</v>
      </c>
      <c r="D23" s="10" t="str">
        <f>IF('調査票（Q5）'!E26="","-",'調査票（Q5）'!E26)</f>
        <v>-</v>
      </c>
      <c r="E23" s="10" t="str">
        <f>IF('調査票（Q5）'!G26="","-",'調査票（Q5）'!G26)</f>
        <v>-</v>
      </c>
      <c r="F23" s="10" t="str">
        <f>IF('調査票（Q5）'!H26="","-",'調査票（Q5）'!H26)</f>
        <v>-</v>
      </c>
      <c r="G23" s="10" t="str">
        <f>IF('調査票（Q5）'!I26="","-",'調査票（Q5）'!I26)</f>
        <v>-</v>
      </c>
      <c r="H23" s="10" t="str">
        <f>IF('調査票（Q5）'!K26="","-",'調査票（Q5）'!K26)</f>
        <v>-</v>
      </c>
      <c r="I23" s="10" t="str">
        <f>IF('調査票（Q5）'!K26=1,"*",IF('調査票（Q5）'!M26="","-",'調査票（Q5）'!M26))</f>
        <v>-</v>
      </c>
      <c r="J23" s="10" t="str">
        <f>IF('調査票（Q5）'!K26=1,"*",IF(OR('調査票（Q5）'!M26=1,'調査票（Q5）'!M26=2,'調査票（Q5）'!M26=9),"*",IF('調査票（Q5）'!R26="","-",'調査票（Q5）'!R26)))</f>
        <v>-</v>
      </c>
      <c r="K23" s="10" t="str">
        <f>IF('調査票（Q5）'!K26=1,"*",IF(OR('調査票（Q5）'!M26=1,'調査票（Q5）'!M26=2,'調査票（Q5）'!M26=9),"*",IF('調査票（Q5）'!T26="","-",'調査票（Q5）'!T26)))</f>
        <v>-</v>
      </c>
    </row>
    <row r="24" spans="1:11" x14ac:dyDescent="0.45">
      <c r="A24" s="32" t="str">
        <f>IF(SUM(C24:K24)=0,"",20)</f>
        <v/>
      </c>
      <c r="B24" s="10" t="str">
        <f>IF(COUNTIF(転記作業用!$A$6:$B$6,"&lt;&gt;0")&gt;1,"",IF(転記作業用!$C$6=0,"-",転記作業用!$C$6))</f>
        <v>-</v>
      </c>
      <c r="C24" s="10" t="str">
        <f>IF('調査票（Q5）'!B27="","-",'調査票（Q5）'!B27)</f>
        <v>-</v>
      </c>
      <c r="D24" s="10" t="str">
        <f>IF('調査票（Q5）'!E27="","-",'調査票（Q5）'!E27)</f>
        <v>-</v>
      </c>
      <c r="E24" s="10" t="str">
        <f>IF('調査票（Q5）'!G27="","-",'調査票（Q5）'!G27)</f>
        <v>-</v>
      </c>
      <c r="F24" s="10" t="str">
        <f>IF('調査票（Q5）'!H27="","-",'調査票（Q5）'!H27)</f>
        <v>-</v>
      </c>
      <c r="G24" s="10" t="str">
        <f>IF('調査票（Q5）'!I27="","-",'調査票（Q5）'!I27)</f>
        <v>-</v>
      </c>
      <c r="H24" s="10" t="str">
        <f>IF('調査票（Q5）'!K27="","-",'調査票（Q5）'!K27)</f>
        <v>-</v>
      </c>
      <c r="I24" s="10" t="str">
        <f>IF('調査票（Q5）'!K27=1,"*",IF('調査票（Q5）'!M27="","-",'調査票（Q5）'!M27))</f>
        <v>-</v>
      </c>
      <c r="J24" s="10" t="str">
        <f>IF('調査票（Q5）'!K27=1,"*",IF(OR('調査票（Q5）'!M27=1,'調査票（Q5）'!M27=2,'調査票（Q5）'!M27=9),"*",IF('調査票（Q5）'!R27="","-",'調査票（Q5）'!R27)))</f>
        <v>-</v>
      </c>
      <c r="K24" s="10" t="str">
        <f>IF('調査票（Q5）'!K27=1,"*",IF(OR('調査票（Q5）'!M27=1,'調査票（Q5）'!M27=2,'調査票（Q5）'!M27=9),"*",IF('調査票（Q5）'!T27="","-",'調査票（Q5）'!T27)))</f>
        <v>-</v>
      </c>
    </row>
    <row r="25" spans="1:11" x14ac:dyDescent="0.45">
      <c r="A25" s="32" t="str">
        <f>IF(SUM(C25:K25)=0,"",21)</f>
        <v/>
      </c>
      <c r="B25" s="10" t="str">
        <f>IF(COUNTIF(転記作業用!$A$6:$B$6,"&lt;&gt;0")&gt;1,"",IF(転記作業用!$C$6=0,"-",転記作業用!$C$6))</f>
        <v>-</v>
      </c>
      <c r="C25" s="10" t="str">
        <f>IF('調査票（Q5）'!B28="","-",'調査票（Q5）'!B28)</f>
        <v>-</v>
      </c>
      <c r="D25" s="10" t="str">
        <f>IF('調査票（Q5）'!E28="","-",'調査票（Q5）'!E28)</f>
        <v>-</v>
      </c>
      <c r="E25" s="10" t="str">
        <f>IF('調査票（Q5）'!G28="","-",'調査票（Q5）'!G28)</f>
        <v>-</v>
      </c>
      <c r="F25" s="10" t="str">
        <f>IF('調査票（Q5）'!H28="","-",'調査票（Q5）'!H28)</f>
        <v>-</v>
      </c>
      <c r="G25" s="10" t="str">
        <f>IF('調査票（Q5）'!I28="","-",'調査票（Q5）'!I28)</f>
        <v>-</v>
      </c>
      <c r="H25" s="10" t="str">
        <f>IF('調査票（Q5）'!K28="","-",'調査票（Q5）'!K28)</f>
        <v>-</v>
      </c>
      <c r="I25" s="10" t="str">
        <f>IF('調査票（Q5）'!K28=1,"*",IF('調査票（Q5）'!M28="","-",'調査票（Q5）'!M28))</f>
        <v>-</v>
      </c>
      <c r="J25" s="10" t="str">
        <f>IF('調査票（Q5）'!K28=1,"*",IF(OR('調査票（Q5）'!M28=1,'調査票（Q5）'!M28=2,'調査票（Q5）'!M28=9),"*",IF('調査票（Q5）'!R28="","-",'調査票（Q5）'!R28)))</f>
        <v>-</v>
      </c>
      <c r="K25" s="10" t="str">
        <f>IF('調査票（Q5）'!K28=1,"*",IF(OR('調査票（Q5）'!M28=1,'調査票（Q5）'!M28=2,'調査票（Q5）'!M28=9),"*",IF('調査票（Q5）'!T28="","-",'調査票（Q5）'!T28)))</f>
        <v>-</v>
      </c>
    </row>
    <row r="26" spans="1:11" x14ac:dyDescent="0.45">
      <c r="A26" s="32" t="str">
        <f>IF(SUM(C26:K26)=0,"",22)</f>
        <v/>
      </c>
      <c r="B26" s="10" t="str">
        <f>IF(COUNTIF(転記作業用!$A$6:$B$6,"&lt;&gt;0")&gt;1,"",IF(転記作業用!$C$6=0,"-",転記作業用!$C$6))</f>
        <v>-</v>
      </c>
      <c r="C26" s="10" t="str">
        <f>IF('調査票（Q5）'!B29="","-",'調査票（Q5）'!B29)</f>
        <v>-</v>
      </c>
      <c r="D26" s="10" t="str">
        <f>IF('調査票（Q5）'!E29="","-",'調査票（Q5）'!E29)</f>
        <v>-</v>
      </c>
      <c r="E26" s="10" t="str">
        <f>IF('調査票（Q5）'!G29="","-",'調査票（Q5）'!G29)</f>
        <v>-</v>
      </c>
      <c r="F26" s="10" t="str">
        <f>IF('調査票（Q5）'!H29="","-",'調査票（Q5）'!H29)</f>
        <v>-</v>
      </c>
      <c r="G26" s="10" t="str">
        <f>IF('調査票（Q5）'!I29="","-",'調査票（Q5）'!I29)</f>
        <v>-</v>
      </c>
      <c r="H26" s="10" t="str">
        <f>IF('調査票（Q5）'!K29="","-",'調査票（Q5）'!K29)</f>
        <v>-</v>
      </c>
      <c r="I26" s="10" t="str">
        <f>IF('調査票（Q5）'!K29=1,"*",IF('調査票（Q5）'!M29="","-",'調査票（Q5）'!M29))</f>
        <v>-</v>
      </c>
      <c r="J26" s="10" t="str">
        <f>IF('調査票（Q5）'!K29=1,"*",IF(OR('調査票（Q5）'!M29=1,'調査票（Q5）'!M29=2,'調査票（Q5）'!M29=9),"*",IF('調査票（Q5）'!R29="","-",'調査票（Q5）'!R29)))</f>
        <v>-</v>
      </c>
      <c r="K26" s="10" t="str">
        <f>IF('調査票（Q5）'!K29=1,"*",IF(OR('調査票（Q5）'!M29=1,'調査票（Q5）'!M29=2,'調査票（Q5）'!M29=9),"*",IF('調査票（Q5）'!T29="","-",'調査票（Q5）'!T29)))</f>
        <v>-</v>
      </c>
    </row>
    <row r="27" spans="1:11" x14ac:dyDescent="0.45">
      <c r="A27" s="32" t="str">
        <f>IF(SUM(C27:K27)=0,"",23)</f>
        <v/>
      </c>
      <c r="B27" s="10" t="str">
        <f>IF(COUNTIF(転記作業用!$A$6:$B$6,"&lt;&gt;0")&gt;1,"",IF(転記作業用!$C$6=0,"-",転記作業用!$C$6))</f>
        <v>-</v>
      </c>
      <c r="C27" s="10" t="str">
        <f>IF('調査票（Q5）'!B30="","-",'調査票（Q5）'!B30)</f>
        <v>-</v>
      </c>
      <c r="D27" s="10" t="str">
        <f>IF('調査票（Q5）'!E30="","-",'調査票（Q5）'!E30)</f>
        <v>-</v>
      </c>
      <c r="E27" s="10" t="str">
        <f>IF('調査票（Q5）'!G30="","-",'調査票（Q5）'!G30)</f>
        <v>-</v>
      </c>
      <c r="F27" s="10" t="str">
        <f>IF('調査票（Q5）'!H30="","-",'調査票（Q5）'!H30)</f>
        <v>-</v>
      </c>
      <c r="G27" s="10" t="str">
        <f>IF('調査票（Q5）'!I30="","-",'調査票（Q5）'!I30)</f>
        <v>-</v>
      </c>
      <c r="H27" s="10" t="str">
        <f>IF('調査票（Q5）'!K30="","-",'調査票（Q5）'!K30)</f>
        <v>-</v>
      </c>
      <c r="I27" s="10" t="str">
        <f>IF('調査票（Q5）'!K30=1,"*",IF('調査票（Q5）'!M30="","-",'調査票（Q5）'!M30))</f>
        <v>-</v>
      </c>
      <c r="J27" s="10" t="str">
        <f>IF('調査票（Q5）'!K30=1,"*",IF(OR('調査票（Q5）'!M30=1,'調査票（Q5）'!M30=2,'調査票（Q5）'!M30=9),"*",IF('調査票（Q5）'!R30="","-",'調査票（Q5）'!R30)))</f>
        <v>-</v>
      </c>
      <c r="K27" s="10" t="str">
        <f>IF('調査票（Q5）'!K30=1,"*",IF(OR('調査票（Q5）'!M30=1,'調査票（Q5）'!M30=2,'調査票（Q5）'!M30=9),"*",IF('調査票（Q5）'!T30="","-",'調査票（Q5）'!T30)))</f>
        <v>-</v>
      </c>
    </row>
    <row r="28" spans="1:11" x14ac:dyDescent="0.45">
      <c r="A28" s="32" t="str">
        <f>IF(SUM(C28:K28)=0,"",24)</f>
        <v/>
      </c>
      <c r="B28" s="10" t="str">
        <f>IF(COUNTIF(転記作業用!$A$6:$B$6,"&lt;&gt;0")&gt;1,"",IF(転記作業用!$C$6=0,"-",転記作業用!$C$6))</f>
        <v>-</v>
      </c>
      <c r="C28" s="10" t="str">
        <f>IF('調査票（Q5）'!B31="","-",'調査票（Q5）'!B31)</f>
        <v>-</v>
      </c>
      <c r="D28" s="10" t="str">
        <f>IF('調査票（Q5）'!E31="","-",'調査票（Q5）'!E31)</f>
        <v>-</v>
      </c>
      <c r="E28" s="10" t="str">
        <f>IF('調査票（Q5）'!G31="","-",'調査票（Q5）'!G31)</f>
        <v>-</v>
      </c>
      <c r="F28" s="10" t="str">
        <f>IF('調査票（Q5）'!H31="","-",'調査票（Q5）'!H31)</f>
        <v>-</v>
      </c>
      <c r="G28" s="10" t="str">
        <f>IF('調査票（Q5）'!I31="","-",'調査票（Q5）'!I31)</f>
        <v>-</v>
      </c>
      <c r="H28" s="10" t="str">
        <f>IF('調査票（Q5）'!K31="","-",'調査票（Q5）'!K31)</f>
        <v>-</v>
      </c>
      <c r="I28" s="10" t="str">
        <f>IF('調査票（Q5）'!K31=1,"*",IF('調査票（Q5）'!M31="","-",'調査票（Q5）'!M31))</f>
        <v>-</v>
      </c>
      <c r="J28" s="10" t="str">
        <f>IF('調査票（Q5）'!K31=1,"*",IF(OR('調査票（Q5）'!M31=1,'調査票（Q5）'!M31=2,'調査票（Q5）'!M31=9),"*",IF('調査票（Q5）'!R31="","-",'調査票（Q5）'!R31)))</f>
        <v>-</v>
      </c>
      <c r="K28" s="10" t="str">
        <f>IF('調査票（Q5）'!K31=1,"*",IF(OR('調査票（Q5）'!M31=1,'調査票（Q5）'!M31=2,'調査票（Q5）'!M31=9),"*",IF('調査票（Q5）'!T31="","-",'調査票（Q5）'!T31)))</f>
        <v>-</v>
      </c>
    </row>
    <row r="29" spans="1:11" x14ac:dyDescent="0.45">
      <c r="A29" s="32" t="str">
        <f>IF(SUM(C29:K29)=0,"",25)</f>
        <v/>
      </c>
      <c r="B29" s="10" t="str">
        <f>IF(COUNTIF(転記作業用!$A$6:$B$6,"&lt;&gt;0")&gt;1,"",IF(転記作業用!$C$6=0,"-",転記作業用!$C$6))</f>
        <v>-</v>
      </c>
      <c r="C29" s="10" t="str">
        <f>IF('調査票（Q5）'!B32="","-",'調査票（Q5）'!B32)</f>
        <v>-</v>
      </c>
      <c r="D29" s="10" t="str">
        <f>IF('調査票（Q5）'!E32="","-",'調査票（Q5）'!E32)</f>
        <v>-</v>
      </c>
      <c r="E29" s="10" t="str">
        <f>IF('調査票（Q5）'!G32="","-",'調査票（Q5）'!G32)</f>
        <v>-</v>
      </c>
      <c r="F29" s="10" t="str">
        <f>IF('調査票（Q5）'!H32="","-",'調査票（Q5）'!H32)</f>
        <v>-</v>
      </c>
      <c r="G29" s="10" t="str">
        <f>IF('調査票（Q5）'!I32="","-",'調査票（Q5）'!I32)</f>
        <v>-</v>
      </c>
      <c r="H29" s="10" t="str">
        <f>IF('調査票（Q5）'!K32="","-",'調査票（Q5）'!K32)</f>
        <v>-</v>
      </c>
      <c r="I29" s="10" t="str">
        <f>IF('調査票（Q5）'!K32=1,"*",IF('調査票（Q5）'!M32="","-",'調査票（Q5）'!M32))</f>
        <v>-</v>
      </c>
      <c r="J29" s="10" t="str">
        <f>IF('調査票（Q5）'!K32=1,"*",IF(OR('調査票（Q5）'!M32=1,'調査票（Q5）'!M32=2,'調査票（Q5）'!M32=9),"*",IF('調査票（Q5）'!R32="","-",'調査票（Q5）'!R32)))</f>
        <v>-</v>
      </c>
      <c r="K29" s="10" t="str">
        <f>IF('調査票（Q5）'!K32=1,"*",IF(OR('調査票（Q5）'!M32=1,'調査票（Q5）'!M32=2,'調査票（Q5）'!M32=9),"*",IF('調査票（Q5）'!T32="","-",'調査票（Q5）'!T32)))</f>
        <v>-</v>
      </c>
    </row>
    <row r="30" spans="1:11" x14ac:dyDescent="0.45">
      <c r="A30" s="32" t="str">
        <f>IF(SUM(C30:K30)=0,"",26)</f>
        <v/>
      </c>
      <c r="B30" s="10" t="str">
        <f>IF(COUNTIF(転記作業用!$A$6:$B$6,"&lt;&gt;0")&gt;1,"",IF(転記作業用!$C$6=0,"-",転記作業用!$C$6))</f>
        <v>-</v>
      </c>
      <c r="C30" s="10" t="str">
        <f>IF('調査票（Q5）'!B33="","-",'調査票（Q5）'!B33)</f>
        <v>-</v>
      </c>
      <c r="D30" s="10" t="str">
        <f>IF('調査票（Q5）'!E33="","-",'調査票（Q5）'!E33)</f>
        <v>-</v>
      </c>
      <c r="E30" s="10" t="str">
        <f>IF('調査票（Q5）'!G33="","-",'調査票（Q5）'!G33)</f>
        <v>-</v>
      </c>
      <c r="F30" s="10" t="str">
        <f>IF('調査票（Q5）'!H33="","-",'調査票（Q5）'!H33)</f>
        <v>-</v>
      </c>
      <c r="G30" s="10" t="str">
        <f>IF('調査票（Q5）'!I33="","-",'調査票（Q5）'!I33)</f>
        <v>-</v>
      </c>
      <c r="H30" s="10" t="str">
        <f>IF('調査票（Q5）'!K33="","-",'調査票（Q5）'!K33)</f>
        <v>-</v>
      </c>
      <c r="I30" s="10" t="str">
        <f>IF('調査票（Q5）'!K33=1,"*",IF('調査票（Q5）'!M33="","-",'調査票（Q5）'!M33))</f>
        <v>-</v>
      </c>
      <c r="J30" s="10" t="str">
        <f>IF('調査票（Q5）'!K33=1,"*",IF(OR('調査票（Q5）'!M33=1,'調査票（Q5）'!M33=2,'調査票（Q5）'!M33=9),"*",IF('調査票（Q5）'!R33="","-",'調査票（Q5）'!R33)))</f>
        <v>-</v>
      </c>
      <c r="K30" s="10" t="str">
        <f>IF('調査票（Q5）'!K33=1,"*",IF(OR('調査票（Q5）'!M33=1,'調査票（Q5）'!M33=2,'調査票（Q5）'!M33=9),"*",IF('調査票（Q5）'!T33="","-",'調査票（Q5）'!T33)))</f>
        <v>-</v>
      </c>
    </row>
    <row r="31" spans="1:11" x14ac:dyDescent="0.45">
      <c r="A31" s="32" t="str">
        <f>IF(SUM(C31:K31)=0,"",27)</f>
        <v/>
      </c>
      <c r="B31" s="10" t="str">
        <f>IF(COUNTIF(転記作業用!$A$6:$B$6,"&lt;&gt;0")&gt;1,"",IF(転記作業用!$C$6=0,"-",転記作業用!$C$6))</f>
        <v>-</v>
      </c>
      <c r="C31" s="10" t="str">
        <f>IF('調査票（Q5）'!B34="","-",'調査票（Q5）'!B34)</f>
        <v>-</v>
      </c>
      <c r="D31" s="10" t="str">
        <f>IF('調査票（Q5）'!E34="","-",'調査票（Q5）'!E34)</f>
        <v>-</v>
      </c>
      <c r="E31" s="10" t="str">
        <f>IF('調査票（Q5）'!G34="","-",'調査票（Q5）'!G34)</f>
        <v>-</v>
      </c>
      <c r="F31" s="10" t="str">
        <f>IF('調査票（Q5）'!H34="","-",'調査票（Q5）'!H34)</f>
        <v>-</v>
      </c>
      <c r="G31" s="10" t="str">
        <f>IF('調査票（Q5）'!I34="","-",'調査票（Q5）'!I34)</f>
        <v>-</v>
      </c>
      <c r="H31" s="10" t="str">
        <f>IF('調査票（Q5）'!K34="","-",'調査票（Q5）'!K34)</f>
        <v>-</v>
      </c>
      <c r="I31" s="10" t="str">
        <f>IF('調査票（Q5）'!K34=1,"*",IF('調査票（Q5）'!M34="","-",'調査票（Q5）'!M34))</f>
        <v>-</v>
      </c>
      <c r="J31" s="10" t="str">
        <f>IF('調査票（Q5）'!K34=1,"*",IF(OR('調査票（Q5）'!M34=1,'調査票（Q5）'!M34=2,'調査票（Q5）'!M34=9),"*",IF('調査票（Q5）'!R34="","-",'調査票（Q5）'!R34)))</f>
        <v>-</v>
      </c>
      <c r="K31" s="10" t="str">
        <f>IF('調査票（Q5）'!K34=1,"*",IF(OR('調査票（Q5）'!M34=1,'調査票（Q5）'!M34=2,'調査票（Q5）'!M34=9),"*",IF('調査票（Q5）'!T34="","-",'調査票（Q5）'!T34)))</f>
        <v>-</v>
      </c>
    </row>
    <row r="32" spans="1:11" x14ac:dyDescent="0.45">
      <c r="A32" s="32" t="str">
        <f>IF(SUM(C32:K32)=0,"",28)</f>
        <v/>
      </c>
      <c r="B32" s="10" t="str">
        <f>IF(COUNTIF(転記作業用!$A$6:$B$6,"&lt;&gt;0")&gt;1,"",IF(転記作業用!$C$6=0,"-",転記作業用!$C$6))</f>
        <v>-</v>
      </c>
      <c r="C32" s="10" t="str">
        <f>IF('調査票（Q5）'!B35="","-",'調査票（Q5）'!B35)</f>
        <v>-</v>
      </c>
      <c r="D32" s="10" t="str">
        <f>IF('調査票（Q5）'!E35="","-",'調査票（Q5）'!E35)</f>
        <v>-</v>
      </c>
      <c r="E32" s="10" t="str">
        <f>IF('調査票（Q5）'!G35="","-",'調査票（Q5）'!G35)</f>
        <v>-</v>
      </c>
      <c r="F32" s="10" t="str">
        <f>IF('調査票（Q5）'!H35="","-",'調査票（Q5）'!H35)</f>
        <v>-</v>
      </c>
      <c r="G32" s="10" t="str">
        <f>IF('調査票（Q5）'!I35="","-",'調査票（Q5）'!I35)</f>
        <v>-</v>
      </c>
      <c r="H32" s="10" t="str">
        <f>IF('調査票（Q5）'!K35="","-",'調査票（Q5）'!K35)</f>
        <v>-</v>
      </c>
      <c r="I32" s="10" t="str">
        <f>IF('調査票（Q5）'!K35=1,"*",IF('調査票（Q5）'!M35="","-",'調査票（Q5）'!M35))</f>
        <v>-</v>
      </c>
      <c r="J32" s="10" t="str">
        <f>IF('調査票（Q5）'!K35=1,"*",IF(OR('調査票（Q5）'!M35=1,'調査票（Q5）'!M35=2,'調査票（Q5）'!M35=9),"*",IF('調査票（Q5）'!R35="","-",'調査票（Q5）'!R35)))</f>
        <v>-</v>
      </c>
      <c r="K32" s="10" t="str">
        <f>IF('調査票（Q5）'!K35=1,"*",IF(OR('調査票（Q5）'!M35=1,'調査票（Q5）'!M35=2,'調査票（Q5）'!M35=9),"*",IF('調査票（Q5）'!T35="","-",'調査票（Q5）'!T35)))</f>
        <v>-</v>
      </c>
    </row>
    <row r="33" spans="1:11" x14ac:dyDescent="0.45">
      <c r="A33" s="32" t="str">
        <f>IF(SUM(C33:K33)=0,"",29)</f>
        <v/>
      </c>
      <c r="B33" s="10" t="str">
        <f>IF(COUNTIF(転記作業用!$A$6:$B$6,"&lt;&gt;0")&gt;1,"",IF(転記作業用!$C$6=0,"-",転記作業用!$C$6))</f>
        <v>-</v>
      </c>
      <c r="C33" s="10" t="str">
        <f>IF('調査票（Q5）'!B36="","-",'調査票（Q5）'!B36)</f>
        <v>-</v>
      </c>
      <c r="D33" s="10" t="str">
        <f>IF('調査票（Q5）'!E36="","-",'調査票（Q5）'!E36)</f>
        <v>-</v>
      </c>
      <c r="E33" s="10" t="str">
        <f>IF('調査票（Q5）'!G36="","-",'調査票（Q5）'!G36)</f>
        <v>-</v>
      </c>
      <c r="F33" s="10" t="str">
        <f>IF('調査票（Q5）'!H36="","-",'調査票（Q5）'!H36)</f>
        <v>-</v>
      </c>
      <c r="G33" s="10" t="str">
        <f>IF('調査票（Q5）'!I36="","-",'調査票（Q5）'!I36)</f>
        <v>-</v>
      </c>
      <c r="H33" s="10" t="str">
        <f>IF('調査票（Q5）'!K36="","-",'調査票（Q5）'!K36)</f>
        <v>-</v>
      </c>
      <c r="I33" s="10" t="str">
        <f>IF('調査票（Q5）'!K36=1,"*",IF('調査票（Q5）'!M36="","-",'調査票（Q5）'!M36))</f>
        <v>-</v>
      </c>
      <c r="J33" s="10" t="str">
        <f>IF('調査票（Q5）'!K36=1,"*",IF(OR('調査票（Q5）'!M36=1,'調査票（Q5）'!M36=2,'調査票（Q5）'!M36=9),"*",IF('調査票（Q5）'!R36="","-",'調査票（Q5）'!R36)))</f>
        <v>-</v>
      </c>
      <c r="K33" s="10" t="str">
        <f>IF('調査票（Q5）'!K36=1,"*",IF(OR('調査票（Q5）'!M36=1,'調査票（Q5）'!M36=2,'調査票（Q5）'!M36=9),"*",IF('調査票（Q5）'!T36="","-",'調査票（Q5）'!T36)))</f>
        <v>-</v>
      </c>
    </row>
    <row r="34" spans="1:11" x14ac:dyDescent="0.45">
      <c r="A34" s="32" t="str">
        <f>IF(SUM(C34:K34)=0,"",30)</f>
        <v/>
      </c>
      <c r="B34" s="10" t="str">
        <f>IF(COUNTIF(転記作業用!$A$6:$B$6,"&lt;&gt;0")&gt;1,"",IF(転記作業用!$C$6=0,"-",転記作業用!$C$6))</f>
        <v>-</v>
      </c>
      <c r="C34" s="10" t="str">
        <f>IF('調査票（Q5）'!B37="","-",'調査票（Q5）'!B37)</f>
        <v>-</v>
      </c>
      <c r="D34" s="10" t="str">
        <f>IF('調査票（Q5）'!E37="","-",'調査票（Q5）'!E37)</f>
        <v>-</v>
      </c>
      <c r="E34" s="10" t="str">
        <f>IF('調査票（Q5）'!G37="","-",'調査票（Q5）'!G37)</f>
        <v>-</v>
      </c>
      <c r="F34" s="10" t="str">
        <f>IF('調査票（Q5）'!H37="","-",'調査票（Q5）'!H37)</f>
        <v>-</v>
      </c>
      <c r="G34" s="10" t="str">
        <f>IF('調査票（Q5）'!I37="","-",'調査票（Q5）'!I37)</f>
        <v>-</v>
      </c>
      <c r="H34" s="10" t="str">
        <f>IF('調査票（Q5）'!K37="","-",'調査票（Q5）'!K37)</f>
        <v>-</v>
      </c>
      <c r="I34" s="10" t="str">
        <f>IF('調査票（Q5）'!K37=1,"*",IF('調査票（Q5）'!M37="","-",'調査票（Q5）'!M37))</f>
        <v>-</v>
      </c>
      <c r="J34" s="10" t="str">
        <f>IF('調査票（Q5）'!K37=1,"*",IF(OR('調査票（Q5）'!M37=1,'調査票（Q5）'!M37=2,'調査票（Q5）'!M37=9),"*",IF('調査票（Q5）'!R37="","-",'調査票（Q5）'!R37)))</f>
        <v>-</v>
      </c>
      <c r="K34" s="10" t="str">
        <f>IF('調査票（Q5）'!K37=1,"*",IF(OR('調査票（Q5）'!M37=1,'調査票（Q5）'!M37=2,'調査票（Q5）'!M37=9),"*",IF('調査票（Q5）'!T37="","-",'調査票（Q5）'!T37)))</f>
        <v>-</v>
      </c>
    </row>
    <row r="35" spans="1:11" x14ac:dyDescent="0.45">
      <c r="A35" s="32" t="str">
        <f>IF(SUM(C35:K35)=0,"",31)</f>
        <v/>
      </c>
      <c r="B35" s="10" t="str">
        <f>IF(COUNTIF(転記作業用!$A$6:$B$6,"&lt;&gt;0")&gt;1,"",IF(転記作業用!$C$6=0,"-",転記作業用!$C$6))</f>
        <v>-</v>
      </c>
      <c r="C35" s="10" t="str">
        <f>IF('調査票（Q5）'!B38="","-",'調査票（Q5）'!B38)</f>
        <v>-</v>
      </c>
      <c r="D35" s="10" t="str">
        <f>IF('調査票（Q5）'!E38="","-",'調査票（Q5）'!E38)</f>
        <v>-</v>
      </c>
      <c r="E35" s="10" t="str">
        <f>IF('調査票（Q5）'!G38="","-",'調査票（Q5）'!G38)</f>
        <v>-</v>
      </c>
      <c r="F35" s="10" t="str">
        <f>IF('調査票（Q5）'!H38="","-",'調査票（Q5）'!H38)</f>
        <v>-</v>
      </c>
      <c r="G35" s="10" t="str">
        <f>IF('調査票（Q5）'!I38="","-",'調査票（Q5）'!I38)</f>
        <v>-</v>
      </c>
      <c r="H35" s="10" t="str">
        <f>IF('調査票（Q5）'!K38="","-",'調査票（Q5）'!K38)</f>
        <v>-</v>
      </c>
      <c r="I35" s="10" t="str">
        <f>IF('調査票（Q5）'!K38=1,"*",IF('調査票（Q5）'!M38="","-",'調査票（Q5）'!M38))</f>
        <v>-</v>
      </c>
      <c r="J35" s="10" t="str">
        <f>IF('調査票（Q5）'!K38=1,"*",IF(OR('調査票（Q5）'!M38=1,'調査票（Q5）'!M38=2,'調査票（Q5）'!M38=9),"*",IF('調査票（Q5）'!R38="","-",'調査票（Q5）'!R38)))</f>
        <v>-</v>
      </c>
      <c r="K35" s="10" t="str">
        <f>IF('調査票（Q5）'!K38=1,"*",IF(OR('調査票（Q5）'!M38=1,'調査票（Q5）'!M38=2,'調査票（Q5）'!M38=9),"*",IF('調査票（Q5）'!T38="","-",'調査票（Q5）'!T38)))</f>
        <v>-</v>
      </c>
    </row>
    <row r="36" spans="1:11" x14ac:dyDescent="0.45">
      <c r="A36" s="32" t="str">
        <f>IF(SUM(C36:K36)=0,"",32)</f>
        <v/>
      </c>
      <c r="B36" s="10" t="str">
        <f>IF(COUNTIF(転記作業用!$A$6:$B$6,"&lt;&gt;0")&gt;1,"",IF(転記作業用!$C$6=0,"-",転記作業用!$C$6))</f>
        <v>-</v>
      </c>
      <c r="C36" s="10" t="str">
        <f>IF('調査票（Q5）'!B39="","-",'調査票（Q5）'!B39)</f>
        <v>-</v>
      </c>
      <c r="D36" s="10" t="str">
        <f>IF('調査票（Q5）'!E39="","-",'調査票（Q5）'!E39)</f>
        <v>-</v>
      </c>
      <c r="E36" s="10" t="str">
        <f>IF('調査票（Q5）'!G39="","-",'調査票（Q5）'!G39)</f>
        <v>-</v>
      </c>
      <c r="F36" s="10" t="str">
        <f>IF('調査票（Q5）'!H39="","-",'調査票（Q5）'!H39)</f>
        <v>-</v>
      </c>
      <c r="G36" s="10" t="str">
        <f>IF('調査票（Q5）'!I39="","-",'調査票（Q5）'!I39)</f>
        <v>-</v>
      </c>
      <c r="H36" s="10" t="str">
        <f>IF('調査票（Q5）'!K39="","-",'調査票（Q5）'!K39)</f>
        <v>-</v>
      </c>
      <c r="I36" s="10" t="str">
        <f>IF('調査票（Q5）'!K39=1,"*",IF('調査票（Q5）'!M39="","-",'調査票（Q5）'!M39))</f>
        <v>-</v>
      </c>
      <c r="J36" s="10" t="str">
        <f>IF('調査票（Q5）'!K39=1,"*",IF(OR('調査票（Q5）'!M39=1,'調査票（Q5）'!M39=2,'調査票（Q5）'!M39=9),"*",IF('調査票（Q5）'!R39="","-",'調査票（Q5）'!R39)))</f>
        <v>-</v>
      </c>
      <c r="K36" s="10" t="str">
        <f>IF('調査票（Q5）'!K39=1,"*",IF(OR('調査票（Q5）'!M39=1,'調査票（Q5）'!M39=2,'調査票（Q5）'!M39=9),"*",IF('調査票（Q5）'!T39="","-",'調査票（Q5）'!T39)))</f>
        <v>-</v>
      </c>
    </row>
    <row r="37" spans="1:11" x14ac:dyDescent="0.45">
      <c r="A37" s="32" t="str">
        <f>IF(SUM(C37:K37)=0,"",33)</f>
        <v/>
      </c>
      <c r="B37" s="10" t="str">
        <f>IF(COUNTIF(転記作業用!$A$6:$B$6,"&lt;&gt;0")&gt;1,"",IF(転記作業用!$C$6=0,"-",転記作業用!$C$6))</f>
        <v>-</v>
      </c>
      <c r="C37" s="10" t="str">
        <f>IF('調査票（Q5）'!B40="","-",'調査票（Q5）'!B40)</f>
        <v>-</v>
      </c>
      <c r="D37" s="10" t="str">
        <f>IF('調査票（Q5）'!E40="","-",'調査票（Q5）'!E40)</f>
        <v>-</v>
      </c>
      <c r="E37" s="10" t="str">
        <f>IF('調査票（Q5）'!G40="","-",'調査票（Q5）'!G40)</f>
        <v>-</v>
      </c>
      <c r="F37" s="10" t="str">
        <f>IF('調査票（Q5）'!H40="","-",'調査票（Q5）'!H40)</f>
        <v>-</v>
      </c>
      <c r="G37" s="10" t="str">
        <f>IF('調査票（Q5）'!I40="","-",'調査票（Q5）'!I40)</f>
        <v>-</v>
      </c>
      <c r="H37" s="10" t="str">
        <f>IF('調査票（Q5）'!K40="","-",'調査票（Q5）'!K40)</f>
        <v>-</v>
      </c>
      <c r="I37" s="10" t="str">
        <f>IF('調査票（Q5）'!K40=1,"*",IF('調査票（Q5）'!M40="","-",'調査票（Q5）'!M40))</f>
        <v>-</v>
      </c>
      <c r="J37" s="10" t="str">
        <f>IF('調査票（Q5）'!K40=1,"*",IF(OR('調査票（Q5）'!M40=1,'調査票（Q5）'!M40=2,'調査票（Q5）'!M40=9),"*",IF('調査票（Q5）'!R40="","-",'調査票（Q5）'!R40)))</f>
        <v>-</v>
      </c>
      <c r="K37" s="10" t="str">
        <f>IF('調査票（Q5）'!K40=1,"*",IF(OR('調査票（Q5）'!M40=1,'調査票（Q5）'!M40=2,'調査票（Q5）'!M40=9),"*",IF('調査票（Q5）'!T40="","-",'調査票（Q5）'!T40)))</f>
        <v>-</v>
      </c>
    </row>
    <row r="38" spans="1:11" x14ac:dyDescent="0.45">
      <c r="A38" s="32" t="str">
        <f>IF(SUM(C38:K38)=0,"",34)</f>
        <v/>
      </c>
      <c r="B38" s="10" t="str">
        <f>IF(COUNTIF(転記作業用!$A$6:$B$6,"&lt;&gt;0")&gt;1,"",IF(転記作業用!$C$6=0,"-",転記作業用!$C$6))</f>
        <v>-</v>
      </c>
      <c r="C38" s="10" t="str">
        <f>IF('調査票（Q5）'!B41="","-",'調査票（Q5）'!B41)</f>
        <v>-</v>
      </c>
      <c r="D38" s="10" t="str">
        <f>IF('調査票（Q5）'!E41="","-",'調査票（Q5）'!E41)</f>
        <v>-</v>
      </c>
      <c r="E38" s="10" t="str">
        <f>IF('調査票（Q5）'!G41="","-",'調査票（Q5）'!G41)</f>
        <v>-</v>
      </c>
      <c r="F38" s="10" t="str">
        <f>IF('調査票（Q5）'!H41="","-",'調査票（Q5）'!H41)</f>
        <v>-</v>
      </c>
      <c r="G38" s="10" t="str">
        <f>IF('調査票（Q5）'!I41="","-",'調査票（Q5）'!I41)</f>
        <v>-</v>
      </c>
      <c r="H38" s="10" t="str">
        <f>IF('調査票（Q5）'!K41="","-",'調査票（Q5）'!K41)</f>
        <v>-</v>
      </c>
      <c r="I38" s="10" t="str">
        <f>IF('調査票（Q5）'!K41=1,"*",IF('調査票（Q5）'!M41="","-",'調査票（Q5）'!M41))</f>
        <v>-</v>
      </c>
      <c r="J38" s="10" t="str">
        <f>IF('調査票（Q5）'!K41=1,"*",IF(OR('調査票（Q5）'!M41=1,'調査票（Q5）'!M41=2,'調査票（Q5）'!M41=9),"*",IF('調査票（Q5）'!R41="","-",'調査票（Q5）'!R41)))</f>
        <v>-</v>
      </c>
      <c r="K38" s="10" t="str">
        <f>IF('調査票（Q5）'!K41=1,"*",IF(OR('調査票（Q5）'!M41=1,'調査票（Q5）'!M41=2,'調査票（Q5）'!M41=9),"*",IF('調査票（Q5）'!T41="","-",'調査票（Q5）'!T41)))</f>
        <v>-</v>
      </c>
    </row>
    <row r="39" spans="1:11" x14ac:dyDescent="0.45">
      <c r="A39" s="32" t="str">
        <f>IF(SUM(C39:K39)=0,"",35)</f>
        <v/>
      </c>
      <c r="B39" s="10" t="str">
        <f>IF(COUNTIF(転記作業用!$A$6:$B$6,"&lt;&gt;0")&gt;1,"",IF(転記作業用!$C$6=0,"-",転記作業用!$C$6))</f>
        <v>-</v>
      </c>
      <c r="C39" s="10" t="str">
        <f>IF('調査票（Q5）'!B42="","-",'調査票（Q5）'!B42)</f>
        <v>-</v>
      </c>
      <c r="D39" s="10" t="str">
        <f>IF('調査票（Q5）'!E42="","-",'調査票（Q5）'!E42)</f>
        <v>-</v>
      </c>
      <c r="E39" s="10" t="str">
        <f>IF('調査票（Q5）'!G42="","-",'調査票（Q5）'!G42)</f>
        <v>-</v>
      </c>
      <c r="F39" s="10" t="str">
        <f>IF('調査票（Q5）'!H42="","-",'調査票（Q5）'!H42)</f>
        <v>-</v>
      </c>
      <c r="G39" s="10" t="str">
        <f>IF('調査票（Q5）'!I42="","-",'調査票（Q5）'!I42)</f>
        <v>-</v>
      </c>
      <c r="H39" s="10" t="str">
        <f>IF('調査票（Q5）'!K42="","-",'調査票（Q5）'!K42)</f>
        <v>-</v>
      </c>
      <c r="I39" s="10" t="str">
        <f>IF('調査票（Q5）'!K42=1,"*",IF('調査票（Q5）'!M42="","-",'調査票（Q5）'!M42))</f>
        <v>-</v>
      </c>
      <c r="J39" s="10" t="str">
        <f>IF('調査票（Q5）'!K42=1,"*",IF(OR('調査票（Q5）'!M42=1,'調査票（Q5）'!M42=2,'調査票（Q5）'!M42=9),"*",IF('調査票（Q5）'!R42="","-",'調査票（Q5）'!R42)))</f>
        <v>-</v>
      </c>
      <c r="K39" s="10" t="str">
        <f>IF('調査票（Q5）'!K42=1,"*",IF(OR('調査票（Q5）'!M42=1,'調査票（Q5）'!M42=2,'調査票（Q5）'!M42=9),"*",IF('調査票（Q5）'!T42="","-",'調査票（Q5）'!T42)))</f>
        <v>-</v>
      </c>
    </row>
    <row r="40" spans="1:11" x14ac:dyDescent="0.45">
      <c r="A40" s="32" t="str">
        <f>IF(SUM(C40:K40)=0,"",36)</f>
        <v/>
      </c>
      <c r="B40" s="10" t="str">
        <f>IF(COUNTIF(転記作業用!$A$6:$B$6,"&lt;&gt;0")&gt;1,"",IF(転記作業用!$C$6=0,"-",転記作業用!$C$6))</f>
        <v>-</v>
      </c>
      <c r="C40" s="10" t="str">
        <f>IF('調査票（Q5）'!B43="","-",'調査票（Q5）'!B43)</f>
        <v>-</v>
      </c>
      <c r="D40" s="10" t="str">
        <f>IF('調査票（Q5）'!E43="","-",'調査票（Q5）'!E43)</f>
        <v>-</v>
      </c>
      <c r="E40" s="10" t="str">
        <f>IF('調査票（Q5）'!G43="","-",'調査票（Q5）'!G43)</f>
        <v>-</v>
      </c>
      <c r="F40" s="10" t="str">
        <f>IF('調査票（Q5）'!H43="","-",'調査票（Q5）'!H43)</f>
        <v>-</v>
      </c>
      <c r="G40" s="10" t="str">
        <f>IF('調査票（Q5）'!I43="","-",'調査票（Q5）'!I43)</f>
        <v>-</v>
      </c>
      <c r="H40" s="10" t="str">
        <f>IF('調査票（Q5）'!K43="","-",'調査票（Q5）'!K43)</f>
        <v>-</v>
      </c>
      <c r="I40" s="10" t="str">
        <f>IF('調査票（Q5）'!K43=1,"*",IF('調査票（Q5）'!M43="","-",'調査票（Q5）'!M43))</f>
        <v>-</v>
      </c>
      <c r="J40" s="10" t="str">
        <f>IF('調査票（Q5）'!K43=1,"*",IF(OR('調査票（Q5）'!M43=1,'調査票（Q5）'!M43=2,'調査票（Q5）'!M43=9),"*",IF('調査票（Q5）'!R43="","-",'調査票（Q5）'!R43)))</f>
        <v>-</v>
      </c>
      <c r="K40" s="10" t="str">
        <f>IF('調査票（Q5）'!K43=1,"*",IF(OR('調査票（Q5）'!M43=1,'調査票（Q5）'!M43=2,'調査票（Q5）'!M43=9),"*",IF('調査票（Q5）'!T43="","-",'調査票（Q5）'!T43)))</f>
        <v>-</v>
      </c>
    </row>
    <row r="41" spans="1:11" x14ac:dyDescent="0.45">
      <c r="A41" s="32" t="str">
        <f>IF(SUM(C41:K41)=0,"",37)</f>
        <v/>
      </c>
      <c r="B41" s="10" t="str">
        <f>IF(COUNTIF(転記作業用!$A$6:$B$6,"&lt;&gt;0")&gt;1,"",IF(転記作業用!$C$6=0,"-",転記作業用!$C$6))</f>
        <v>-</v>
      </c>
      <c r="C41" s="10" t="str">
        <f>IF('調査票（Q5）'!B44="","-",'調査票（Q5）'!B44)</f>
        <v>-</v>
      </c>
      <c r="D41" s="10" t="str">
        <f>IF('調査票（Q5）'!E44="","-",'調査票（Q5）'!E44)</f>
        <v>-</v>
      </c>
      <c r="E41" s="10" t="str">
        <f>IF('調査票（Q5）'!G44="","-",'調査票（Q5）'!G44)</f>
        <v>-</v>
      </c>
      <c r="F41" s="10" t="str">
        <f>IF('調査票（Q5）'!H44="","-",'調査票（Q5）'!H44)</f>
        <v>-</v>
      </c>
      <c r="G41" s="10" t="str">
        <f>IF('調査票（Q5）'!I44="","-",'調査票（Q5）'!I44)</f>
        <v>-</v>
      </c>
      <c r="H41" s="10" t="str">
        <f>IF('調査票（Q5）'!K44="","-",'調査票（Q5）'!K44)</f>
        <v>-</v>
      </c>
      <c r="I41" s="10" t="str">
        <f>IF('調査票（Q5）'!K44=1,"*",IF('調査票（Q5）'!M44="","-",'調査票（Q5）'!M44))</f>
        <v>-</v>
      </c>
      <c r="J41" s="10" t="str">
        <f>IF('調査票（Q5）'!K44=1,"*",IF(OR('調査票（Q5）'!M44=1,'調査票（Q5）'!M44=2,'調査票（Q5）'!M44=9),"*",IF('調査票（Q5）'!R44="","-",'調査票（Q5）'!R44)))</f>
        <v>-</v>
      </c>
      <c r="K41" s="10" t="str">
        <f>IF('調査票（Q5）'!K44=1,"*",IF(OR('調査票（Q5）'!M44=1,'調査票（Q5）'!M44=2,'調査票（Q5）'!M44=9),"*",IF('調査票（Q5）'!T44="","-",'調査票（Q5）'!T44)))</f>
        <v>-</v>
      </c>
    </row>
    <row r="42" spans="1:11" x14ac:dyDescent="0.45">
      <c r="A42" s="32" t="str">
        <f>IF(SUM(C42:K42)=0,"",38)</f>
        <v/>
      </c>
      <c r="B42" s="10" t="str">
        <f>IF(COUNTIF(転記作業用!$A$6:$B$6,"&lt;&gt;0")&gt;1,"",IF(転記作業用!$C$6=0,"-",転記作業用!$C$6))</f>
        <v>-</v>
      </c>
      <c r="C42" s="10" t="str">
        <f>IF('調査票（Q5）'!B45="","-",'調査票（Q5）'!B45)</f>
        <v>-</v>
      </c>
      <c r="D42" s="10" t="str">
        <f>IF('調査票（Q5）'!E45="","-",'調査票（Q5）'!E45)</f>
        <v>-</v>
      </c>
      <c r="E42" s="10" t="str">
        <f>IF('調査票（Q5）'!G45="","-",'調査票（Q5）'!G45)</f>
        <v>-</v>
      </c>
      <c r="F42" s="10" t="str">
        <f>IF('調査票（Q5）'!H45="","-",'調査票（Q5）'!H45)</f>
        <v>-</v>
      </c>
      <c r="G42" s="10" t="str">
        <f>IF('調査票（Q5）'!I45="","-",'調査票（Q5）'!I45)</f>
        <v>-</v>
      </c>
      <c r="H42" s="10" t="str">
        <f>IF('調査票（Q5）'!K45="","-",'調査票（Q5）'!K45)</f>
        <v>-</v>
      </c>
      <c r="I42" s="10" t="str">
        <f>IF('調査票（Q5）'!K45=1,"*",IF('調査票（Q5）'!M45="","-",'調査票（Q5）'!M45))</f>
        <v>-</v>
      </c>
      <c r="J42" s="10" t="str">
        <f>IF('調査票（Q5）'!K45=1,"*",IF(OR('調査票（Q5）'!M45=1,'調査票（Q5）'!M45=2,'調査票（Q5）'!M45=9),"*",IF('調査票（Q5）'!R45="","-",'調査票（Q5）'!R45)))</f>
        <v>-</v>
      </c>
      <c r="K42" s="10" t="str">
        <f>IF('調査票（Q5）'!K45=1,"*",IF(OR('調査票（Q5）'!M45=1,'調査票（Q5）'!M45=2,'調査票（Q5）'!M45=9),"*",IF('調査票（Q5）'!T45="","-",'調査票（Q5）'!T45)))</f>
        <v>-</v>
      </c>
    </row>
    <row r="43" spans="1:11" x14ac:dyDescent="0.45">
      <c r="A43" s="32" t="str">
        <f>IF(SUM(C43:K43)=0,"",39)</f>
        <v/>
      </c>
      <c r="B43" s="10" t="str">
        <f>IF(COUNTIF(転記作業用!$A$6:$B$6,"&lt;&gt;0")&gt;1,"",IF(転記作業用!$C$6=0,"-",転記作業用!$C$6))</f>
        <v>-</v>
      </c>
      <c r="C43" s="10" t="str">
        <f>IF('調査票（Q5）'!B46="","-",'調査票（Q5）'!B46)</f>
        <v>-</v>
      </c>
      <c r="D43" s="10" t="str">
        <f>IF('調査票（Q5）'!E46="","-",'調査票（Q5）'!E46)</f>
        <v>-</v>
      </c>
      <c r="E43" s="10" t="str">
        <f>IF('調査票（Q5）'!G46="","-",'調査票（Q5）'!G46)</f>
        <v>-</v>
      </c>
      <c r="F43" s="10" t="str">
        <f>IF('調査票（Q5）'!H46="","-",'調査票（Q5）'!H46)</f>
        <v>-</v>
      </c>
      <c r="G43" s="10" t="str">
        <f>IF('調査票（Q5）'!I46="","-",'調査票（Q5）'!I46)</f>
        <v>-</v>
      </c>
      <c r="H43" s="10" t="str">
        <f>IF('調査票（Q5）'!K46="","-",'調査票（Q5）'!K46)</f>
        <v>-</v>
      </c>
      <c r="I43" s="10" t="str">
        <f>IF('調査票（Q5）'!K46=1,"*",IF('調査票（Q5）'!M46="","-",'調査票（Q5）'!M46))</f>
        <v>-</v>
      </c>
      <c r="J43" s="10" t="str">
        <f>IF('調査票（Q5）'!K46=1,"*",IF(OR('調査票（Q5）'!M46=1,'調査票（Q5）'!M46=2,'調査票（Q5）'!M46=9),"*",IF('調査票（Q5）'!R46="","-",'調査票（Q5）'!R46)))</f>
        <v>-</v>
      </c>
      <c r="K43" s="10" t="str">
        <f>IF('調査票（Q5）'!K46=1,"*",IF(OR('調査票（Q5）'!M46=1,'調査票（Q5）'!M46=2,'調査票（Q5）'!M46=9),"*",IF('調査票（Q5）'!T46="","-",'調査票（Q5）'!T46)))</f>
        <v>-</v>
      </c>
    </row>
    <row r="44" spans="1:11" x14ac:dyDescent="0.45">
      <c r="A44" s="32" t="str">
        <f>IF(SUM(C44:K44)=0,"",40)</f>
        <v/>
      </c>
      <c r="B44" s="10" t="str">
        <f>IF(COUNTIF(転記作業用!$A$6:$B$6,"&lt;&gt;0")&gt;1,"",IF(転記作業用!$C$6=0,"-",転記作業用!$C$6))</f>
        <v>-</v>
      </c>
      <c r="C44" s="10" t="str">
        <f>IF('調査票（Q5）'!B47="","-",'調査票（Q5）'!B47)</f>
        <v>-</v>
      </c>
      <c r="D44" s="10" t="str">
        <f>IF('調査票（Q5）'!E47="","-",'調査票（Q5）'!E47)</f>
        <v>-</v>
      </c>
      <c r="E44" s="10" t="str">
        <f>IF('調査票（Q5）'!G47="","-",'調査票（Q5）'!G47)</f>
        <v>-</v>
      </c>
      <c r="F44" s="10" t="str">
        <f>IF('調査票（Q5）'!H47="","-",'調査票（Q5）'!H47)</f>
        <v>-</v>
      </c>
      <c r="G44" s="10" t="str">
        <f>IF('調査票（Q5）'!I47="","-",'調査票（Q5）'!I47)</f>
        <v>-</v>
      </c>
      <c r="H44" s="10" t="str">
        <f>IF('調査票（Q5）'!K47="","-",'調査票（Q5）'!K47)</f>
        <v>-</v>
      </c>
      <c r="I44" s="10" t="str">
        <f>IF('調査票（Q5）'!K47=1,"*",IF('調査票（Q5）'!M47="","-",'調査票（Q5）'!M47))</f>
        <v>-</v>
      </c>
      <c r="J44" s="10" t="str">
        <f>IF('調査票（Q5）'!K47=1,"*",IF(OR('調査票（Q5）'!M47=1,'調査票（Q5）'!M47=2,'調査票（Q5）'!M47=9),"*",IF('調査票（Q5）'!R47="","-",'調査票（Q5）'!R47)))</f>
        <v>-</v>
      </c>
      <c r="K44" s="10" t="str">
        <f>IF('調査票（Q5）'!K47=1,"*",IF(OR('調査票（Q5）'!M47=1,'調査票（Q5）'!M47=2,'調査票（Q5）'!M47=9),"*",IF('調査票（Q5）'!T47="","-",'調査票（Q5）'!T47)))</f>
        <v>-</v>
      </c>
    </row>
    <row r="45" spans="1:11" x14ac:dyDescent="0.45">
      <c r="A45" s="32" t="str">
        <f>IF(SUM(C45:K45)=0,"",41)</f>
        <v/>
      </c>
      <c r="B45" s="10" t="str">
        <f>IF(COUNTIF(転記作業用!$A$6:$B$6,"&lt;&gt;0")&gt;1,"",IF(転記作業用!$C$6=0,"-",転記作業用!$C$6))</f>
        <v>-</v>
      </c>
      <c r="C45" s="10" t="str">
        <f>IF('調査票（Q5）'!B48="","-",'調査票（Q5）'!B48)</f>
        <v>-</v>
      </c>
      <c r="D45" s="10" t="str">
        <f>IF('調査票（Q5）'!E48="","-",'調査票（Q5）'!E48)</f>
        <v>-</v>
      </c>
      <c r="E45" s="10" t="str">
        <f>IF('調査票（Q5）'!G48="","-",'調査票（Q5）'!G48)</f>
        <v>-</v>
      </c>
      <c r="F45" s="10" t="str">
        <f>IF('調査票（Q5）'!H48="","-",'調査票（Q5）'!H48)</f>
        <v>-</v>
      </c>
      <c r="G45" s="10" t="str">
        <f>IF('調査票（Q5）'!I48="","-",'調査票（Q5）'!I48)</f>
        <v>-</v>
      </c>
      <c r="H45" s="10" t="str">
        <f>IF('調査票（Q5）'!K48="","-",'調査票（Q5）'!K48)</f>
        <v>-</v>
      </c>
      <c r="I45" s="10" t="str">
        <f>IF('調査票（Q5）'!K48=1,"*",IF('調査票（Q5）'!M48="","-",'調査票（Q5）'!M48))</f>
        <v>-</v>
      </c>
      <c r="J45" s="10" t="str">
        <f>IF('調査票（Q5）'!K48=1,"*",IF(OR('調査票（Q5）'!M48=1,'調査票（Q5）'!M48=2,'調査票（Q5）'!M48=9),"*",IF('調査票（Q5）'!R48="","-",'調査票（Q5）'!R48)))</f>
        <v>-</v>
      </c>
      <c r="K45" s="10" t="str">
        <f>IF('調査票（Q5）'!K48=1,"*",IF(OR('調査票（Q5）'!M48=1,'調査票（Q5）'!M48=2,'調査票（Q5）'!M48=9),"*",IF('調査票（Q5）'!T48="","-",'調査票（Q5）'!T48)))</f>
        <v>-</v>
      </c>
    </row>
  </sheetData>
  <sheetProtection sheet="1" objects="1" scenarios="1"/>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838A-4F7E-4F7E-802E-3894B4C033B6}">
  <dimension ref="A1:Y6"/>
  <sheetViews>
    <sheetView workbookViewId="0">
      <selection activeCell="A6" sqref="A6"/>
    </sheetView>
  </sheetViews>
  <sheetFormatPr defaultRowHeight="18" x14ac:dyDescent="0.45"/>
  <sheetData>
    <row r="1" spans="1:25" x14ac:dyDescent="0.45">
      <c r="A1" t="s">
        <v>94</v>
      </c>
      <c r="N1" s="3"/>
      <c r="O1" s="3"/>
      <c r="P1" s="3"/>
      <c r="Q1" s="3"/>
      <c r="R1" s="3"/>
      <c r="S1" s="3"/>
    </row>
    <row r="2" spans="1:25" x14ac:dyDescent="0.45">
      <c r="A2" s="4"/>
      <c r="B2" s="4"/>
      <c r="C2" s="4"/>
      <c r="D2" s="4"/>
      <c r="E2" s="4"/>
      <c r="F2" s="4"/>
      <c r="G2" s="4"/>
      <c r="H2" s="4"/>
      <c r="I2" s="4"/>
      <c r="J2" s="4"/>
      <c r="K2" s="4"/>
      <c r="L2" s="4"/>
      <c r="M2" s="4"/>
      <c r="N2" s="4"/>
      <c r="O2" s="4"/>
      <c r="P2" s="4"/>
      <c r="Q2" s="4"/>
      <c r="R2" s="4"/>
      <c r="S2" s="4"/>
      <c r="T2" s="4"/>
      <c r="U2" s="4"/>
      <c r="V2" s="4"/>
      <c r="W2" s="4"/>
    </row>
    <row r="3" spans="1:25" x14ac:dyDescent="0.45">
      <c r="A3" s="4"/>
      <c r="B3" s="4"/>
      <c r="C3" s="4"/>
      <c r="D3" s="4"/>
      <c r="E3" s="4"/>
      <c r="F3" s="4"/>
      <c r="G3" s="4"/>
      <c r="H3" s="4"/>
      <c r="I3" s="4"/>
      <c r="J3" s="4"/>
      <c r="K3" s="4"/>
      <c r="L3" s="4"/>
      <c r="M3" s="4"/>
    </row>
    <row r="4" spans="1:25" ht="48.6" x14ac:dyDescent="0.45">
      <c r="A4" s="6" t="s">
        <v>48</v>
      </c>
      <c r="B4" s="6"/>
      <c r="C4" s="33" t="s">
        <v>80</v>
      </c>
      <c r="D4" s="37" t="s">
        <v>95</v>
      </c>
      <c r="E4" s="35" t="s">
        <v>82</v>
      </c>
      <c r="F4" s="35" t="s">
        <v>83</v>
      </c>
      <c r="G4" s="35" t="s">
        <v>84</v>
      </c>
      <c r="H4" s="35" t="s">
        <v>61</v>
      </c>
      <c r="I4" s="35"/>
      <c r="J4" s="33" t="s">
        <v>80</v>
      </c>
      <c r="K4" s="37" t="s">
        <v>95</v>
      </c>
      <c r="L4" s="35" t="s">
        <v>49</v>
      </c>
      <c r="M4" s="35" t="s">
        <v>50</v>
      </c>
      <c r="N4" s="35" t="s">
        <v>57</v>
      </c>
      <c r="O4" s="35" t="s">
        <v>58</v>
      </c>
      <c r="P4" s="35" t="s">
        <v>59</v>
      </c>
      <c r="Q4" s="35" t="s">
        <v>60</v>
      </c>
      <c r="R4" s="35" t="s">
        <v>76</v>
      </c>
      <c r="S4" s="35" t="s">
        <v>75</v>
      </c>
      <c r="T4" s="35" t="s">
        <v>71</v>
      </c>
      <c r="U4" s="35" t="s">
        <v>72</v>
      </c>
      <c r="V4" s="35" t="s">
        <v>73</v>
      </c>
      <c r="W4" s="35" t="s">
        <v>74</v>
      </c>
      <c r="X4" s="35" t="s">
        <v>83</v>
      </c>
      <c r="Y4" s="35" t="s">
        <v>84</v>
      </c>
    </row>
    <row r="5" spans="1:25" x14ac:dyDescent="0.45">
      <c r="A5" s="8" t="s">
        <v>115</v>
      </c>
      <c r="B5" s="8" t="s">
        <v>116</v>
      </c>
      <c r="C5" s="34" t="s">
        <v>79</v>
      </c>
      <c r="D5" s="38"/>
      <c r="E5" s="8" t="s">
        <v>52</v>
      </c>
      <c r="F5" s="8" t="s">
        <v>52</v>
      </c>
      <c r="G5" s="8" t="s">
        <v>52</v>
      </c>
      <c r="H5" s="8" t="s">
        <v>117</v>
      </c>
      <c r="I5" s="8" t="s">
        <v>118</v>
      </c>
      <c r="J5" s="34" t="s">
        <v>81</v>
      </c>
      <c r="K5" s="38"/>
      <c r="L5" s="8" t="s">
        <v>52</v>
      </c>
      <c r="M5" s="8" t="s">
        <v>52</v>
      </c>
      <c r="N5" s="8" t="s">
        <v>52</v>
      </c>
      <c r="O5" s="8" t="s">
        <v>52</v>
      </c>
      <c r="P5" s="8" t="s">
        <v>52</v>
      </c>
      <c r="Q5" s="8" t="s">
        <v>52</v>
      </c>
      <c r="R5" s="8" t="s">
        <v>54</v>
      </c>
      <c r="S5" s="8" t="s">
        <v>54</v>
      </c>
      <c r="T5" s="8" t="s">
        <v>54</v>
      </c>
      <c r="U5" s="8" t="s">
        <v>54</v>
      </c>
      <c r="V5" s="8" t="s">
        <v>54</v>
      </c>
      <c r="W5" s="8" t="s">
        <v>54</v>
      </c>
      <c r="X5" s="8" t="s">
        <v>100</v>
      </c>
      <c r="Y5" s="8" t="s">
        <v>100</v>
      </c>
    </row>
    <row r="6" spans="1:25" x14ac:dyDescent="0.45">
      <c r="A6" s="10">
        <f>IF('調査票（Q1～Q4）'!C10="○",1,0)</f>
        <v>0</v>
      </c>
      <c r="B6" s="10">
        <f>IF('調査票（Q1～Q4）'!C13="○",2,0)</f>
        <v>0</v>
      </c>
      <c r="C6" s="10">
        <f>SUM(A6:B6)</f>
        <v>0</v>
      </c>
      <c r="D6" s="10">
        <f>IF(COUNTIF(A6:B6,"&gt;0")&gt;1,1,0)</f>
        <v>0</v>
      </c>
      <c r="E6" s="10">
        <f>'調査票（Q1～Q4）'!E24</f>
        <v>0</v>
      </c>
      <c r="F6" s="10">
        <f>'調査票（Q1～Q4）'!J24</f>
        <v>0</v>
      </c>
      <c r="G6" s="10">
        <f>'調査票（Q1～Q4）'!J25</f>
        <v>0</v>
      </c>
      <c r="H6" s="10">
        <f>IF('調査票（Q1～Q4）'!J29="○",1,0)</f>
        <v>0</v>
      </c>
      <c r="I6" s="10">
        <f>IF('調査票（Q1～Q4）'!J30="○",2,0)</f>
        <v>0</v>
      </c>
      <c r="J6" s="10">
        <f>SUM(H6:I6)</f>
        <v>0</v>
      </c>
      <c r="K6" s="10">
        <f>IF(COUNTIF(H6:I6,"&gt;0")&gt;1,1,0)</f>
        <v>0</v>
      </c>
      <c r="L6" s="10">
        <f>'調査票（Q1～Q4）'!E39</f>
        <v>0</v>
      </c>
      <c r="M6" s="10">
        <f>'調査票（Q1～Q4）'!H39</f>
        <v>0</v>
      </c>
      <c r="N6" s="10">
        <f>'調査票（Q1～Q4）'!E37</f>
        <v>0</v>
      </c>
      <c r="O6" s="10">
        <f>'調査票（Q1～Q4）'!E38</f>
        <v>0</v>
      </c>
      <c r="P6" s="10">
        <f>'調査票（Q1～Q4）'!H37</f>
        <v>0</v>
      </c>
      <c r="Q6" s="10">
        <f>'調査票（Q1～Q4）'!H38</f>
        <v>0</v>
      </c>
      <c r="R6" s="10">
        <f>'調査票（Q1～Q4）'!C43</f>
        <v>0</v>
      </c>
      <c r="S6" s="10">
        <f>'調査票（Q1～Q4）'!C52</f>
        <v>0</v>
      </c>
      <c r="T6" s="10">
        <f>'調査票（Q1～Q4）'!F59</f>
        <v>0</v>
      </c>
      <c r="U6" s="10">
        <f>'調査票（Q1～Q4）'!F60</f>
        <v>0</v>
      </c>
      <c r="V6" s="10">
        <f>'調査票（Q1～Q4）'!F61</f>
        <v>0</v>
      </c>
      <c r="W6" s="10">
        <f>'調査票（Q1～Q4）'!F62</f>
        <v>0</v>
      </c>
      <c r="X6" s="10">
        <f>'調査票（Q1～Q4）'!J27</f>
        <v>0</v>
      </c>
      <c r="Y6" s="10" t="e">
        <f>'調査票（Q1～Q4）'!#REF!</f>
        <v>#REF!</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調査票（Q1～Q4）</vt:lpstr>
      <vt:lpstr>調査票（Q5）</vt:lpstr>
      <vt:lpstr>集計_施設系Q1～Q4</vt:lpstr>
      <vt:lpstr>集計_施設系Q5</vt:lpstr>
      <vt:lpstr>転記作業用</vt:lpstr>
      <vt:lpstr>'調査票（Q5）'!Print_Area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2024-04-19T10:05:11Z</dcterms:created>
  <dcterms:modified xsi:type="dcterms:W3CDTF">2025-12-19T05:36:23Z</dcterms:modified>
</cp:coreProperties>
</file>