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全社共有\東京\Workbox\5xx\2525xx\252503要配慮者住まい調査⑦\06　作業\01_マニュアル\04_添付書類・帳簿書式\"/>
    </mc:Choice>
  </mc:AlternateContent>
  <xr:revisionPtr revIDLastSave="0" documentId="13_ncr:1_{86484E60-80A3-4D7E-901F-513206F0B15C}" xr6:coauthVersionLast="47" xr6:coauthVersionMax="47" xr10:uidLastSave="{00000000-0000-0000-0000-000000000000}"/>
  <bookViews>
    <workbookView xWindow="28680" yWindow="-120" windowWidth="29040" windowHeight="15720" firstSheet="1" activeTab="4" xr2:uid="{ABA37D16-23E6-4A28-B732-6CA7B84D71EB}"/>
  </bookViews>
  <sheets>
    <sheet name="1-1.入居状況等の記録 (NG表示)" sheetId="9" state="hidden" r:id="rId1"/>
    <sheet name="定期報告様式" sheetId="6" r:id="rId2"/>
    <sheet name="帳簿の使用方法 " sheetId="20" r:id="rId3"/>
    <sheet name="1-1.入居状況等の記録" sheetId="5" r:id="rId4"/>
    <sheet name="1-2.入居状況等 (集計表)" sheetId="8" r:id="rId5"/>
    <sheet name="2-1.居住安定援助の記録⇒" sheetId="11" r:id="rId6"/>
    <sheet name="101○○" sheetId="4" r:id="rId7"/>
    <sheet name="101□□" sheetId="12" r:id="rId8"/>
    <sheet name="103△□○" sheetId="13" r:id="rId9"/>
    <sheet name="104●◇" sheetId="14" r:id="rId10"/>
    <sheet name="201◇○" sheetId="15" r:id="rId11"/>
    <sheet name="202□◇" sheetId="16" r:id="rId12"/>
    <sheet name="203○△" sheetId="17" r:id="rId13"/>
    <sheet name="204□○" sheetId="18" r:id="rId14"/>
    <sheet name="2-2.要援助者に対する居住安定援助の提供状況（集計表）" sheetId="7" r:id="rId15"/>
  </sheets>
  <definedNames>
    <definedName name="_xlnm._FilterDatabase" localSheetId="3" hidden="1">'1-1.入居状況等の記録'!$A$4:$AG$22</definedName>
    <definedName name="_xlnm._FilterDatabase" localSheetId="14" hidden="1">'2-2.要援助者に対する居住安定援助の提供状況（集計表）'!$B$8:$Y$18</definedName>
    <definedName name="_xlnm.Print_Area" localSheetId="7">'101□□'!$B$1:$T$23</definedName>
    <definedName name="_xlnm.Print_Area" localSheetId="6">'101○○'!$B$1:$T$23</definedName>
    <definedName name="_xlnm.Print_Area" localSheetId="8">'103△□○'!$B$1:$T$23</definedName>
    <definedName name="_xlnm.Print_Area" localSheetId="9">'104●◇'!$B$1:$T$23</definedName>
    <definedName name="_xlnm.Print_Area" localSheetId="3">'1-1.入居状況等の記録'!$B$2:$AF$23</definedName>
    <definedName name="_xlnm.Print_Area" localSheetId="4">'1-2.入居状況等 (集計表)'!$B$1:$K$26</definedName>
    <definedName name="_xlnm.Print_Area" localSheetId="10">'201◇○'!$B$1:$T$23</definedName>
    <definedName name="_xlnm.Print_Area" localSheetId="11">'202□◇'!$B$1:$T$23</definedName>
    <definedName name="_xlnm.Print_Area" localSheetId="12">'203○△'!$B$1:$T$23</definedName>
    <definedName name="_xlnm.Print_Area" localSheetId="13">'204□○'!$B$1:$T$23</definedName>
    <definedName name="_xlnm.Print_Area" localSheetId="14">'2-2.要援助者に対する居住安定援助の提供状況（集計表）'!$B$2:$Y$22</definedName>
    <definedName name="_xlnm.Print_Area" localSheetId="2">'帳簿の使用方法 '!$A$1:$N$241</definedName>
    <definedName name="_xlnm.Print_Area" localSheetId="1">定期報告様式!$A$1:$K$72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 i="5" l="1"/>
  <c r="S22" i="7" s="1"/>
  <c r="Y21" i="5"/>
  <c r="I20" i="5"/>
  <c r="I19" i="5"/>
  <c r="I18" i="5"/>
  <c r="I17" i="5"/>
  <c r="I16" i="5"/>
  <c r="I15" i="5"/>
  <c r="D9" i="8"/>
  <c r="J9" i="8" s="1"/>
  <c r="AF20" i="5"/>
  <c r="AF19" i="5"/>
  <c r="AF18" i="5"/>
  <c r="AF17" i="5"/>
  <c r="AF16" i="5"/>
  <c r="AF15" i="5"/>
  <c r="AF14" i="5"/>
  <c r="I14" i="5" s="1"/>
  <c r="J14" i="5" s="1"/>
  <c r="AF13" i="5"/>
  <c r="I13" i="5" s="1"/>
  <c r="J13" i="5" s="1"/>
  <c r="AF12" i="5"/>
  <c r="I12" i="5" s="1"/>
  <c r="J12" i="5" s="1"/>
  <c r="AF11" i="5"/>
  <c r="I11" i="5" s="1"/>
  <c r="J11" i="5" s="1"/>
  <c r="AF10" i="5"/>
  <c r="I10" i="5" s="1"/>
  <c r="J10" i="5" s="1"/>
  <c r="AF9" i="5"/>
  <c r="I9" i="5" s="1"/>
  <c r="J9" i="5" s="1"/>
  <c r="AF8" i="5"/>
  <c r="I8" i="5" s="1"/>
  <c r="J8" i="5" s="1"/>
  <c r="AF7" i="5"/>
  <c r="I7" i="5" s="1"/>
  <c r="J7" i="5" s="1"/>
  <c r="AF6" i="5"/>
  <c r="I6" i="5" s="1"/>
  <c r="J6" i="5" s="1"/>
  <c r="AF5" i="5"/>
  <c r="F7" i="8"/>
  <c r="D7" i="8" s="1"/>
  <c r="C18" i="8" s="1"/>
  <c r="C21" i="5"/>
  <c r="O22" i="18"/>
  <c r="M22" i="18"/>
  <c r="K22" i="18"/>
  <c r="I22" i="18"/>
  <c r="H22" i="18"/>
  <c r="G22" i="18"/>
  <c r="F22" i="18"/>
  <c r="E22" i="18"/>
  <c r="D22" i="18"/>
  <c r="C22" i="18"/>
  <c r="O22" i="17"/>
  <c r="M22" i="17"/>
  <c r="K22" i="17"/>
  <c r="I22" i="17"/>
  <c r="H22" i="17"/>
  <c r="G22" i="17"/>
  <c r="F22" i="17"/>
  <c r="E22" i="17"/>
  <c r="D22" i="17"/>
  <c r="C22" i="17"/>
  <c r="O22" i="16"/>
  <c r="M22" i="16"/>
  <c r="K22" i="16"/>
  <c r="I22" i="16"/>
  <c r="H22" i="16"/>
  <c r="G22" i="16"/>
  <c r="F22" i="16"/>
  <c r="E22" i="16"/>
  <c r="D22" i="16"/>
  <c r="C22" i="16"/>
  <c r="O22" i="15"/>
  <c r="M22" i="15"/>
  <c r="K22" i="15"/>
  <c r="I22" i="15"/>
  <c r="H22" i="15"/>
  <c r="G22" i="15"/>
  <c r="F22" i="15"/>
  <c r="E22" i="15"/>
  <c r="D22" i="15"/>
  <c r="C22" i="15"/>
  <c r="O22" i="14"/>
  <c r="M22" i="14"/>
  <c r="K22" i="14"/>
  <c r="I22" i="14"/>
  <c r="H22" i="14"/>
  <c r="G22" i="14"/>
  <c r="F22" i="14"/>
  <c r="E22" i="14"/>
  <c r="D22" i="14"/>
  <c r="C22" i="14"/>
  <c r="O22" i="13"/>
  <c r="M22" i="13"/>
  <c r="K22" i="13"/>
  <c r="I22" i="13"/>
  <c r="H22" i="13"/>
  <c r="G22" i="13"/>
  <c r="F22" i="13"/>
  <c r="E22" i="13"/>
  <c r="D22" i="13"/>
  <c r="C22" i="13"/>
  <c r="O22" i="12"/>
  <c r="M22" i="12"/>
  <c r="K22" i="12"/>
  <c r="I22" i="12"/>
  <c r="H22" i="12"/>
  <c r="G22" i="12"/>
  <c r="F22" i="12"/>
  <c r="E22" i="12"/>
  <c r="D22" i="12"/>
  <c r="C22" i="12"/>
  <c r="G21" i="5"/>
  <c r="A14" i="5"/>
  <c r="AG14" i="5" s="1"/>
  <c r="Z22" i="5"/>
  <c r="E19" i="6" s="1"/>
  <c r="AC22" i="5"/>
  <c r="I19" i="6" s="1"/>
  <c r="AD22" i="5"/>
  <c r="J19" i="6" s="1"/>
  <c r="E67" i="6"/>
  <c r="F22" i="4"/>
  <c r="M22" i="4"/>
  <c r="O22" i="4"/>
  <c r="X16" i="9"/>
  <c r="W16" i="9"/>
  <c r="S16" i="9"/>
  <c r="T16" i="9"/>
  <c r="U16" i="9"/>
  <c r="V16" i="9"/>
  <c r="R16" i="9"/>
  <c r="G16" i="9"/>
  <c r="B8" i="6" l="1"/>
  <c r="D18" i="8"/>
  <c r="C8" i="6" s="1"/>
  <c r="E18" i="8"/>
  <c r="D8" i="6" s="1"/>
  <c r="F9" i="8"/>
  <c r="F18" i="8" s="1"/>
  <c r="E8" i="6" s="1"/>
  <c r="I5" i="5"/>
  <c r="H9" i="8" s="1"/>
  <c r="G18" i="8" s="1"/>
  <c r="F8" i="6" s="1"/>
  <c r="J5" i="5"/>
  <c r="I21" i="5"/>
  <c r="H22" i="8" s="1"/>
  <c r="H14" i="6" s="1"/>
  <c r="Y22" i="5"/>
  <c r="D19" i="6" s="1"/>
  <c r="E12" i="8"/>
  <c r="N22" i="5"/>
  <c r="M22" i="5"/>
  <c r="O22" i="5"/>
  <c r="B18" i="7"/>
  <c r="E68" i="6"/>
  <c r="C22" i="8"/>
  <c r="B14" i="6" s="1"/>
  <c r="G26" i="8"/>
  <c r="K26" i="8"/>
  <c r="J26" i="8"/>
  <c r="AA22" i="5"/>
  <c r="AB22" i="5"/>
  <c r="P18" i="7" a="1"/>
  <c r="H18" i="7" a="1"/>
  <c r="N18" i="7" a="1"/>
  <c r="F18" i="7" a="1"/>
  <c r="I18" i="7" a="1"/>
  <c r="J18" i="7" a="1"/>
  <c r="L18" i="7" a="1"/>
  <c r="R18" i="7" a="1"/>
  <c r="G18" i="7" a="1"/>
  <c r="E18" i="7" a="1"/>
  <c r="H18" i="8" l="1"/>
  <c r="F26" i="8"/>
  <c r="G18" i="7"/>
  <c r="R18" i="7"/>
  <c r="F18" i="7"/>
  <c r="P18" i="7"/>
  <c r="E18" i="7"/>
  <c r="L18" i="7"/>
  <c r="N18" i="7"/>
  <c r="J18" i="7"/>
  <c r="H18" i="7"/>
  <c r="I18" i="7"/>
  <c r="F19" i="6"/>
  <c r="H26" i="8"/>
  <c r="G19" i="6"/>
  <c r="I26" i="8"/>
  <c r="C16" i="9"/>
  <c r="I15" i="9"/>
  <c r="J15" i="9" s="1"/>
  <c r="I14" i="9"/>
  <c r="J14" i="9" s="1"/>
  <c r="I13" i="9"/>
  <c r="J13" i="9" s="1"/>
  <c r="I12" i="9"/>
  <c r="J12" i="9" s="1"/>
  <c r="I11" i="9"/>
  <c r="J11" i="9" s="1"/>
  <c r="I10" i="9"/>
  <c r="J10" i="9" s="1"/>
  <c r="I9" i="9"/>
  <c r="J9" i="9" s="1"/>
  <c r="I8" i="9"/>
  <c r="J8" i="9" s="1"/>
  <c r="I7" i="9"/>
  <c r="J7" i="9" s="1"/>
  <c r="I6" i="9"/>
  <c r="K5" i="9"/>
  <c r="I5" i="9"/>
  <c r="J5" i="9" s="1"/>
  <c r="I4" i="9"/>
  <c r="J4" i="9" s="1"/>
  <c r="A6" i="5"/>
  <c r="A7" i="5"/>
  <c r="A8" i="5"/>
  <c r="A9" i="5"/>
  <c r="A10" i="5"/>
  <c r="A11" i="5"/>
  <c r="A12" i="5"/>
  <c r="B16" i="7" s="1"/>
  <c r="A13" i="5"/>
  <c r="A5" i="5"/>
  <c r="I22" i="4"/>
  <c r="C22" i="4"/>
  <c r="H22" i="4"/>
  <c r="G22" i="4"/>
  <c r="E22" i="4"/>
  <c r="D22" i="4"/>
  <c r="AE21" i="5"/>
  <c r="G22" i="5" s="1"/>
  <c r="AD21" i="5"/>
  <c r="K25" i="8" s="1"/>
  <c r="AC21" i="5"/>
  <c r="J25" i="8" s="1"/>
  <c r="Z21" i="5"/>
  <c r="G25" i="8" s="1"/>
  <c r="AA21" i="5"/>
  <c r="H25" i="8" s="1"/>
  <c r="AB21" i="5"/>
  <c r="I25" i="8" s="1"/>
  <c r="F25" i="8"/>
  <c r="H16" i="7" a="1"/>
  <c r="F16" i="7" a="1"/>
  <c r="L16" i="7" a="1"/>
  <c r="J16" i="7" a="1"/>
  <c r="N16" i="7" a="1"/>
  <c r="E16" i="7" a="1"/>
  <c r="G16" i="7" a="1"/>
  <c r="P16" i="7" a="1"/>
  <c r="R16" i="7" a="1"/>
  <c r="I16" i="7" a="1"/>
  <c r="D18" i="7" l="1"/>
  <c r="J16" i="7"/>
  <c r="I16" i="7"/>
  <c r="G16" i="7"/>
  <c r="P16" i="7"/>
  <c r="E16" i="7"/>
  <c r="N16" i="7"/>
  <c r="R16" i="7"/>
  <c r="L16" i="7"/>
  <c r="F16" i="7"/>
  <c r="H16" i="7"/>
  <c r="AG5" i="5"/>
  <c r="R3" i="15"/>
  <c r="R3" i="16"/>
  <c r="P3" i="15"/>
  <c r="M3" i="14"/>
  <c r="M3" i="15"/>
  <c r="P3" i="4"/>
  <c r="M3" i="13"/>
  <c r="K3" i="12"/>
  <c r="R3" i="18"/>
  <c r="P3" i="17"/>
  <c r="M3" i="16"/>
  <c r="K3" i="15"/>
  <c r="F3" i="14"/>
  <c r="F3" i="4"/>
  <c r="K3" i="18"/>
  <c r="F3" i="12"/>
  <c r="F3" i="18"/>
  <c r="P3" i="18"/>
  <c r="M3" i="17"/>
  <c r="K3" i="16"/>
  <c r="F3" i="15"/>
  <c r="R3" i="12"/>
  <c r="F3" i="17"/>
  <c r="M3" i="18"/>
  <c r="K3" i="17"/>
  <c r="F3" i="16"/>
  <c r="P3" i="12"/>
  <c r="M3" i="12"/>
  <c r="K3" i="4"/>
  <c r="R3" i="13"/>
  <c r="R3" i="17"/>
  <c r="P3" i="16"/>
  <c r="K3" i="14"/>
  <c r="M3" i="4"/>
  <c r="B9" i="7"/>
  <c r="R3" i="14"/>
  <c r="P3" i="13"/>
  <c r="P3" i="14"/>
  <c r="F3" i="13"/>
  <c r="R3" i="4"/>
  <c r="K3" i="13"/>
  <c r="X18" i="7"/>
  <c r="Y18" i="7"/>
  <c r="V18" i="7"/>
  <c r="S18" i="7"/>
  <c r="W18" i="7"/>
  <c r="AG8" i="5"/>
  <c r="B12" i="7"/>
  <c r="C18" i="7"/>
  <c r="T18" i="7"/>
  <c r="Y16" i="7"/>
  <c r="V16" i="7"/>
  <c r="W16" i="7"/>
  <c r="T16" i="7"/>
  <c r="C16" i="7"/>
  <c r="D16" i="7"/>
  <c r="X16" i="7"/>
  <c r="U16" i="7"/>
  <c r="K16" i="7"/>
  <c r="S16" i="7"/>
  <c r="AG9" i="5"/>
  <c r="B13" i="7"/>
  <c r="K18" i="7"/>
  <c r="U18" i="7"/>
  <c r="AG11" i="5"/>
  <c r="B15" i="7"/>
  <c r="AG7" i="5"/>
  <c r="B11" i="7"/>
  <c r="AG13" i="5"/>
  <c r="B17" i="7"/>
  <c r="AG10" i="5"/>
  <c r="B14" i="7"/>
  <c r="AG6" i="5"/>
  <c r="B10" i="7"/>
  <c r="F22" i="8"/>
  <c r="E14" i="6" s="1"/>
  <c r="AG12" i="5"/>
  <c r="J6" i="9"/>
  <c r="I16" i="9"/>
  <c r="R12" i="7" a="1"/>
  <c r="G12" i="7" a="1"/>
  <c r="F14" i="7" a="1"/>
  <c r="J11" i="7" a="1"/>
  <c r="F9" i="7" a="1"/>
  <c r="E15" i="7" a="1"/>
  <c r="N13" i="7" a="1"/>
  <c r="F10" i="7" a="1"/>
  <c r="F15" i="7" a="1"/>
  <c r="R13" i="7" a="1"/>
  <c r="J14" i="7" a="1"/>
  <c r="F11" i="7" a="1"/>
  <c r="G14" i="7" a="1"/>
  <c r="L15" i="7" a="1"/>
  <c r="P17" i="7" a="1"/>
  <c r="L13" i="7" a="1"/>
  <c r="I15" i="7" a="1"/>
  <c r="H10" i="7" a="1"/>
  <c r="G15" i="7" a="1"/>
  <c r="R9" i="7" a="1"/>
  <c r="L17" i="7" a="1"/>
  <c r="L14" i="7" a="1"/>
  <c r="I11" i="7" a="1"/>
  <c r="P14" i="7" a="1"/>
  <c r="J15" i="7" a="1"/>
  <c r="P9" i="7" a="1"/>
  <c r="G11" i="7" a="1"/>
  <c r="H17" i="7" a="1"/>
  <c r="N17" i="7" a="1"/>
  <c r="N15" i="7" a="1"/>
  <c r="F17" i="7" a="1"/>
  <c r="N14" i="7" a="1"/>
  <c r="N11" i="7" a="1"/>
  <c r="H11" i="7" a="1"/>
  <c r="I9" i="7" a="1"/>
  <c r="E9" i="7" a="1"/>
  <c r="P11" i="7" a="1"/>
  <c r="E17" i="7" a="1"/>
  <c r="H13" i="7" a="1"/>
  <c r="L11" i="7" a="1"/>
  <c r="L9" i="7" a="1"/>
  <c r="J17" i="7" a="1"/>
  <c r="R15" i="7" a="1"/>
  <c r="P10" i="7" a="1"/>
  <c r="R11" i="7" a="1"/>
  <c r="G13" i="7" a="1"/>
  <c r="L10" i="7" a="1"/>
  <c r="H9" i="7" a="1"/>
  <c r="I10" i="7" a="1"/>
  <c r="H15" i="7" a="1"/>
  <c r="R10" i="7" a="1"/>
  <c r="J13" i="7" a="1"/>
  <c r="P15" i="7" a="1"/>
  <c r="E13" i="7" a="1"/>
  <c r="H12" i="7" a="1"/>
  <c r="P12" i="7" a="1"/>
  <c r="G9" i="7" a="1"/>
  <c r="R17" i="7" a="1"/>
  <c r="L12" i="7" a="1"/>
  <c r="E10" i="7" a="1"/>
  <c r="I17" i="7" a="1"/>
  <c r="G10" i="7" a="1"/>
  <c r="N12" i="7" a="1"/>
  <c r="R14" i="7" a="1"/>
  <c r="I13" i="7" a="1"/>
  <c r="J12" i="7" a="1"/>
  <c r="H14" i="7" a="1"/>
  <c r="P13" i="7" a="1"/>
  <c r="E14" i="7" a="1"/>
  <c r="J9" i="7" a="1"/>
  <c r="I12" i="7" a="1"/>
  <c r="N10" i="7" a="1"/>
  <c r="E11" i="7" a="1"/>
  <c r="E12" i="7" a="1"/>
  <c r="I14" i="7" a="1"/>
  <c r="J10" i="7" a="1"/>
  <c r="F13" i="7" a="1"/>
  <c r="G17" i="7" a="1"/>
  <c r="F12" i="7" a="1"/>
  <c r="N11" i="7" l="1"/>
  <c r="G11" i="7"/>
  <c r="R11" i="7"/>
  <c r="F11" i="7"/>
  <c r="E11" i="7"/>
  <c r="P11" i="7"/>
  <c r="L11" i="7"/>
  <c r="J11" i="7"/>
  <c r="I11" i="7"/>
  <c r="H11" i="7"/>
  <c r="R15" i="7"/>
  <c r="P15" i="7"/>
  <c r="E15" i="7"/>
  <c r="N15" i="7"/>
  <c r="L15" i="7"/>
  <c r="J15" i="7"/>
  <c r="H15" i="7"/>
  <c r="G15" i="7"/>
  <c r="I15" i="7"/>
  <c r="F15" i="7"/>
  <c r="R9" i="7"/>
  <c r="P9" i="7"/>
  <c r="L9" i="7"/>
  <c r="H9" i="7"/>
  <c r="F9" i="7"/>
  <c r="I9" i="7"/>
  <c r="G9" i="7"/>
  <c r="J9" i="7"/>
  <c r="E9" i="7"/>
  <c r="I14" i="7"/>
  <c r="H14" i="7"/>
  <c r="G14" i="7"/>
  <c r="R14" i="7"/>
  <c r="F14" i="7"/>
  <c r="P14" i="7"/>
  <c r="E14" i="7"/>
  <c r="N14" i="7"/>
  <c r="J14" i="7"/>
  <c r="L14" i="7"/>
  <c r="F12" i="7"/>
  <c r="E12" i="7"/>
  <c r="N12" i="7"/>
  <c r="L12" i="7"/>
  <c r="P12" i="7"/>
  <c r="I12" i="7"/>
  <c r="H12" i="7"/>
  <c r="G12" i="7"/>
  <c r="R12" i="7"/>
  <c r="J12" i="7"/>
  <c r="R10" i="7"/>
  <c r="P10" i="7"/>
  <c r="J10" i="7"/>
  <c r="I10" i="7"/>
  <c r="F10" i="7"/>
  <c r="N10" i="7"/>
  <c r="L10" i="7"/>
  <c r="H10" i="7"/>
  <c r="E10" i="7"/>
  <c r="G10" i="7"/>
  <c r="L13" i="7"/>
  <c r="J13" i="7"/>
  <c r="I13" i="7"/>
  <c r="H13" i="7"/>
  <c r="G13" i="7"/>
  <c r="R13" i="7"/>
  <c r="P13" i="7"/>
  <c r="E13" i="7"/>
  <c r="N13" i="7"/>
  <c r="F13" i="7"/>
  <c r="I17" i="7"/>
  <c r="H17" i="7"/>
  <c r="F17" i="7"/>
  <c r="G17" i="7"/>
  <c r="R17" i="7"/>
  <c r="E17" i="7"/>
  <c r="N17" i="7"/>
  <c r="J17" i="7"/>
  <c r="P17" i="7"/>
  <c r="L17" i="7"/>
  <c r="C11" i="7"/>
  <c r="V11" i="7"/>
  <c r="T11" i="7"/>
  <c r="U11" i="7"/>
  <c r="S11" i="7"/>
  <c r="D11" i="7"/>
  <c r="K11" i="7"/>
  <c r="Y11" i="7"/>
  <c r="W11" i="7"/>
  <c r="X11" i="7"/>
  <c r="C15" i="7"/>
  <c r="U15" i="7"/>
  <c r="S15" i="7"/>
  <c r="K15" i="7"/>
  <c r="Y15" i="7"/>
  <c r="V15" i="7"/>
  <c r="D15" i="7"/>
  <c r="T15" i="7"/>
  <c r="X15" i="7"/>
  <c r="W15" i="7"/>
  <c r="V9" i="7"/>
  <c r="K9" i="7"/>
  <c r="U9" i="7"/>
  <c r="X9" i="7"/>
  <c r="D9" i="7"/>
  <c r="S9" i="7"/>
  <c r="C9" i="7"/>
  <c r="Y9" i="7"/>
  <c r="W9" i="7"/>
  <c r="T9" i="7"/>
  <c r="C14" i="7"/>
  <c r="V14" i="7"/>
  <c r="X14" i="7"/>
  <c r="U14" i="7"/>
  <c r="K14" i="7"/>
  <c r="W14" i="7"/>
  <c r="T14" i="7"/>
  <c r="D14" i="7"/>
  <c r="Y14" i="7"/>
  <c r="S14" i="7"/>
  <c r="U12" i="7"/>
  <c r="V12" i="7"/>
  <c r="T12" i="7"/>
  <c r="C12" i="7"/>
  <c r="K12" i="7"/>
  <c r="S12" i="7"/>
  <c r="D12" i="7"/>
  <c r="Y12" i="7"/>
  <c r="W12" i="7"/>
  <c r="X12" i="7"/>
  <c r="S10" i="7"/>
  <c r="D10" i="7"/>
  <c r="Y10" i="7"/>
  <c r="W10" i="7"/>
  <c r="V10" i="7"/>
  <c r="C10" i="7"/>
  <c r="U10" i="7"/>
  <c r="K10" i="7"/>
  <c r="T10" i="7"/>
  <c r="X10" i="7"/>
  <c r="T13" i="7"/>
  <c r="S13" i="7"/>
  <c r="C13" i="7"/>
  <c r="W13" i="7"/>
  <c r="Y13" i="7"/>
  <c r="U13" i="7"/>
  <c r="K13" i="7"/>
  <c r="D13" i="7"/>
  <c r="X13" i="7"/>
  <c r="V13" i="7"/>
  <c r="C17" i="7"/>
  <c r="K17" i="7"/>
  <c r="D17" i="7"/>
  <c r="V17" i="7"/>
  <c r="X17" i="7"/>
  <c r="T17" i="7"/>
  <c r="W17" i="7"/>
  <c r="U17" i="7"/>
  <c r="Y17" i="7"/>
  <c r="S17" i="7"/>
  <c r="J18" i="8"/>
  <c r="G8" i="6"/>
  <c r="K12" i="8"/>
  <c r="J18" i="6"/>
  <c r="I18" i="6"/>
  <c r="G18" i="6"/>
  <c r="F18" i="6"/>
  <c r="E18" i="6"/>
  <c r="D18" i="6"/>
  <c r="K22" i="4"/>
  <c r="N9" i="7" a="1"/>
  <c r="J57" i="6" l="1"/>
  <c r="J56" i="6"/>
  <c r="J53" i="6"/>
  <c r="J52" i="6"/>
  <c r="J55" i="6"/>
  <c r="J54" i="6"/>
  <c r="N9" i="7"/>
  <c r="P22" i="7"/>
  <c r="R22" i="7"/>
  <c r="E57" i="6"/>
  <c r="G53" i="6"/>
  <c r="E53" i="6"/>
  <c r="G57" i="6"/>
  <c r="G56" i="6"/>
  <c r="E56" i="6"/>
  <c r="G55" i="6"/>
  <c r="G22" i="7"/>
  <c r="G33" i="6" s="1"/>
  <c r="G52" i="6"/>
  <c r="I22" i="7"/>
  <c r="G35" i="6" s="1"/>
  <c r="J22" i="7"/>
  <c r="G36" i="6" s="1"/>
  <c r="H22" i="7"/>
  <c r="J33" i="6" s="1"/>
  <c r="E52" i="6"/>
  <c r="E22" i="7"/>
  <c r="D32" i="6" s="1"/>
  <c r="L22" i="7"/>
  <c r="C41" i="6" s="1"/>
  <c r="G54" i="6"/>
  <c r="F22" i="7"/>
  <c r="G34" i="6" s="1"/>
  <c r="E55" i="6"/>
  <c r="I8" i="6"/>
  <c r="H12" i="8"/>
  <c r="E54" i="6" l="1"/>
  <c r="N22" i="7"/>
  <c r="C47"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<sst xmlns="http://schemas.openxmlformats.org/spreadsheetml/2006/main" count="910" uniqueCount="309">
  <si>
    <t>住戸</t>
    <rPh sb="0" eb="2">
      <t>ジュウコ</t>
    </rPh>
    <phoneticPr fontId="1"/>
  </si>
  <si>
    <t>○</t>
    <phoneticPr fontId="1"/>
  </si>
  <si>
    <t>見守り</t>
    <rPh sb="0" eb="2">
      <t>ミマモ</t>
    </rPh>
    <phoneticPr fontId="1"/>
  </si>
  <si>
    <t>子育て</t>
    <rPh sb="0" eb="2">
      <t>コソダ</t>
    </rPh>
    <phoneticPr fontId="1"/>
  </si>
  <si>
    <t>属性</t>
    <phoneticPr fontId="1"/>
  </si>
  <si>
    <t>専用</t>
    <rPh sb="0" eb="2">
      <t>センヨウ</t>
    </rPh>
    <phoneticPr fontId="1"/>
  </si>
  <si>
    <t>サポ住</t>
    <rPh sb="2" eb="3">
      <t>ジュウ</t>
    </rPh>
    <phoneticPr fontId="1"/>
  </si>
  <si>
    <t>その他</t>
    <rPh sb="2" eb="3">
      <t>タ</t>
    </rPh>
    <phoneticPr fontId="1"/>
  </si>
  <si>
    <t>入居日</t>
  </si>
  <si>
    <t>退去日</t>
  </si>
  <si>
    <t>高齢者</t>
  </si>
  <si>
    <t>障害者</t>
  </si>
  <si>
    <t>○</t>
  </si>
  <si>
    <t>△△</t>
  </si>
  <si>
    <t>電話</t>
  </si>
  <si>
    <t>安否確認</t>
  </si>
  <si>
    <t>見守り</t>
  </si>
  <si>
    <t>つなぎ</t>
  </si>
  <si>
    <t>合計</t>
  </si>
  <si>
    <t>↑異常検知回数</t>
    <rPh sb="1" eb="7">
      <t>イジョウケンチカイスウ</t>
    </rPh>
    <phoneticPr fontId="1"/>
  </si>
  <si>
    <t>●</t>
    <phoneticPr fontId="1"/>
  </si>
  <si>
    <t>××</t>
    <phoneticPr fontId="1"/>
  </si>
  <si>
    <t>要援助者</t>
    <rPh sb="0" eb="4">
      <t>ヨウエンジョシャ</t>
    </rPh>
    <phoneticPr fontId="1"/>
  </si>
  <si>
    <t>-</t>
    <phoneticPr fontId="1"/>
  </si>
  <si>
    <t>19時異常検知。20時駆け付け、室内で倒れていたため、救急搬送し、一命をとりとめる。しばらく入院。</t>
    <rPh sb="16" eb="18">
      <t>シツナイ</t>
    </rPh>
    <rPh sb="19" eb="20">
      <t>タオ</t>
    </rPh>
    <rPh sb="27" eb="31">
      <t>キュウキュウハンソウ</t>
    </rPh>
    <rPh sb="33" eb="35">
      <t>イチメイ</t>
    </rPh>
    <rPh sb="46" eb="48">
      <t>ニュウイン</t>
    </rPh>
    <phoneticPr fontId="1"/>
  </si>
  <si>
    <t>入居者名</t>
    <rPh sb="0" eb="4">
      <t>ニュウキョシャメイ</t>
    </rPh>
    <phoneticPr fontId="1"/>
  </si>
  <si>
    <t>低額所得者</t>
    <rPh sb="0" eb="5">
      <t>テイガクショトクシャ</t>
    </rPh>
    <phoneticPr fontId="1"/>
  </si>
  <si>
    <t>被災者</t>
    <rPh sb="0" eb="3">
      <t>ヒサイシャ</t>
    </rPh>
    <phoneticPr fontId="1"/>
  </si>
  <si>
    <t>サポ住入居戸数</t>
    <rPh sb="2" eb="3">
      <t>ジュウ</t>
    </rPh>
    <rPh sb="3" eb="7">
      <t>ニュウキョコスウ</t>
    </rPh>
    <phoneticPr fontId="1"/>
  </si>
  <si>
    <t>開始日</t>
    <rPh sb="0" eb="3">
      <t>カイシビ</t>
    </rPh>
    <phoneticPr fontId="1"/>
  </si>
  <si>
    <t>終了日</t>
    <rPh sb="0" eb="3">
      <t>シュウリョウビ</t>
    </rPh>
    <phoneticPr fontId="1"/>
  </si>
  <si>
    <t>提供する援助内容</t>
    <rPh sb="0" eb="2">
      <t>テイキョウ</t>
    </rPh>
    <rPh sb="4" eb="6">
      <t>エンジョ</t>
    </rPh>
    <rPh sb="6" eb="8">
      <t>ナイヨウ</t>
    </rPh>
    <phoneticPr fontId="1"/>
  </si>
  <si>
    <t>うち専用住宅戸数②</t>
    <rPh sb="2" eb="8">
      <t>センヨウジュウタクコスウ</t>
    </rPh>
    <phoneticPr fontId="1"/>
  </si>
  <si>
    <t>その他
要配慮者</t>
    <rPh sb="2" eb="3">
      <t>タ</t>
    </rPh>
    <rPh sb="4" eb="8">
      <t>ヨウハイリョシャ</t>
    </rPh>
    <phoneticPr fontId="1"/>
  </si>
  <si>
    <t>要配慮者
以外</t>
    <rPh sb="0" eb="1">
      <t>ヨウ</t>
    </rPh>
    <rPh sb="1" eb="3">
      <t>ハイリョ</t>
    </rPh>
    <rPh sb="3" eb="4">
      <t>シャ</t>
    </rPh>
    <rPh sb="5" eb="7">
      <t>イガイ</t>
    </rPh>
    <phoneticPr fontId="1"/>
  </si>
  <si>
    <t>要援助者</t>
    <rPh sb="0" eb="4">
      <t>ヨウエンジョシャ</t>
    </rPh>
    <phoneticPr fontId="1"/>
  </si>
  <si>
    <t>異常検知後</t>
    <rPh sb="0" eb="4">
      <t>イジョウケンチ</t>
    </rPh>
    <rPh sb="4" eb="5">
      <t>ゴ</t>
    </rPh>
    <phoneticPr fontId="1"/>
  </si>
  <si>
    <t>対応あり</t>
    <rPh sb="0" eb="2">
      <t>タイオウ</t>
    </rPh>
    <phoneticPr fontId="1"/>
  </si>
  <si>
    <t>対応なし</t>
    <rPh sb="0" eb="2">
      <t>タイオウ</t>
    </rPh>
    <phoneticPr fontId="1"/>
  </si>
  <si>
    <t>入居者異常あり</t>
    <rPh sb="3" eb="5">
      <t>イジョウ</t>
    </rPh>
    <phoneticPr fontId="1"/>
  </si>
  <si>
    <t>入居者異常なし</t>
    <rPh sb="3" eb="5">
      <t>イジョウ</t>
    </rPh>
    <phoneticPr fontId="1"/>
  </si>
  <si>
    <t>提供方法</t>
    <rPh sb="0" eb="4">
      <t>テイキョウホウホウ</t>
    </rPh>
    <phoneticPr fontId="1"/>
  </si>
  <si>
    <t>機器</t>
    <rPh sb="0" eb="2">
      <t>キキ</t>
    </rPh>
    <phoneticPr fontId="1"/>
  </si>
  <si>
    <t>□□</t>
    <phoneticPr fontId="1"/>
  </si>
  <si>
    <t>つなぎ先</t>
    <rPh sb="3" eb="4">
      <t>サキ</t>
    </rPh>
    <phoneticPr fontId="1"/>
  </si>
  <si>
    <t>空き</t>
    <rPh sb="0" eb="1">
      <t>ア</t>
    </rPh>
    <phoneticPr fontId="1"/>
  </si>
  <si>
    <t>訪問</t>
    <rPh sb="0" eb="2">
      <t>ホウモン</t>
    </rPh>
    <phoneticPr fontId="1"/>
  </si>
  <si>
    <t>地域包括</t>
    <rPh sb="0" eb="4">
      <t>チイキホウカツ</t>
    </rPh>
    <phoneticPr fontId="1"/>
  </si>
  <si>
    <t>地域包括支援センター</t>
    <rPh sb="0" eb="4">
      <t>チイキホウカツ</t>
    </rPh>
    <rPh sb="4" eb="6">
      <t>シエン</t>
    </rPh>
    <phoneticPr fontId="1"/>
  </si>
  <si>
    <t>属性(要配慮者は重複可)</t>
    <rPh sb="3" eb="7">
      <t>ヨウハイリョシャ</t>
    </rPh>
    <rPh sb="8" eb="10">
      <t>チョウフク</t>
    </rPh>
    <rPh sb="10" eb="11">
      <t>カ</t>
    </rPh>
    <phoneticPr fontId="1"/>
  </si>
  <si>
    <t>基幹相談支援センター</t>
    <rPh sb="0" eb="2">
      <t>キカン</t>
    </rPh>
    <rPh sb="2" eb="4">
      <t>ソウダン</t>
    </rPh>
    <rPh sb="4" eb="6">
      <t>シエン</t>
    </rPh>
    <phoneticPr fontId="1"/>
  </si>
  <si>
    <t>②うち
専用住宅</t>
    <rPh sb="4" eb="6">
      <t>センヨウ</t>
    </rPh>
    <rPh sb="6" eb="8">
      <t>ジュウタク</t>
    </rPh>
    <phoneticPr fontId="1"/>
  </si>
  <si>
    <t>安否確認</t>
    <phoneticPr fontId="1"/>
  </si>
  <si>
    <t>援助提供方法</t>
    <rPh sb="0" eb="2">
      <t>エンジョ</t>
    </rPh>
    <rPh sb="2" eb="4">
      <t>テイキョウ</t>
    </rPh>
    <phoneticPr fontId="1"/>
  </si>
  <si>
    <t>認定住宅戸数①</t>
    <rPh sb="2" eb="4">
      <t>ジュウタク</t>
    </rPh>
    <phoneticPr fontId="1"/>
  </si>
  <si>
    <t>異常検知
件数</t>
    <rPh sb="0" eb="4">
      <t>イジョウケンチ</t>
    </rPh>
    <rPh sb="5" eb="7">
      <t>ケンスウ</t>
    </rPh>
    <phoneticPr fontId="1"/>
  </si>
  <si>
    <t>黒字：自動表示</t>
    <rPh sb="0" eb="2">
      <t>クロジ</t>
    </rPh>
    <rPh sb="3" eb="5">
      <t>ジドウ</t>
    </rPh>
    <rPh sb="5" eb="7">
      <t>ヒョウジ</t>
    </rPh>
    <phoneticPr fontId="1"/>
  </si>
  <si>
    <t>緑字：入力</t>
    <rPh sb="0" eb="2">
      <t>ミドリジ</t>
    </rPh>
    <rPh sb="3" eb="5">
      <t>ニュウリョク</t>
    </rPh>
    <phoneticPr fontId="1"/>
  </si>
  <si>
    <t>援助期間</t>
    <rPh sb="0" eb="2">
      <t>エンジョ</t>
    </rPh>
    <rPh sb="2" eb="4">
      <t>キカン</t>
    </rPh>
    <phoneticPr fontId="1"/>
  </si>
  <si>
    <t>専用住宅チェック</t>
    <rPh sb="0" eb="4">
      <t>センヨウジュウタク</t>
    </rPh>
    <phoneticPr fontId="1"/>
  </si>
  <si>
    <t>住宅の提供期間</t>
    <rPh sb="0" eb="2">
      <t>ジュウタク</t>
    </rPh>
    <rPh sb="3" eb="5">
      <t>テイキョウ</t>
    </rPh>
    <rPh sb="5" eb="7">
      <t>キカン</t>
    </rPh>
    <phoneticPr fontId="1"/>
  </si>
  <si>
    <t>入居期間</t>
    <rPh sb="0" eb="4">
      <t>ニュウキョキカン</t>
    </rPh>
    <phoneticPr fontId="1"/>
  </si>
  <si>
    <t>提供住宅</t>
    <rPh sb="0" eb="4">
      <t>テイキョウジュウタク</t>
    </rPh>
    <phoneticPr fontId="1"/>
  </si>
  <si>
    <t>入居戸数</t>
    <rPh sb="0" eb="4">
      <t>ニュウキョコスウ</t>
    </rPh>
    <phoneticPr fontId="1"/>
  </si>
  <si>
    <t>-</t>
  </si>
  <si>
    <t>住宅
種別</t>
    <rPh sb="0" eb="2">
      <t>ジュウタク</t>
    </rPh>
    <rPh sb="3" eb="5">
      <t>シュベツ</t>
    </rPh>
    <phoneticPr fontId="1"/>
  </si>
  <si>
    <t>住戸記入チェック</t>
    <rPh sb="0" eb="2">
      <t>ジュウコ</t>
    </rPh>
    <rPh sb="2" eb="4">
      <t>キニュウ</t>
    </rPh>
    <phoneticPr fontId="1"/>
  </si>
  <si>
    <t>安否確認(異常検知の対応記録)</t>
    <rPh sb="5" eb="9">
      <t>イジョウケンチ</t>
    </rPh>
    <rPh sb="10" eb="14">
      <t>タイオウキロク</t>
    </rPh>
    <phoneticPr fontId="1"/>
  </si>
  <si>
    <t>異常検知</t>
    <rPh sb="0" eb="4">
      <t>イジョウケンチ</t>
    </rPh>
    <phoneticPr fontId="1"/>
  </si>
  <si>
    <t>年月日</t>
    <phoneticPr fontId="1"/>
  </si>
  <si>
    <t>訪問</t>
  </si>
  <si>
    <t>つなぎ</t>
    <phoneticPr fontId="1"/>
  </si>
  <si>
    <t>月1回</t>
    <rPh sb="0" eb="1">
      <t>ツキ</t>
    </rPh>
    <rPh sb="2" eb="3">
      <t>カイ</t>
    </rPh>
    <phoneticPr fontId="1"/>
  </si>
  <si>
    <t>福祉サービスへのつなぎ</t>
    <rPh sb="0" eb="2">
      <t>フクシ</t>
    </rPh>
    <phoneticPr fontId="1"/>
  </si>
  <si>
    <t>○：新規
●：継続</t>
    <rPh sb="2" eb="4">
      <t>シンキ</t>
    </rPh>
    <rPh sb="7" eb="9">
      <t>ケイゾク</t>
    </rPh>
    <phoneticPr fontId="1"/>
  </si>
  <si>
    <t>対応内容等の記録</t>
    <rPh sb="4" eb="5">
      <t>トウ</t>
    </rPh>
    <rPh sb="6" eb="8">
      <t>キロク</t>
    </rPh>
    <phoneticPr fontId="1"/>
  </si>
  <si>
    <t>対応者</t>
    <rPh sb="0" eb="3">
      <t>タイオウシャ</t>
    </rPh>
    <phoneticPr fontId="1"/>
  </si>
  <si>
    <t>見守り
(実施した日に○)</t>
    <rPh sb="5" eb="7">
      <t>ジッシ</t>
    </rPh>
    <rPh sb="9" eb="10">
      <t>ヒ</t>
    </rPh>
    <phoneticPr fontId="1"/>
  </si>
  <si>
    <t>見守り</t>
    <phoneticPr fontId="1"/>
  </si>
  <si>
    <t>延べ回数</t>
    <rPh sb="0" eb="1">
      <t>ノ</t>
    </rPh>
    <rPh sb="2" eb="4">
      <t>カイスウ</t>
    </rPh>
    <phoneticPr fontId="1"/>
  </si>
  <si>
    <t>○○</t>
    <phoneticPr fontId="1"/>
  </si>
  <si>
    <t>△□○</t>
    <phoneticPr fontId="1"/>
  </si>
  <si>
    <t>●◇</t>
    <phoneticPr fontId="1"/>
  </si>
  <si>
    <t>□○</t>
    <phoneticPr fontId="1"/>
  </si>
  <si>
    <t>○△</t>
    <phoneticPr fontId="1"/>
  </si>
  <si>
    <t>◇○</t>
    <phoneticPr fontId="1"/>
  </si>
  <si>
    <t>□◇</t>
    <phoneticPr fontId="1"/>
  </si>
  <si>
    <t>NGのケース</t>
    <phoneticPr fontId="1"/>
  </si>
  <si>
    <t>(新規つなぎ回数　属性別カウント用)</t>
    <rPh sb="1" eb="3">
      <t>シンキ</t>
    </rPh>
    <rPh sb="6" eb="8">
      <t>カイスウ</t>
    </rPh>
    <rPh sb="16" eb="17">
      <t>ヨウ</t>
    </rPh>
    <phoneticPr fontId="1"/>
  </si>
  <si>
    <t>専用住宅
チェック②≦④+⑤</t>
    <phoneticPr fontId="1"/>
  </si>
  <si>
    <t>1-2.入居状況等(集計表)</t>
    <rPh sb="4" eb="9">
      <t>ニュウキョジョウキョウトウ</t>
    </rPh>
    <rPh sb="10" eb="12">
      <t>シュウケイ</t>
    </rPh>
    <rPh sb="12" eb="13">
      <t>ヒョウ</t>
    </rPh>
    <phoneticPr fontId="1"/>
  </si>
  <si>
    <t>：定期報告項目</t>
    <rPh sb="1" eb="5">
      <t>テイキホウコク</t>
    </rPh>
    <rPh sb="5" eb="7">
      <t>コウモク</t>
    </rPh>
    <phoneticPr fontId="1"/>
  </si>
  <si>
    <t>(1)認定内容</t>
    <rPh sb="3" eb="5">
      <t>ニンテイ</t>
    </rPh>
    <rPh sb="5" eb="7">
      <t>ナイヨウ</t>
    </rPh>
    <phoneticPr fontId="1"/>
  </si>
  <si>
    <t>(2)</t>
    <phoneticPr fontId="1"/>
  </si>
  <si>
    <t>b.うち
専用住宅</t>
    <rPh sb="5" eb="7">
      <t>センヨウ</t>
    </rPh>
    <rPh sb="7" eb="9">
      <t>ジュウタク</t>
    </rPh>
    <phoneticPr fontId="1"/>
  </si>
  <si>
    <t>↑新規連絡先につないだ場合は○、継続は●とし、
　○をカウント</t>
    <rPh sb="1" eb="3">
      <t>シンキ</t>
    </rPh>
    <rPh sb="3" eb="5">
      <t>レンラク</t>
    </rPh>
    <rPh sb="5" eb="6">
      <t>サキ</t>
    </rPh>
    <rPh sb="11" eb="13">
      <t>バアイ</t>
    </rPh>
    <rPh sb="16" eb="18">
      <t>ケイゾク</t>
    </rPh>
    <phoneticPr fontId="1"/>
  </si>
  <si>
    <t>○○</t>
  </si>
  <si>
    <t>△□○</t>
  </si>
  <si>
    <t>●◇</t>
  </si>
  <si>
    <t>□○</t>
  </si>
  <si>
    <t>◇○</t>
  </si>
  <si>
    <t>□◇</t>
  </si>
  <si>
    <t>○△</t>
  </si>
  <si>
    <t>自治体</t>
    <rPh sb="0" eb="3">
      <t>ジチタイ</t>
    </rPh>
    <phoneticPr fontId="1"/>
  </si>
  <si>
    <t>自治体の相談機関</t>
    <rPh sb="0" eb="3">
      <t>ジチタイ</t>
    </rPh>
    <rPh sb="4" eb="8">
      <t>ソウダンキカン</t>
    </rPh>
    <phoneticPr fontId="1"/>
  </si>
  <si>
    <t>民間事業者等</t>
    <rPh sb="0" eb="2">
      <t>ミンカン</t>
    </rPh>
    <rPh sb="2" eb="5">
      <t>ジギョウシャ</t>
    </rPh>
    <rPh sb="5" eb="6">
      <t>トウ</t>
    </rPh>
    <phoneticPr fontId="1"/>
  </si>
  <si>
    <t>委託の内容</t>
    <rPh sb="0" eb="2">
      <t>イタク</t>
    </rPh>
    <rPh sb="3" eb="5">
      <t>ナイヨウ</t>
    </rPh>
    <phoneticPr fontId="1"/>
  </si>
  <si>
    <t>新規回数</t>
    <rPh sb="0" eb="2">
      <t>シンキ</t>
    </rPh>
    <rPh sb="2" eb="4">
      <t>カイスウ</t>
    </rPh>
    <phoneticPr fontId="1"/>
  </si>
  <si>
    <t>外部委託の特記事項</t>
    <rPh sb="0" eb="4">
      <t>ガイブイタク</t>
    </rPh>
    <rPh sb="5" eb="7">
      <t>トッキ</t>
    </rPh>
    <rPh sb="7" eb="9">
      <t>ジコウ</t>
    </rPh>
    <phoneticPr fontId="1"/>
  </si>
  <si>
    <t>その他の
内容</t>
    <rPh sb="2" eb="3">
      <t>タ</t>
    </rPh>
    <rPh sb="5" eb="7">
      <t>ナイヨウ</t>
    </rPh>
    <phoneticPr fontId="1"/>
  </si>
  <si>
    <t>（１）要援助者に対する居住安定援助（安否確認・見守り・福祉サービスへのつなぎ）の提供体制</t>
    <phoneticPr fontId="1"/>
  </si>
  <si>
    <t>あり</t>
    <phoneticPr fontId="1"/>
  </si>
  <si>
    <t>なし</t>
    <phoneticPr fontId="1"/>
  </si>
  <si>
    <t>☑</t>
  </si>
  <si>
    <t>□</t>
  </si>
  <si>
    <t>（２）要援助者に提供した安否確認（１日に１回以上）の実施状況</t>
    <phoneticPr fontId="1"/>
  </si>
  <si>
    <t>認定住宅
入居戸数③</t>
    <rPh sb="0" eb="4">
      <t>ニンテイジュウタク</t>
    </rPh>
    <phoneticPr fontId="1"/>
  </si>
  <si>
    <t>電話</t>
    <rPh sb="0" eb="2">
      <t>デンワ</t>
    </rPh>
    <phoneticPr fontId="1"/>
  </si>
  <si>
    <t>ＳＮＳ</t>
    <phoneticPr fontId="1"/>
  </si>
  <si>
    <t>入居者の状況</t>
    <phoneticPr fontId="1"/>
  </si>
  <si>
    <t>うち死亡</t>
    <rPh sb="2" eb="4">
      <t>シボウ</t>
    </rPh>
    <phoneticPr fontId="1"/>
  </si>
  <si>
    <t>対応あり</t>
    <phoneticPr fontId="1"/>
  </si>
  <si>
    <t>⇒理由</t>
    <rPh sb="1" eb="3">
      <t>リユウ</t>
    </rPh>
    <phoneticPr fontId="1"/>
  </si>
  <si>
    <t>回</t>
    <rPh sb="0" eb="1">
      <t>カイ</t>
    </rPh>
    <phoneticPr fontId="1"/>
  </si>
  <si>
    <t>訪問</t>
    <phoneticPr fontId="1"/>
  </si>
  <si>
    <t>実施方法</t>
    <rPh sb="0" eb="4">
      <t>ジッシホウホウ</t>
    </rPh>
    <phoneticPr fontId="1"/>
  </si>
  <si>
    <t>延べ実施回数</t>
    <rPh sb="0" eb="1">
      <t>ノ</t>
    </rPh>
    <rPh sb="2" eb="6">
      <t>ジッシカイスウ</t>
    </rPh>
    <phoneticPr fontId="1"/>
  </si>
  <si>
    <t>実施状況</t>
    <rPh sb="0" eb="4">
      <t>ジッシジョウキョウ</t>
    </rPh>
    <phoneticPr fontId="1"/>
  </si>
  <si>
    <t>１ヶ月に１回以上見守りを実施した</t>
    <phoneticPr fontId="1"/>
  </si>
  <si>
    <t>（４）要援助者に提供した福祉サービスへのつなぎの実施状況</t>
    <phoneticPr fontId="1"/>
  </si>
  <si>
    <t>つなぎを行った合計人数</t>
    <rPh sb="4" eb="5">
      <t>オコナ</t>
    </rPh>
    <rPh sb="7" eb="9">
      <t>ゴウケイ</t>
    </rPh>
    <rPh sb="9" eb="11">
      <t>ニンズウ</t>
    </rPh>
    <phoneticPr fontId="1"/>
  </si>
  <si>
    <t>新規回数</t>
    <rPh sb="0" eb="4">
      <t>シンキカイスウ</t>
    </rPh>
    <phoneticPr fontId="1"/>
  </si>
  <si>
    <t>福祉サービスにつなぐ必要がなかった</t>
    <phoneticPr fontId="1"/>
  </si>
  <si>
    <t>通院付添</t>
    <phoneticPr fontId="1"/>
  </si>
  <si>
    <t>高齢者</t>
    <rPh sb="0" eb="3">
      <t>コウレイシャ</t>
    </rPh>
    <phoneticPr fontId="1"/>
  </si>
  <si>
    <t>通院付添</t>
    <rPh sb="0" eb="2">
      <t>ツウイン</t>
    </rPh>
    <rPh sb="2" eb="4">
      <t>ツキソイ</t>
    </rPh>
    <phoneticPr fontId="1"/>
  </si>
  <si>
    <t>うち要援助者</t>
    <rPh sb="2" eb="6">
      <t>ヨウエンジョシャ</t>
    </rPh>
    <phoneticPr fontId="1"/>
  </si>
  <si>
    <t>専用</t>
  </si>
  <si>
    <t>買い物支援</t>
    <rPh sb="0" eb="1">
      <t>カ</t>
    </rPh>
    <rPh sb="2" eb="5">
      <t>モノシエン</t>
    </rPh>
    <phoneticPr fontId="1"/>
  </si>
  <si>
    <t>提供する居住サポートの内容</t>
    <rPh sb="0" eb="2">
      <t>テイキョウ</t>
    </rPh>
    <rPh sb="4" eb="6">
      <t>キョジュウ</t>
    </rPh>
    <rPh sb="11" eb="13">
      <t>ナイヨウ</t>
    </rPh>
    <phoneticPr fontId="1"/>
  </si>
  <si>
    <t>提供方法</t>
    <rPh sb="0" eb="2">
      <t>テイキョウ</t>
    </rPh>
    <phoneticPr fontId="1"/>
  </si>
  <si>
    <t>サポート期間</t>
    <rPh sb="4" eb="6">
      <t>キカン</t>
    </rPh>
    <phoneticPr fontId="1"/>
  </si>
  <si>
    <t>(3)定期報告内容(入居状況)</t>
    <rPh sb="3" eb="9">
      <t>テイキホウコクナイヨウ</t>
    </rPh>
    <rPh sb="10" eb="14">
      <t>ニュウキョジョウキョウ</t>
    </rPh>
    <phoneticPr fontId="1"/>
  </si>
  <si>
    <t>現在の住宅戸数と入居戸数</t>
    <rPh sb="0" eb="2">
      <t>ゲンザイ</t>
    </rPh>
    <rPh sb="3" eb="5">
      <t>ジュウタク</t>
    </rPh>
    <rPh sb="5" eb="7">
      <t>コスウ</t>
    </rPh>
    <rPh sb="8" eb="12">
      <t>ニュウキョコスウ</t>
    </rPh>
    <phoneticPr fontId="1"/>
  </si>
  <si>
    <t>認定住宅
戸数①</t>
    <rPh sb="2" eb="4">
      <t>ジュウタク</t>
    </rPh>
    <phoneticPr fontId="1"/>
  </si>
  <si>
    <t>●現在の入居状況</t>
    <rPh sb="1" eb="3">
      <t>ゲンザイ</t>
    </rPh>
    <rPh sb="4" eb="6">
      <t>ニュウキョ</t>
    </rPh>
    <rPh sb="6" eb="8">
      <t>ジョウキョウ</t>
    </rPh>
    <phoneticPr fontId="1"/>
  </si>
  <si>
    <t>●年度実績</t>
    <phoneticPr fontId="1"/>
  </si>
  <si>
    <t>障害者</t>
    <rPh sb="0" eb="3">
      <t>ショウガイシャ</t>
    </rPh>
    <phoneticPr fontId="1"/>
  </si>
  <si>
    <t>③サポ住
入居</t>
    <rPh sb="3" eb="4">
      <t>ジュウ</t>
    </rPh>
    <rPh sb="5" eb="7">
      <t>ニュウキョ</t>
    </rPh>
    <phoneticPr fontId="1"/>
  </si>
  <si>
    <t>■全体の種別戸数</t>
    <rPh sb="1" eb="3">
      <t>ゼンタイ</t>
    </rPh>
    <rPh sb="4" eb="8">
      <t>シュベツコスウ</t>
    </rPh>
    <phoneticPr fontId="1"/>
  </si>
  <si>
    <t>サポ住提供チェック
(①=a かどうか)</t>
    <rPh sb="2" eb="3">
      <t>ジュウ</t>
    </rPh>
    <rPh sb="3" eb="5">
      <t>テイキョウ</t>
    </rPh>
    <phoneticPr fontId="1"/>
  </si>
  <si>
    <t>専用提供チェック
(②＝b かどうか)</t>
    <rPh sb="0" eb="2">
      <t>センヨウ</t>
    </rPh>
    <rPh sb="2" eb="4">
      <t>テイキョウ</t>
    </rPh>
    <phoneticPr fontId="1"/>
  </si>
  <si>
    <t>運用チェック(認定内容と提供状況の確認)</t>
    <rPh sb="0" eb="2">
      <t>ウンヨウ</t>
    </rPh>
    <rPh sb="7" eb="11">
      <t>ニンテイナイヨウ</t>
    </rPh>
    <rPh sb="12" eb="16">
      <t>テイキョウジョウキョウ</t>
    </rPh>
    <rPh sb="17" eb="19">
      <t>カクニン</t>
    </rPh>
    <phoneticPr fontId="1"/>
  </si>
  <si>
    <t>入居者
異常なし</t>
    <rPh sb="4" eb="6">
      <t>イジョウ</t>
    </rPh>
    <phoneticPr fontId="1"/>
  </si>
  <si>
    <t>入居者
異常あり</t>
    <rPh sb="4" eb="6">
      <t>イジョウ</t>
    </rPh>
    <phoneticPr fontId="1"/>
  </si>
  <si>
    <t>提供
方法</t>
    <rPh sb="0" eb="2">
      <t>テイキョウ</t>
    </rPh>
    <rPh sb="3" eb="5">
      <t>ホウホウ</t>
    </rPh>
    <phoneticPr fontId="1"/>
  </si>
  <si>
    <t>ｻﾎﾟｰﾄ内容</t>
    <rPh sb="5" eb="7">
      <t>ナイヨウ</t>
    </rPh>
    <phoneticPr fontId="1"/>
  </si>
  <si>
    <t>：個票から自動入力</t>
    <rPh sb="1" eb="3">
      <t>コヒョウ</t>
    </rPh>
    <rPh sb="5" eb="9">
      <t>ジドウニュウリョク</t>
    </rPh>
    <phoneticPr fontId="1"/>
  </si>
  <si>
    <t>：定期報告に使用(年度計)</t>
    <rPh sb="1" eb="5">
      <t>テイキホウコク</t>
    </rPh>
    <rPh sb="6" eb="8">
      <t>シヨウ</t>
    </rPh>
    <rPh sb="9" eb="11">
      <t>ネンド</t>
    </rPh>
    <rPh sb="11" eb="12">
      <t>ケイ</t>
    </rPh>
    <phoneticPr fontId="1"/>
  </si>
  <si>
    <t>要援助者以外</t>
    <rPh sb="0" eb="4">
      <t>ヨウエンジョシャ</t>
    </rPh>
    <rPh sb="4" eb="6">
      <t>イガイ</t>
    </rPh>
    <phoneticPr fontId="1"/>
  </si>
  <si>
    <t>その他の
居住
サポート</t>
    <rPh sb="2" eb="3">
      <t>タ</t>
    </rPh>
    <rPh sb="5" eb="7">
      <t>キョジュウ</t>
    </rPh>
    <phoneticPr fontId="1"/>
  </si>
  <si>
    <t>その他の居住
サポート</t>
    <rPh sb="2" eb="3">
      <t>タ</t>
    </rPh>
    <rPh sb="4" eb="6">
      <t>キョジュウ</t>
    </rPh>
    <phoneticPr fontId="1"/>
  </si>
  <si>
    <t xml:space="preserve">
うち住宅確保要配慮者の入居戸数④</t>
    <rPh sb="3" eb="5">
      <t>ジュウタク</t>
    </rPh>
    <rPh sb="5" eb="7">
      <t>カクホ</t>
    </rPh>
    <rPh sb="7" eb="8">
      <t>ヨウ</t>
    </rPh>
    <rPh sb="8" eb="10">
      <t>ハイリョ</t>
    </rPh>
    <rPh sb="10" eb="11">
      <t>シャ</t>
    </rPh>
    <rPh sb="12" eb="14">
      <t>ニュウキョ</t>
    </rPh>
    <rPh sb="14" eb="16">
      <t>コスウ</t>
    </rPh>
    <phoneticPr fontId="1"/>
  </si>
  <si>
    <t xml:space="preserve">
うち要援助者の入居戸数⑤</t>
    <rPh sb="3" eb="6">
      <t>ヨウエンジョ</t>
    </rPh>
    <rPh sb="6" eb="7">
      <t>シャ</t>
    </rPh>
    <rPh sb="8" eb="12">
      <t>ニュウキョコスウ</t>
    </rPh>
    <phoneticPr fontId="1"/>
  </si>
  <si>
    <t>空き戸数
⑥＝①-③</t>
    <rPh sb="0" eb="1">
      <t>ア</t>
    </rPh>
    <rPh sb="2" eb="4">
      <t>コスウ</t>
    </rPh>
    <phoneticPr fontId="1"/>
  </si>
  <si>
    <t>要配慮者</t>
    <rPh sb="0" eb="1">
      <t>ヨウ</t>
    </rPh>
    <rPh sb="1" eb="3">
      <t>ハイリョ</t>
    </rPh>
    <rPh sb="3" eb="4">
      <t>シャ</t>
    </rPh>
    <phoneticPr fontId="1"/>
  </si>
  <si>
    <t>年度計</t>
    <rPh sb="0" eb="2">
      <t>ネンド</t>
    </rPh>
    <rPh sb="2" eb="3">
      <t>ケイ</t>
    </rPh>
    <phoneticPr fontId="1"/>
  </si>
  <si>
    <t>退居日</t>
    <rPh sb="0" eb="2">
      <t>タイキョ</t>
    </rPh>
    <phoneticPr fontId="1"/>
  </si>
  <si>
    <t>専用住宅：定期報告様式の専用賃貸住宅</t>
    <rPh sb="0" eb="4">
      <t>センヨウジュウタク</t>
    </rPh>
    <rPh sb="5" eb="7">
      <t>テイキ</t>
    </rPh>
    <rPh sb="7" eb="9">
      <t>ホウコク</t>
    </rPh>
    <rPh sb="9" eb="11">
      <t>ヨウシキ</t>
    </rPh>
    <rPh sb="12" eb="14">
      <t>センヨウ</t>
    </rPh>
    <rPh sb="14" eb="16">
      <t>チンタイ</t>
    </rPh>
    <rPh sb="16" eb="18">
      <t>ジュウタク</t>
    </rPh>
    <phoneticPr fontId="1"/>
  </si>
  <si>
    <t>認定住宅入居戸数（累計）</t>
    <phoneticPr fontId="1"/>
  </si>
  <si>
    <t>うち要援助者の
入居戸数（累計）</t>
    <phoneticPr fontId="1"/>
  </si>
  <si>
    <t>うち要援助者の入居戸数（累計）の
属性別内訳</t>
    <phoneticPr fontId="1"/>
  </si>
  <si>
    <t>うち住宅確保要配慮者の入居戸数（累計）</t>
    <phoneticPr fontId="1"/>
  </si>
  <si>
    <t>住宅確保要配慮者の入居戸数
（累計）の属性別内訳</t>
    <phoneticPr fontId="1"/>
  </si>
  <si>
    <t>※要援助者以外(詳細な件数集計はしない)も個票は共通</t>
    <rPh sb="1" eb="2">
      <t>ヨウ</t>
    </rPh>
    <rPh sb="2" eb="5">
      <t>エンジョシャ</t>
    </rPh>
    <rPh sb="5" eb="7">
      <t>イガイ</t>
    </rPh>
    <rPh sb="8" eb="10">
      <t>ショウサイ</t>
    </rPh>
    <rPh sb="11" eb="13">
      <t>ケンスウ</t>
    </rPh>
    <rPh sb="13" eb="15">
      <t>シュウケイ</t>
    </rPh>
    <rPh sb="21" eb="23">
      <t>コヒョウ</t>
    </rPh>
    <rPh sb="24" eb="26">
      <t>キョウツウ</t>
    </rPh>
    <phoneticPr fontId="1"/>
  </si>
  <si>
    <t>■居住サポート件数等集計表(要援助者のみ)</t>
    <rPh sb="1" eb="3">
      <t>キョジュウ</t>
    </rPh>
    <rPh sb="7" eb="9">
      <t>ケンスウ</t>
    </rPh>
    <rPh sb="9" eb="10">
      <t>トウ</t>
    </rPh>
    <rPh sb="10" eb="13">
      <t>シュウケイヒョウ</t>
    </rPh>
    <rPh sb="14" eb="18">
      <t>ヨウエンジョシャ</t>
    </rPh>
    <phoneticPr fontId="1"/>
  </si>
  <si>
    <t>提供の条件</t>
    <rPh sb="0" eb="2">
      <t>テイキョウ</t>
    </rPh>
    <rPh sb="3" eb="5">
      <t>ジョウケン</t>
    </rPh>
    <phoneticPr fontId="1"/>
  </si>
  <si>
    <t>Ⅲ　居住安定援助賃貸住宅事業の実施状況</t>
    <phoneticPr fontId="11"/>
  </si>
  <si>
    <t>認定住宅の入居状況</t>
    <phoneticPr fontId="11"/>
  </si>
  <si>
    <t>専用賃貸住宅の供給状況
②≦⑤+⑥</t>
    <rPh sb="2" eb="4">
      <t>チンタイ</t>
    </rPh>
    <rPh sb="7" eb="11">
      <t>キョウキュウジョウキョウ</t>
    </rPh>
    <phoneticPr fontId="1"/>
  </si>
  <si>
    <t>うち専用賃貸
住宅戸数②</t>
    <rPh sb="2" eb="4">
      <t>センヨウ</t>
    </rPh>
    <rPh sb="4" eb="6">
      <t>チンタイ</t>
    </rPh>
    <rPh sb="7" eb="9">
      <t>ジュウタク</t>
    </rPh>
    <rPh sb="9" eb="11">
      <t>コスウ</t>
    </rPh>
    <phoneticPr fontId="1"/>
  </si>
  <si>
    <r>
      <t xml:space="preserve">認定住宅
入居戸数
</t>
    </r>
    <r>
      <rPr>
        <vertAlign val="superscript"/>
        <sz val="10"/>
        <color rgb="FF000000"/>
        <rFont val="ＭＳ ゴシック"/>
        <family val="3"/>
        <charset val="128"/>
      </rPr>
      <t>（※1）</t>
    </r>
    <r>
      <rPr>
        <sz val="10"/>
        <color rgb="FF000000"/>
        <rFont val="ＭＳ ゴシック"/>
        <family val="3"/>
        <charset val="128"/>
      </rPr>
      <t>③</t>
    </r>
    <rPh sb="0" eb="4">
      <t>ニンテイジュウタク</t>
    </rPh>
    <phoneticPr fontId="1"/>
  </si>
  <si>
    <t>うち住宅確保
要配慮者の
入居戸数
④</t>
    <rPh sb="2" eb="4">
      <t>ジュウタク</t>
    </rPh>
    <rPh sb="4" eb="6">
      <t>カクホ</t>
    </rPh>
    <rPh sb="7" eb="8">
      <t>ヨウ</t>
    </rPh>
    <rPh sb="8" eb="10">
      <t>ハイリョ</t>
    </rPh>
    <rPh sb="10" eb="11">
      <t>シャ</t>
    </rPh>
    <rPh sb="13" eb="17">
      <t>ニュウキョコスウ</t>
    </rPh>
    <phoneticPr fontId="1"/>
  </si>
  <si>
    <r>
      <t>うち要援助者</t>
    </r>
    <r>
      <rPr>
        <vertAlign val="superscript"/>
        <sz val="10"/>
        <color rgb="FF000000"/>
        <rFont val="ＭＳ ゴシック"/>
        <family val="3"/>
        <charset val="128"/>
      </rPr>
      <t xml:space="preserve">（※2）
</t>
    </r>
    <r>
      <rPr>
        <sz val="10"/>
        <color rgb="FF000000"/>
        <rFont val="ＭＳ ゴシック"/>
        <family val="3"/>
        <charset val="128"/>
      </rPr>
      <t>の入居戸数
⑤</t>
    </r>
    <rPh sb="2" eb="5">
      <t>ヨウエンジョ</t>
    </rPh>
    <rPh sb="5" eb="6">
      <t>シャ</t>
    </rPh>
    <rPh sb="12" eb="16">
      <t>ニュウキョコスウ</t>
    </rPh>
    <phoneticPr fontId="1"/>
  </si>
  <si>
    <t>（※１）住宅確保要配慮者以外の者が入居する認定住宅の戸数を含む。</t>
    <phoneticPr fontId="1"/>
  </si>
  <si>
    <t>うち住宅確保要配慮者の
入居戸数（累計）</t>
    <phoneticPr fontId="1"/>
  </si>
  <si>
    <t>低額所得者</t>
    <rPh sb="0" eb="2">
      <t>テイガク</t>
    </rPh>
    <rPh sb="2" eb="4">
      <t>ショトク</t>
    </rPh>
    <rPh sb="4" eb="5">
      <t>シャ</t>
    </rPh>
    <phoneticPr fontId="1"/>
  </si>
  <si>
    <t>被災者
（災害から
３年以内）</t>
    <rPh sb="0" eb="3">
      <t>ヒサイシャ</t>
    </rPh>
    <rPh sb="5" eb="7">
      <t>サイガイ</t>
    </rPh>
    <rPh sb="11" eb="12">
      <t>ネン</t>
    </rPh>
    <rPh sb="12" eb="14">
      <t>イナイ</t>
    </rPh>
    <phoneticPr fontId="1"/>
  </si>
  <si>
    <t>子どもを養育
している者</t>
    <rPh sb="0" eb="1">
      <t>コ</t>
    </rPh>
    <rPh sb="4" eb="6">
      <t>ヨウイク</t>
    </rPh>
    <rPh sb="11" eb="12">
      <t>モノ</t>
    </rPh>
    <phoneticPr fontId="1"/>
  </si>
  <si>
    <t>その他住宅確保要配慮者</t>
    <rPh sb="2" eb="3">
      <t>タ</t>
    </rPh>
    <rPh sb="3" eb="5">
      <t>ジュウタク</t>
    </rPh>
    <rPh sb="5" eb="7">
      <t>カクホ</t>
    </rPh>
    <rPh sb="7" eb="8">
      <t>ヨウ</t>
    </rPh>
    <rPh sb="8" eb="10">
      <t>ハイリョ</t>
    </rPh>
    <rPh sb="10" eb="11">
      <t>モノ</t>
    </rPh>
    <phoneticPr fontId="1"/>
  </si>
  <si>
    <t>住宅確保要配慮者の
入居戸数（累計）の
属性別内訳</t>
    <phoneticPr fontId="1"/>
  </si>
  <si>
    <t>うち要援助者の
入居戸数（累計）の
属性別内訳</t>
    <phoneticPr fontId="1"/>
  </si>
  <si>
    <t>（注）一の住戸に入居する住宅確保要配慮者が複数の属性に該当する場合は、当該住宅確保要配慮者が該当する属性全てに計上する。
　　　（例：高齢者かつ障害者である者が入居した場合は、高齢者に１、障害者に１を計上する。）
　　　一の住戸に入居する世帯に、属性の異なる複数の住宅確保要配慮者が含まれる場合は、当該世帯の住宅確保要配慮者が該当する
　　　属性全てに計上する。（例：一の住戸に、高齢者である親と障害者である子が入居した場合は、高齢者に１、障害者に１を計上する。）</t>
    <phoneticPr fontId="1"/>
  </si>
  <si>
    <t>要援助者に対する居住安定援助（安否確認・見守り・福祉サービスへのつなぎ）の年度実績（　　年度）</t>
    <rPh sb="0" eb="1">
      <t>ヨウ</t>
    </rPh>
    <rPh sb="1" eb="4">
      <t>エンジョシャ</t>
    </rPh>
    <rPh sb="5" eb="6">
      <t>タイ</t>
    </rPh>
    <rPh sb="8" eb="10">
      <t>キョジュウ</t>
    </rPh>
    <rPh sb="10" eb="12">
      <t>アンテイ</t>
    </rPh>
    <rPh sb="12" eb="14">
      <t>エンジョ</t>
    </rPh>
    <rPh sb="15" eb="17">
      <t>アンピ</t>
    </rPh>
    <rPh sb="17" eb="19">
      <t>カクニン</t>
    </rPh>
    <rPh sb="20" eb="22">
      <t>ミマモ</t>
    </rPh>
    <rPh sb="24" eb="26">
      <t>フクシ</t>
    </rPh>
    <rPh sb="37" eb="39">
      <t>ネンド</t>
    </rPh>
    <rPh sb="39" eb="41">
      <t>ジッセキ</t>
    </rPh>
    <rPh sb="44" eb="46">
      <t>ネンド</t>
    </rPh>
    <phoneticPr fontId="11"/>
  </si>
  <si>
    <t>一部の要援助者（１名）に対する訪問サービス事業者による見守り</t>
    <phoneticPr fontId="1"/>
  </si>
  <si>
    <t>実施方法
（該当するもの
すべて）</t>
    <rPh sb="0" eb="2">
      <t>ジッシ</t>
    </rPh>
    <rPh sb="2" eb="4">
      <t>ホウホウ</t>
    </rPh>
    <phoneticPr fontId="1"/>
  </si>
  <si>
    <t>通信機器</t>
    <rPh sb="0" eb="2">
      <t>ツウシン</t>
    </rPh>
    <rPh sb="2" eb="4">
      <t>キキ</t>
    </rPh>
    <phoneticPr fontId="1"/>
  </si>
  <si>
    <t>延べ異常発生回数</t>
    <phoneticPr fontId="1"/>
  </si>
  <si>
    <t>異常発生後の対応結果</t>
    <rPh sb="0" eb="2">
      <t>イジョウ</t>
    </rPh>
    <rPh sb="2" eb="4">
      <t>ハッセイ</t>
    </rPh>
    <rPh sb="4" eb="5">
      <t>ゴ</t>
    </rPh>
    <rPh sb="6" eb="8">
      <t>タイオウ</t>
    </rPh>
    <rPh sb="8" eb="10">
      <t>ケッカ</t>
    </rPh>
    <phoneticPr fontId="1"/>
  </si>
  <si>
    <t>異常あり</t>
    <rPh sb="0" eb="2">
      <t>イジョウ</t>
    </rPh>
    <phoneticPr fontId="1"/>
  </si>
  <si>
    <t>無事</t>
    <rPh sb="0" eb="2">
      <t>ブジ</t>
    </rPh>
    <phoneticPr fontId="1"/>
  </si>
  <si>
    <t>⇒うち死亡件数</t>
    <rPh sb="3" eb="7">
      <t>シボウケンスウ</t>
    </rPh>
    <phoneticPr fontId="1"/>
  </si>
  <si>
    <t>入居者の状況
異常ありの場合の
対応状況</t>
    <phoneticPr fontId="1"/>
  </si>
  <si>
    <t>（３）要援助者に提供した見守り（１ヶ月に１回以上）の実施状況</t>
    <phoneticPr fontId="1"/>
  </si>
  <si>
    <t>実施していない場合の理由</t>
    <rPh sb="0" eb="2">
      <t>ジッシ</t>
    </rPh>
    <rPh sb="7" eb="9">
      <t>バアイ</t>
    </rPh>
    <rPh sb="10" eb="12">
      <t>リユウ</t>
    </rPh>
    <phoneticPr fontId="1"/>
  </si>
  <si>
    <t>新規につなぎを行った合計回数</t>
    <phoneticPr fontId="1"/>
  </si>
  <si>
    <t>属性(重複可)</t>
    <rPh sb="0" eb="2">
      <t>ゾクセイ</t>
    </rPh>
    <rPh sb="3" eb="6">
      <t>チョウフクカ</t>
    </rPh>
    <phoneticPr fontId="1"/>
  </si>
  <si>
    <t>子どもを
養育している者</t>
    <phoneticPr fontId="1"/>
  </si>
  <si>
    <t>その他住宅確保要配慮者</t>
    <rPh sb="2" eb="3">
      <t>タ</t>
    </rPh>
    <phoneticPr fontId="1"/>
  </si>
  <si>
    <t>被災者
（災害から３年以内）</t>
    <rPh sb="0" eb="3">
      <t>ヒサイシャ</t>
    </rPh>
    <phoneticPr fontId="1"/>
  </si>
  <si>
    <t>つなぎ先名</t>
    <rPh sb="3" eb="4">
      <t>サキ</t>
    </rPh>
    <rPh sb="4" eb="5">
      <t>ナ</t>
    </rPh>
    <phoneticPr fontId="1"/>
  </si>
  <si>
    <t>要援助者に必要なつなぎを実施した</t>
    <phoneticPr fontId="1"/>
  </si>
  <si>
    <t>提供を受けた
認定住宅入居者数</t>
    <phoneticPr fontId="1"/>
  </si>
  <si>
    <r>
      <t>提供した居住安定援助（「２ 要援助者
に対する居住安定援助（安否確認・
見守り・福祉サービスへのつなぎ）」
以外）の内容</t>
    </r>
    <r>
      <rPr>
        <vertAlign val="superscript"/>
        <sz val="10"/>
        <color rgb="FF000000"/>
        <rFont val="ＭＳ ゴシック"/>
        <family val="3"/>
        <charset val="128"/>
      </rPr>
      <t>（※２）</t>
    </r>
    <phoneticPr fontId="1"/>
  </si>
  <si>
    <r>
      <t>提供を受けた
認定住宅入居者の主な属性</t>
    </r>
    <r>
      <rPr>
        <vertAlign val="superscript"/>
        <sz val="10"/>
        <color rgb="FF000000"/>
        <rFont val="ＭＳ ゴシック"/>
        <family val="3"/>
        <charset val="128"/>
      </rPr>
      <t>（※３）</t>
    </r>
    <phoneticPr fontId="1"/>
  </si>
  <si>
    <t>（※１）法第46条第１項に規定する認定住宅入居者（認定住宅に入居する住宅確保要配慮者）をいう。</t>
    <phoneticPr fontId="1"/>
  </si>
  <si>
    <t>（※２）「認定住宅入居者（要援助者以外）に対し、居住安定援助を実施した場合」及び「要援助者に対し、安否確認・見守り・福祉サービス
　　　　　へのつなぎ以外の居住安定援助を実施した場合」について記載。</t>
    <phoneticPr fontId="1"/>
  </si>
  <si>
    <t>（※３）低額所得者、被災者（災害から３年以内）、高齢者、障害者、子どもを養育している者、その他住宅確保要配慮者(具体的に記載)。</t>
    <phoneticPr fontId="1"/>
  </si>
  <si>
    <t>専用賃貸住宅の供給状況
不可の場合の
理由等</t>
    <rPh sb="2" eb="4">
      <t>チンタイ</t>
    </rPh>
    <phoneticPr fontId="1"/>
  </si>
  <si>
    <t>（※２）「要援助者」とは、国土交通省・厚生労働省関係住宅確保要配慮者に対する賃貸住宅の供給の促進に関する法律施行規則第14条第1号
　　　　柱書に規定する者のことをいう。</t>
    <phoneticPr fontId="1"/>
  </si>
  <si>
    <t>（注）一の年度中に、一の住戸に２（以上）の世帯が入居した場合は、「入居戸数（累計）」は「２（以上）」と記載する。
　　　（例：４～９月にＡ世帯、10～３月にＢ世帯が入居した場合は、「２」と記載する。）</t>
    <phoneticPr fontId="1"/>
  </si>
  <si>
    <t>外部委託の有無</t>
    <rPh sb="0" eb="2">
      <t>ガイブ</t>
    </rPh>
    <rPh sb="2" eb="4">
      <t>イタク</t>
    </rPh>
    <rPh sb="5" eb="7">
      <t>ウム</t>
    </rPh>
    <phoneticPr fontId="1"/>
  </si>
  <si>
    <t>外部委託契約書の有無</t>
    <rPh sb="0" eb="4">
      <t>ガイブイタク</t>
    </rPh>
    <rPh sb="4" eb="7">
      <t>ケイヤクショ</t>
    </rPh>
    <rPh sb="8" eb="10">
      <t>ウム</t>
    </rPh>
    <phoneticPr fontId="1"/>
  </si>
  <si>
    <r>
      <t>（１）現在の状況（</t>
    </r>
    <r>
      <rPr>
        <sz val="10"/>
        <color rgb="FF00B050"/>
        <rFont val="ＭＳ ゴシック"/>
        <family val="3"/>
        <charset val="128"/>
      </rPr>
      <t>2025</t>
    </r>
    <r>
      <rPr>
        <sz val="10"/>
        <color rgb="FF000000"/>
        <rFont val="ＭＳ ゴシック"/>
        <family val="3"/>
        <charset val="128"/>
      </rPr>
      <t>年度末）</t>
    </r>
    <rPh sb="3" eb="5">
      <t>ゲンザイ</t>
    </rPh>
    <rPh sb="6" eb="8">
      <t>ジョウキョウ</t>
    </rPh>
    <rPh sb="13" eb="16">
      <t>ネンドマツ</t>
    </rPh>
    <phoneticPr fontId="1"/>
  </si>
  <si>
    <r>
      <t>（２）年度実績（</t>
    </r>
    <r>
      <rPr>
        <sz val="10"/>
        <color rgb="FF00B050"/>
        <rFont val="ＭＳ ゴシック"/>
        <family val="3"/>
        <charset val="128"/>
      </rPr>
      <t>2025</t>
    </r>
    <r>
      <rPr>
        <sz val="10"/>
        <color rgb="FF000000"/>
        <rFont val="ＭＳ ゴシック"/>
        <family val="3"/>
        <charset val="128"/>
      </rPr>
      <t>年度）</t>
    </r>
    <phoneticPr fontId="1"/>
  </si>
  <si>
    <r>
      <t>認定住宅入居者</t>
    </r>
    <r>
      <rPr>
        <b/>
        <vertAlign val="superscript"/>
        <sz val="10"/>
        <rFont val="HGPｺﾞｼｯｸM"/>
        <family val="3"/>
        <charset val="128"/>
      </rPr>
      <t>（※1）</t>
    </r>
    <r>
      <rPr>
        <b/>
        <sz val="10"/>
        <rFont val="HGPｺﾞｼｯｸM"/>
        <family val="3"/>
        <charset val="128"/>
      </rPr>
      <t>に対する居住安定援助（「２ 要援助者に対する居住安定援助（安否確認・見守り・福祉サービスへのつなぎ）」以外）の年度実績（</t>
    </r>
    <r>
      <rPr>
        <b/>
        <sz val="10"/>
        <color rgb="FF00B050"/>
        <rFont val="HGPｺﾞｼｯｸM"/>
        <family val="3"/>
        <charset val="128"/>
      </rPr>
      <t>2025</t>
    </r>
    <r>
      <rPr>
        <b/>
        <sz val="10"/>
        <rFont val="HGPｺﾞｼｯｸM"/>
        <family val="3"/>
        <charset val="128"/>
      </rPr>
      <t>年度）</t>
    </r>
    <phoneticPr fontId="1"/>
  </si>
  <si>
    <t>①認定住宅戸数</t>
    <rPh sb="1" eb="5">
      <t>ニンテイジュウタク</t>
    </rPh>
    <rPh sb="5" eb="7">
      <t>コスウ</t>
    </rPh>
    <phoneticPr fontId="1"/>
  </si>
  <si>
    <t>a.認定住宅(サポ住)</t>
    <rPh sb="2" eb="6">
      <t>ニンテイジュウタク</t>
    </rPh>
    <rPh sb="9" eb="10">
      <t>ジュウ</t>
    </rPh>
    <phoneticPr fontId="1"/>
  </si>
  <si>
    <t>認定住宅(サポ住)：居住サポート住宅</t>
    <rPh sb="0" eb="4">
      <t>ニンテイジュウタク</t>
    </rPh>
    <rPh sb="7" eb="8">
      <t>ジュウ</t>
    </rPh>
    <rPh sb="10" eb="12">
      <t>キョジュウ</t>
    </rPh>
    <rPh sb="16" eb="18">
      <t>ジュウタク</t>
    </rPh>
    <phoneticPr fontId="1"/>
  </si>
  <si>
    <t xml:space="preserve">異常検知
</t>
    <rPh sb="0" eb="4">
      <t>イジョウケンチ</t>
    </rPh>
    <phoneticPr fontId="1"/>
  </si>
  <si>
    <t>14時異常検知。電話で本人と連絡がつき、外出中であることを確認</t>
    <rPh sb="20" eb="23">
      <t>ガイシュツチュウ</t>
    </rPh>
    <phoneticPr fontId="1"/>
  </si>
  <si>
    <t>居住サポートの利用料(円/月or円/回)</t>
    <rPh sb="7" eb="10">
      <t>リヨウリョウ</t>
    </rPh>
    <rPh sb="11" eb="12">
      <t>エン</t>
    </rPh>
    <rPh sb="13" eb="14">
      <t>ツキ</t>
    </rPh>
    <rPh sb="18" eb="19">
      <t>カイ</t>
    </rPh>
    <phoneticPr fontId="1"/>
  </si>
  <si>
    <t>地域包括支援センター</t>
    <rPh sb="0" eb="6">
      <t>チイキホウカツシエン</t>
    </rPh>
    <phoneticPr fontId="1"/>
  </si>
  <si>
    <t>○○外科への通院付添</t>
    <rPh sb="2" eb="4">
      <t>ゲカ</t>
    </rPh>
    <rPh sb="6" eb="8">
      <t>ツウイン</t>
    </rPh>
    <rPh sb="8" eb="10">
      <t>ツキソイ</t>
    </rPh>
    <phoneticPr fontId="1"/>
  </si>
  <si>
    <t>家財処分の事業者を紹介</t>
    <rPh sb="0" eb="4">
      <t>カザイショブン</t>
    </rPh>
    <rPh sb="5" eb="8">
      <t>ジギョウシャ</t>
    </rPh>
    <rPh sb="9" eb="11">
      <t>ショウカイ</t>
    </rPh>
    <phoneticPr fontId="1"/>
  </si>
  <si>
    <t>○×センター</t>
    <phoneticPr fontId="1"/>
  </si>
  <si>
    <t>有料老人ホーム○○へ転居(引越支援)</t>
    <rPh sb="0" eb="4">
      <t>ユウリョウロウジン</t>
    </rPh>
    <rPh sb="10" eb="12">
      <t>テンキョ</t>
    </rPh>
    <rPh sb="13" eb="17">
      <t>ヒッコシシエン</t>
    </rPh>
    <phoneticPr fontId="1"/>
  </si>
  <si>
    <t>C22</t>
    <phoneticPr fontId="1"/>
  </si>
  <si>
    <t>D22</t>
    <phoneticPr fontId="1"/>
  </si>
  <si>
    <t>E22</t>
    <phoneticPr fontId="1"/>
  </si>
  <si>
    <t>F22</t>
    <phoneticPr fontId="1"/>
  </si>
  <si>
    <t>G22</t>
    <phoneticPr fontId="1"/>
  </si>
  <si>
    <t>H22</t>
    <phoneticPr fontId="1"/>
  </si>
  <si>
    <t>I22</t>
    <phoneticPr fontId="1"/>
  </si>
  <si>
    <t>K22</t>
    <phoneticPr fontId="1"/>
  </si>
  <si>
    <t>O22</t>
    <phoneticPr fontId="1"/>
  </si>
  <si>
    <t>M22</t>
    <phoneticPr fontId="1"/>
  </si>
  <si>
    <t>参照用(削除不可)⇒</t>
    <rPh sb="0" eb="3">
      <t>サンショウヨウ</t>
    </rPh>
    <rPh sb="4" eb="8">
      <t>サクジョフカ</t>
    </rPh>
    <phoneticPr fontId="1"/>
  </si>
  <si>
    <t>※空きは#REF!と表示されますが、合計欄には影響しません。合計欄は要援助者の行を合計しています。</t>
    <rPh sb="1" eb="2">
      <t>ア</t>
    </rPh>
    <rPh sb="10" eb="12">
      <t>ヒョウジ</t>
    </rPh>
    <rPh sb="18" eb="21">
      <t>ゴウケイラン</t>
    </rPh>
    <rPh sb="23" eb="25">
      <t>エイキョウ</t>
    </rPh>
    <rPh sb="30" eb="33">
      <t>ゴウケイラン</t>
    </rPh>
    <rPh sb="34" eb="38">
      <t>ヨウエンジョシャ</t>
    </rPh>
    <rPh sb="39" eb="40">
      <t>ギョウ</t>
    </rPh>
    <rPh sb="41" eb="43">
      <t>ゴウケイ</t>
    </rPh>
    <phoneticPr fontId="1"/>
  </si>
  <si>
    <t>合計</t>
    <phoneticPr fontId="1"/>
  </si>
  <si>
    <r>
      <rPr>
        <sz val="11"/>
        <color rgb="FF002060"/>
        <rFont val="BIZ UDPゴシック"/>
        <family val="3"/>
        <charset val="128"/>
      </rPr>
      <t>青字</t>
    </r>
    <r>
      <rPr>
        <sz val="11"/>
        <color theme="1"/>
        <rFont val="BIZ UDPゴシック"/>
        <family val="3"/>
        <charset val="128"/>
      </rPr>
      <t>：自動表示</t>
    </r>
    <rPh sb="0" eb="1">
      <t>アオ</t>
    </rPh>
    <rPh sb="1" eb="2">
      <t>ジ</t>
    </rPh>
    <rPh sb="3" eb="5">
      <t>ジドウ</t>
    </rPh>
    <rPh sb="5" eb="7">
      <t>ヒョウジ</t>
    </rPh>
    <phoneticPr fontId="1"/>
  </si>
  <si>
    <t>青字</t>
    <rPh sb="0" eb="1">
      <t>アオ</t>
    </rPh>
    <rPh sb="1" eb="2">
      <t>ジ</t>
    </rPh>
    <phoneticPr fontId="1"/>
  </si>
  <si>
    <t>：自動表示</t>
    <phoneticPr fontId="1"/>
  </si>
  <si>
    <t>←参照用(削除不可)</t>
    <rPh sb="1" eb="4">
      <t>サンショウヨウ</t>
    </rPh>
    <rPh sb="5" eb="9">
      <t>サクジョフカ</t>
    </rPh>
    <phoneticPr fontId="1"/>
  </si>
  <si>
    <t>■ファイルのシート構成</t>
    <rPh sb="9" eb="11">
      <t>コウセイ</t>
    </rPh>
    <phoneticPr fontId="1"/>
  </si>
  <si>
    <t>基幹相談支援センター</t>
    <rPh sb="0" eb="6">
      <t>キカンソウダンシエン</t>
    </rPh>
    <phoneticPr fontId="1"/>
  </si>
  <si>
    <t>訪問の際、介護サービスの相談あり。地域包括支援センターに連絡</t>
    <rPh sb="0" eb="2">
      <t>ホウモン</t>
    </rPh>
    <rPh sb="3" eb="4">
      <t>サイ</t>
    </rPh>
    <rPh sb="5" eb="7">
      <t>カイゴ</t>
    </rPh>
    <phoneticPr fontId="1"/>
  </si>
  <si>
    <t>訪問の際、地域包括支援センターにつなぎ、介護保険外サービスについて相談</t>
    <rPh sb="5" eb="11">
      <t>チイキホウカツシエン</t>
    </rPh>
    <rPh sb="20" eb="25">
      <t>カイゴホケンガイ</t>
    </rPh>
    <rPh sb="33" eb="35">
      <t>ソウダン</t>
    </rPh>
    <phoneticPr fontId="1"/>
  </si>
  <si>
    <t>訪問の際、施設への転居を相談され、紹介センターにつなぐ</t>
    <rPh sb="5" eb="7">
      <t>シセツ</t>
    </rPh>
    <rPh sb="9" eb="11">
      <t>テンキョ</t>
    </rPh>
    <rPh sb="12" eb="14">
      <t>ソウダン</t>
    </rPh>
    <rPh sb="17" eb="19">
      <t>ショウカイ</t>
    </rPh>
    <phoneticPr fontId="1"/>
  </si>
  <si>
    <t>高齢者住まい紹介センター</t>
    <rPh sb="0" eb="3">
      <t>コウレイシャ</t>
    </rPh>
    <rPh sb="3" eb="4">
      <t>ス</t>
    </rPh>
    <rPh sb="6" eb="8">
      <t>ショウカイ</t>
    </rPh>
    <phoneticPr fontId="1"/>
  </si>
  <si>
    <t>○○内科への通院付添</t>
    <rPh sb="2" eb="4">
      <t>ナイカ</t>
    </rPh>
    <rPh sb="6" eb="10">
      <t>ツウインツキソイ</t>
    </rPh>
    <phoneticPr fontId="1"/>
  </si>
  <si>
    <t>退院後の自宅生活が困難なため、有料老人ホームへの転居が決定。月末退居となる。</t>
    <rPh sb="0" eb="3">
      <t>タイインゴ</t>
    </rPh>
    <rPh sb="4" eb="8">
      <t>ジタクセイカツ</t>
    </rPh>
    <rPh sb="9" eb="11">
      <t>コンナン</t>
    </rPh>
    <rPh sb="15" eb="19">
      <t>ユウリョウロウジン</t>
    </rPh>
    <rPh sb="24" eb="26">
      <t>テンキョ</t>
    </rPh>
    <rPh sb="27" eb="29">
      <t>ケッテイ</t>
    </rPh>
    <rPh sb="30" eb="32">
      <t>ゲツマツ</t>
    </rPh>
    <rPh sb="32" eb="34">
      <t>タイキョ</t>
    </rPh>
    <phoneticPr fontId="1"/>
  </si>
  <si>
    <t>訪問の際、宅配弁当の利用を確認。心身・生活状況に変化なし</t>
    <rPh sb="0" eb="2">
      <t>ホウモン</t>
    </rPh>
    <rPh sb="3" eb="4">
      <t>サイ</t>
    </rPh>
    <rPh sb="10" eb="12">
      <t>リヨウ</t>
    </rPh>
    <rPh sb="13" eb="15">
      <t>カクニン</t>
    </rPh>
    <rPh sb="16" eb="18">
      <t>シンシン</t>
    </rPh>
    <rPh sb="19" eb="21">
      <t>セイカツ</t>
    </rPh>
    <rPh sb="21" eb="23">
      <t>ジョウキョウ</t>
    </rPh>
    <rPh sb="24" eb="26">
      <t>ヘンカ</t>
    </rPh>
    <phoneticPr fontId="1"/>
  </si>
  <si>
    <t>心身・生活状況に変化なし</t>
    <phoneticPr fontId="1"/>
  </si>
  <si>
    <t>訪問の際、食事づくり負担の相談あり。地域包括支援センターに連絡し、翌日のアポ取得</t>
    <rPh sb="0" eb="2">
      <t>ホウモン</t>
    </rPh>
    <rPh sb="3" eb="4">
      <t>サイ</t>
    </rPh>
    <rPh sb="5" eb="7">
      <t>ショクジ</t>
    </rPh>
    <rPh sb="10" eb="12">
      <t>フタン</t>
    </rPh>
    <rPh sb="13" eb="15">
      <t>ソウダン</t>
    </rPh>
    <rPh sb="29" eb="31">
      <t>レンラク</t>
    </rPh>
    <rPh sb="33" eb="35">
      <t>ヨクジツ</t>
    </rPh>
    <rPh sb="38" eb="40">
      <t>シュトク</t>
    </rPh>
    <phoneticPr fontId="1"/>
  </si>
  <si>
    <t>訪問の際、宅配弁当利用を開始したことを確認</t>
    <rPh sb="5" eb="11">
      <t>タクハイベントウリヨウ</t>
    </rPh>
    <rPh sb="12" eb="14">
      <t>カイシ</t>
    </rPh>
    <rPh sb="19" eb="21">
      <t>カクニン</t>
    </rPh>
    <phoneticPr fontId="1"/>
  </si>
  <si>
    <t>訪問の際、宅配弁当をやめたいとの相談あり、地域包括支援センターに連絡</t>
    <rPh sb="5" eb="7">
      <t>タクハイ</t>
    </rPh>
    <rPh sb="7" eb="9">
      <t>ベントウ</t>
    </rPh>
    <rPh sb="16" eb="18">
      <t>ソウダン</t>
    </rPh>
    <rPh sb="21" eb="23">
      <t>チイキ</t>
    </rPh>
    <rPh sb="23" eb="25">
      <t>ホウカツ</t>
    </rPh>
    <rPh sb="25" eb="27">
      <t>シエン</t>
    </rPh>
    <rPh sb="32" eb="34">
      <t>レンラク</t>
    </rPh>
    <phoneticPr fontId="1"/>
  </si>
  <si>
    <t>訪問の際、子ども食堂の利用をはじめたことを確認</t>
    <rPh sb="0" eb="2">
      <t>ホウモン</t>
    </rPh>
    <rPh sb="3" eb="4">
      <t>サイ</t>
    </rPh>
    <rPh sb="5" eb="6">
      <t>コ</t>
    </rPh>
    <rPh sb="8" eb="10">
      <t>ショクドウ</t>
    </rPh>
    <rPh sb="11" eb="13">
      <t>リヨウ</t>
    </rPh>
    <rPh sb="21" eb="23">
      <t>カクニン</t>
    </rPh>
    <phoneticPr fontId="1"/>
  </si>
  <si>
    <t>15時異常検知。電話で本人と連絡がつき、誤作動であることを確認</t>
    <rPh sb="20" eb="23">
      <t>ゴサドウ</t>
    </rPh>
    <phoneticPr fontId="1"/>
  </si>
  <si>
    <t>訪問の際、引越しの相談に対応。家財処分の事業者を紹介</t>
    <rPh sb="5" eb="7">
      <t>ヒッコ</t>
    </rPh>
    <rPh sb="9" eb="11">
      <t>ソウダン</t>
    </rPh>
    <rPh sb="12" eb="14">
      <t>タイオウ</t>
    </rPh>
    <phoneticPr fontId="1"/>
  </si>
  <si>
    <t>電話で依頼があり、ホームセンターへの買い物支援</t>
    <rPh sb="0" eb="2">
      <t>デンワ</t>
    </rPh>
    <rPh sb="3" eb="5">
      <t>イライ</t>
    </rPh>
    <rPh sb="18" eb="19">
      <t>カ</t>
    </rPh>
    <rPh sb="20" eb="23">
      <t>モノシエン</t>
    </rPh>
    <phoneticPr fontId="1"/>
  </si>
  <si>
    <t>基幹相談支援センター</t>
    <rPh sb="0" eb="2">
      <t>キカン</t>
    </rPh>
    <rPh sb="2" eb="6">
      <t>ソウダンシエン</t>
    </rPh>
    <phoneticPr fontId="1"/>
  </si>
  <si>
    <t>家賃の支払い方法や生活資金についての相談があったため、基幹相談支援センターに連絡⇒相談後、代理納付の手続きをすることになった</t>
    <rPh sb="18" eb="20">
      <t>ソウダン</t>
    </rPh>
    <rPh sb="27" eb="33">
      <t>キカンソウダンシエン</t>
    </rPh>
    <rPh sb="38" eb="40">
      <t>レンラク</t>
    </rPh>
    <rPh sb="41" eb="44">
      <t>ソウダンゴ</t>
    </rPh>
    <rPh sb="45" eb="49">
      <t>ダイリノウフ</t>
    </rPh>
    <rPh sb="50" eb="52">
      <t>テツヅ</t>
    </rPh>
    <phoneticPr fontId="1"/>
  </si>
  <si>
    <t>高齢者住まい紹介センター/
○×センター</t>
    <phoneticPr fontId="1"/>
  </si>
  <si>
    <t>○×センター</t>
    <phoneticPr fontId="1"/>
  </si>
  <si>
    <t>高齢者住まい紹介センター/
○×センター</t>
    <phoneticPr fontId="1"/>
  </si>
  <si>
    <t>　</t>
    <phoneticPr fontId="1"/>
  </si>
  <si>
    <t>手順②　帳簿を作成する</t>
    <rPh sb="4" eb="6">
      <t>チョウボ</t>
    </rPh>
    <rPh sb="7" eb="9">
      <t>サクセイ</t>
    </rPh>
    <phoneticPr fontId="1"/>
  </si>
  <si>
    <t>（１）シート「1-1.入居状況等の記録」の作成</t>
    <rPh sb="21" eb="23">
      <t>サクセイ</t>
    </rPh>
    <phoneticPr fontId="1"/>
  </si>
  <si>
    <t>（２）シート「2-1.居住安定援助の記録」の作成</t>
    <rPh sb="13" eb="15">
      <t>アンテイ</t>
    </rPh>
    <rPh sb="15" eb="17">
      <t>エンジョ</t>
    </rPh>
    <rPh sb="18" eb="20">
      <t>キロク</t>
    </rPh>
    <rPh sb="22" eb="24">
      <t>サクセイ</t>
    </rPh>
    <phoneticPr fontId="1"/>
  </si>
  <si>
    <t>（１）シート「1-2.入居状況等（集計表）」の作成</t>
    <rPh sb="11" eb="13">
      <t>ニュウキョ</t>
    </rPh>
    <rPh sb="13" eb="15">
      <t>ジョウキョウ</t>
    </rPh>
    <rPh sb="15" eb="16">
      <t>トウ</t>
    </rPh>
    <rPh sb="17" eb="19">
      <t>シュウケイ</t>
    </rPh>
    <rPh sb="19" eb="20">
      <t>ヒョウ</t>
    </rPh>
    <rPh sb="23" eb="25">
      <t>サクセイ</t>
    </rPh>
    <phoneticPr fontId="1"/>
  </si>
  <si>
    <t>手順③　集計する</t>
    <rPh sb="4" eb="6">
      <t>シュウケイ</t>
    </rPh>
    <phoneticPr fontId="1"/>
  </si>
  <si>
    <t>○（１）認定内容に、認定を受けた計画における居住サポート住宅の戸数及びそのうち専用住宅の戸数を入力してください。
○（２）に集計を行う時点の日付を入力してください。
　年月日を年度末にすると、定期報告に記載する項目を集計することが可能です。
　年月日を現在にすると、認定内容と提供状況が合致するか（適切に運用されているか）を「運用チェック」欄から確認できます。</t>
    <rPh sb="10" eb="12">
      <t>ニンテイ</t>
    </rPh>
    <rPh sb="13" eb="14">
      <t>ウ</t>
    </rPh>
    <rPh sb="16" eb="18">
      <t>ケイカク</t>
    </rPh>
    <rPh sb="22" eb="24">
      <t>キョジュウ</t>
    </rPh>
    <rPh sb="28" eb="30">
      <t>ジュウタク</t>
    </rPh>
    <rPh sb="31" eb="33">
      <t>コスウ</t>
    </rPh>
    <rPh sb="33" eb="34">
      <t>オヨ</t>
    </rPh>
    <rPh sb="39" eb="41">
      <t>センヨウ</t>
    </rPh>
    <rPh sb="41" eb="43">
      <t>ジュウタク</t>
    </rPh>
    <rPh sb="44" eb="46">
      <t>コスウ</t>
    </rPh>
    <rPh sb="47" eb="49">
      <t>ニュウリョク</t>
    </rPh>
    <rPh sb="62" eb="64">
      <t>シュウケイ</t>
    </rPh>
    <rPh sb="65" eb="66">
      <t>オコナ</t>
    </rPh>
    <rPh sb="67" eb="69">
      <t>ジテン</t>
    </rPh>
    <rPh sb="70" eb="72">
      <t>ヒヅケ</t>
    </rPh>
    <rPh sb="73" eb="75">
      <t>ニュウリョク</t>
    </rPh>
    <rPh sb="101" eb="103">
      <t>キサイ</t>
    </rPh>
    <rPh sb="105" eb="107">
      <t>コウモク</t>
    </rPh>
    <rPh sb="108" eb="110">
      <t>シュウケイ</t>
    </rPh>
    <rPh sb="115" eb="117">
      <t>カノウ</t>
    </rPh>
    <rPh sb="170" eb="171">
      <t>ラン</t>
    </rPh>
    <phoneticPr fontId="1"/>
  </si>
  <si>
    <r>
      <rPr>
        <b/>
        <sz val="14"/>
        <color theme="1"/>
        <rFont val="BIZ UDPゴシック"/>
        <family val="3"/>
        <charset val="128"/>
      </rPr>
      <t>帳簿（参考様式）の使用方法について</t>
    </r>
    <r>
      <rPr>
        <sz val="14"/>
        <color theme="1"/>
        <rFont val="BIZ UDPゴシック"/>
        <family val="3"/>
        <charset val="128"/>
      </rPr>
      <t xml:space="preserve">
【参考様式について】
この参考様式は、居住サポート住宅について認定事業者に作成・備え付けが義務付けられている「帳簿」のひな形として作成したものであり、</t>
    </r>
    <r>
      <rPr>
        <u/>
        <sz val="14"/>
        <color theme="1"/>
        <rFont val="BIZ UDPゴシック"/>
        <family val="3"/>
        <charset val="128"/>
      </rPr>
      <t>これ以外の形式で帳簿を作成することも可能です</t>
    </r>
    <r>
      <rPr>
        <sz val="14"/>
        <color theme="1"/>
        <rFont val="BIZ UDPゴシック"/>
        <family val="3"/>
        <charset val="128"/>
      </rPr>
      <t>。
【記入例について】
以下のケースについて、記入例（緑字）を記載しています。
・居住サポート住宅認定戸数：７戸（うち、専用住宅：２戸、非専用住宅：５戸で認定。101、103、10４、20１、20２、203、204）
・運用開始時は10１と103を専用住宅として運用。その後、１０１に要援助者以外の者が入居したため、専用住宅の位置を変更し、１０１は非専用住宅として、10３と10４を専用住宅として運用。</t>
    </r>
    <rPh sb="0" eb="2">
      <t>チョウボ</t>
    </rPh>
    <rPh sb="3" eb="5">
      <t>サンコウ</t>
    </rPh>
    <rPh sb="5" eb="7">
      <t>ヨウシキ</t>
    </rPh>
    <rPh sb="9" eb="11">
      <t>シヨウ</t>
    </rPh>
    <rPh sb="11" eb="13">
      <t>ホウホウ</t>
    </rPh>
    <rPh sb="20" eb="22">
      <t>サンコウ</t>
    </rPh>
    <rPh sb="22" eb="24">
      <t>ヨウシキ</t>
    </rPh>
    <rPh sb="32" eb="34">
      <t>サンコウ</t>
    </rPh>
    <rPh sb="34" eb="36">
      <t>ヨウシキ</t>
    </rPh>
    <rPh sb="38" eb="40">
      <t>キョジュウ</t>
    </rPh>
    <rPh sb="44" eb="46">
      <t>ジュウタク</t>
    </rPh>
    <rPh sb="50" eb="52">
      <t>ニンテイ</t>
    </rPh>
    <rPh sb="52" eb="55">
      <t>ジギョウシャ</t>
    </rPh>
    <rPh sb="56" eb="58">
      <t>サクセイ</t>
    </rPh>
    <rPh sb="59" eb="60">
      <t>ソナ</t>
    </rPh>
    <rPh sb="61" eb="62">
      <t>ツ</t>
    </rPh>
    <rPh sb="64" eb="67">
      <t>ギムヅ</t>
    </rPh>
    <rPh sb="74" eb="76">
      <t>チョウボ</t>
    </rPh>
    <rPh sb="80" eb="81">
      <t>ガタ</t>
    </rPh>
    <rPh sb="84" eb="86">
      <t>サクセイ</t>
    </rPh>
    <rPh sb="96" eb="98">
      <t>イガイ</t>
    </rPh>
    <rPh sb="99" eb="101">
      <t>ケイシキ</t>
    </rPh>
    <rPh sb="102" eb="104">
      <t>チョウボ</t>
    </rPh>
    <rPh sb="105" eb="107">
      <t>サクセイ</t>
    </rPh>
    <rPh sb="112" eb="114">
      <t>カノウ</t>
    </rPh>
    <rPh sb="120" eb="123">
      <t>キニュウレイ</t>
    </rPh>
    <rPh sb="129" eb="131">
      <t>イカ</t>
    </rPh>
    <rPh sb="140" eb="142">
      <t>キニュウ</t>
    </rPh>
    <rPh sb="142" eb="143">
      <t>レイ</t>
    </rPh>
    <rPh sb="158" eb="160">
      <t>キョジュウ</t>
    </rPh>
    <rPh sb="164" eb="166">
      <t>ジュウタク</t>
    </rPh>
    <rPh sb="168" eb="170">
      <t>コスウ</t>
    </rPh>
    <rPh sb="179" eb="181">
      <t>ジュウタク</t>
    </rPh>
    <rPh sb="185" eb="186">
      <t>ヒ</t>
    </rPh>
    <rPh sb="186" eb="188">
      <t>センヨウ</t>
    </rPh>
    <rPh sb="188" eb="190">
      <t>ジュウタク</t>
    </rPh>
    <rPh sb="194" eb="196">
      <t>ニンテイ</t>
    </rPh>
    <rPh sb="227" eb="229">
      <t>ウンヨウ</t>
    </rPh>
    <rPh sb="229" eb="232">
      <t>カイシジ</t>
    </rPh>
    <rPh sb="241" eb="245">
      <t>センヨウジュウタク</t>
    </rPh>
    <rPh sb="248" eb="250">
      <t>ウンヨウ</t>
    </rPh>
    <rPh sb="253" eb="254">
      <t>ゴ</t>
    </rPh>
    <rPh sb="259" eb="263">
      <t>ヨウエンジョシャ</t>
    </rPh>
    <rPh sb="263" eb="265">
      <t>イガイ</t>
    </rPh>
    <rPh sb="266" eb="267">
      <t>シャ</t>
    </rPh>
    <rPh sb="268" eb="270">
      <t>ニュウキョ</t>
    </rPh>
    <rPh sb="275" eb="277">
      <t>センヨウ</t>
    </rPh>
    <rPh sb="277" eb="279">
      <t>ジュウタク</t>
    </rPh>
    <rPh sb="280" eb="282">
      <t>イチ</t>
    </rPh>
    <rPh sb="283" eb="285">
      <t>ヘンコウ</t>
    </rPh>
    <rPh sb="291" eb="292">
      <t>ヒ</t>
    </rPh>
    <rPh sb="292" eb="294">
      <t>センヨウ</t>
    </rPh>
    <rPh sb="294" eb="296">
      <t>ジュウタク</t>
    </rPh>
    <rPh sb="308" eb="312">
      <t>センヨウジュウタク</t>
    </rPh>
    <phoneticPr fontId="1"/>
  </si>
  <si>
    <t>（２）シート「2-2.要援助者に対する居住安定援助の提供状況（集計表）」の作成</t>
    <rPh sb="11" eb="12">
      <t>ヨウ</t>
    </rPh>
    <rPh sb="12" eb="15">
      <t>エンジョシャ</t>
    </rPh>
    <rPh sb="16" eb="17">
      <t>タイ</t>
    </rPh>
    <rPh sb="19" eb="21">
      <t>キョジュウ</t>
    </rPh>
    <rPh sb="21" eb="23">
      <t>アンテイ</t>
    </rPh>
    <rPh sb="23" eb="25">
      <t>エンジョ</t>
    </rPh>
    <rPh sb="26" eb="28">
      <t>テイキョウ</t>
    </rPh>
    <rPh sb="28" eb="30">
      <t>ジョウキョウ</t>
    </rPh>
    <rPh sb="31" eb="33">
      <t>シュウケイ</t>
    </rPh>
    <rPh sb="33" eb="34">
      <t>ヒョウ</t>
    </rPh>
    <rPh sb="37" eb="39">
      <t>サクセイ</t>
    </rPh>
    <phoneticPr fontId="1"/>
  </si>
  <si>
    <t>○要援助者のつなぎ先を入力する　(つなぎ先以外は、2-1　個票から自動表示)
　注1：要援助者の行のみが合計される(要援助者の欄が○の行を集計)
　注2：集計行の範囲を確認する(合計の行より上が集計範囲となっているか)</t>
    <phoneticPr fontId="1"/>
  </si>
  <si>
    <t>手順④　定期報告を行う</t>
    <rPh sb="4" eb="6">
      <t>テイキ</t>
    </rPh>
    <rPh sb="6" eb="8">
      <t>ホウコク</t>
    </rPh>
    <rPh sb="9" eb="10">
      <t>オコナ</t>
    </rPh>
    <phoneticPr fontId="1"/>
  </si>
  <si>
    <t>○手順①～③により、シート「定期報告様式」に集計結果が反映されます。
○黄色セルの数字を定期報告時に活用することが可能です。</t>
    <rPh sb="1" eb="3">
      <t>テジュン</t>
    </rPh>
    <rPh sb="22" eb="26">
      <t>シュウケイケッカ</t>
    </rPh>
    <rPh sb="27" eb="29">
      <t>ハンエイ</t>
    </rPh>
    <rPh sb="36" eb="38">
      <t>キイロ</t>
    </rPh>
    <rPh sb="41" eb="43">
      <t>スウジ</t>
    </rPh>
    <rPh sb="44" eb="48">
      <t>テイキホウコク</t>
    </rPh>
    <rPh sb="48" eb="49">
      <t>ジ</t>
    </rPh>
    <rPh sb="50" eb="52">
      <t>カツヨウ</t>
    </rPh>
    <rPh sb="57" eb="59">
      <t>カノウ</t>
    </rPh>
    <phoneticPr fontId="1"/>
  </si>
  <si>
    <t>転居準備中</t>
    <rPh sb="0" eb="2">
      <t>テンキョ</t>
    </rPh>
    <rPh sb="2" eb="5">
      <t>ジュンビチュウ</t>
    </rPh>
    <phoneticPr fontId="1"/>
  </si>
  <si>
    <t>住戸番号</t>
    <rPh sb="0" eb="2">
      <t>ジュウコ</t>
    </rPh>
    <rPh sb="2" eb="4">
      <t>バンゴウ</t>
    </rPh>
    <phoneticPr fontId="1"/>
  </si>
  <si>
    <t>非専用</t>
  </si>
  <si>
    <t>入居者</t>
    <rPh sb="0" eb="3">
      <t>ニュウキョシャ</t>
    </rPh>
    <phoneticPr fontId="1"/>
  </si>
  <si>
    <t>氏名</t>
    <rPh sb="0" eb="2">
      <t>シメイ</t>
    </rPh>
    <phoneticPr fontId="1"/>
  </si>
  <si>
    <t>住戸番号・氏名</t>
    <rPh sb="0" eb="4">
      <t>ジュウコバンゴウ</t>
    </rPh>
    <rPh sb="5" eb="7">
      <t>シメイ</t>
    </rPh>
    <phoneticPr fontId="1"/>
  </si>
  <si>
    <t>住戸番号＋氏名</t>
    <rPh sb="0" eb="2">
      <t>ジュウコ</t>
    </rPh>
    <rPh sb="2" eb="4">
      <t>バンゴウ</t>
    </rPh>
    <rPh sb="5" eb="7">
      <t>シメイ</t>
    </rPh>
    <phoneticPr fontId="1"/>
  </si>
  <si>
    <t>■入居者情報</t>
    <rPh sb="1" eb="4">
      <t>ニュウキョシャ</t>
    </rPh>
    <rPh sb="4" eb="6">
      <t>ジョウホウ</t>
    </rPh>
    <phoneticPr fontId="1"/>
  </si>
  <si>
    <t>2-1.居住安定援助の記録(個票)</t>
    <rPh sb="4" eb="6">
      <t>キョジュウ</t>
    </rPh>
    <rPh sb="6" eb="8">
      <t>アンテイ</t>
    </rPh>
    <rPh sb="8" eb="10">
      <t>エンジョ</t>
    </rPh>
    <rPh sb="11" eb="13">
      <t>キロク</t>
    </rPh>
    <rPh sb="14" eb="16">
      <t>コヒョウ</t>
    </rPh>
    <phoneticPr fontId="1"/>
  </si>
  <si>
    <t>2-2.要援助者に対する居住安定援助の提供状況（集計表）</t>
    <phoneticPr fontId="1"/>
  </si>
  <si>
    <t>住戸番号・氏名</t>
    <phoneticPr fontId="1"/>
  </si>
  <si>
    <t>参照用
(削除不可)</t>
    <rPh sb="0" eb="3">
      <t>サンショウヨウ</t>
    </rPh>
    <phoneticPr fontId="1"/>
  </si>
  <si>
    <t>合計額※</t>
    <rPh sb="0" eb="3">
      <t>ゴウケイガク</t>
    </rPh>
    <phoneticPr fontId="1"/>
  </si>
  <si>
    <t>※設定している場合</t>
    <rPh sb="1" eb="3">
      <t>セッテイ</t>
    </rPh>
    <rPh sb="7" eb="9">
      <t>バアイ</t>
    </rPh>
    <phoneticPr fontId="1"/>
  </si>
  <si>
    <t>④うち
要配慮者</t>
    <rPh sb="4" eb="8">
      <t>ヨウハイリョシャ</t>
    </rPh>
    <phoneticPr fontId="1"/>
  </si>
  <si>
    <t>⑥空き戸数①-③</t>
    <rPh sb="3" eb="5">
      <t>コスウ</t>
    </rPh>
    <phoneticPr fontId="1"/>
  </si>
  <si>
    <t>⑤うち
要援助者</t>
    <rPh sb="4" eb="7">
      <t>ヨウエンジョ</t>
    </rPh>
    <rPh sb="7" eb="8">
      <t>シャ</t>
    </rPh>
    <phoneticPr fontId="1"/>
  </si>
  <si>
    <t>専用住宅
チェック②≦⑤+⑥</t>
    <rPh sb="0" eb="2">
      <t>センヨウ</t>
    </rPh>
    <rPh sb="2" eb="4">
      <t>ジュウタク</t>
    </rPh>
    <phoneticPr fontId="1"/>
  </si>
  <si>
    <r>
      <t>○手順①にも記載のとおり、</t>
    </r>
    <r>
      <rPr>
        <u/>
        <sz val="14"/>
        <color rgb="FFFF0000"/>
        <rFont val="BIZ UDPゴシック"/>
        <family val="3"/>
        <charset val="128"/>
      </rPr>
      <t>入居者ごとにシートを作成</t>
    </r>
    <r>
      <rPr>
        <sz val="14"/>
        <rFont val="BIZ UDPゴシック"/>
        <family val="3"/>
        <charset val="128"/>
      </rPr>
      <t>し、見出しが水色の箇所に、必要事項を入力してください。</t>
    </r>
    <r>
      <rPr>
        <u/>
        <sz val="14"/>
        <color rgb="FFFF0000"/>
        <rFont val="BIZ UDPゴシック"/>
        <family val="3"/>
        <charset val="128"/>
      </rPr>
      <t>要援助者に限らず、居住サポートを提供した住宅確保要配慮者については全員分の作成が必要</t>
    </r>
    <r>
      <rPr>
        <sz val="14"/>
        <rFont val="BIZ UDPゴシック"/>
        <family val="3"/>
        <charset val="128"/>
      </rPr>
      <t>です。
○シート名を「住戸番号＋氏名</t>
    </r>
    <r>
      <rPr>
        <sz val="14"/>
        <color theme="1"/>
        <rFont val="BIZ UDPゴシック"/>
        <family val="3"/>
        <charset val="128"/>
      </rPr>
      <t>(シート「1-1」と同じ表記)」</t>
    </r>
    <r>
      <rPr>
        <sz val="14"/>
        <color rgb="FF002060"/>
        <rFont val="BIZ UDPゴシック"/>
        <family val="3"/>
        <charset val="128"/>
      </rPr>
      <t>に</t>
    </r>
    <r>
      <rPr>
        <sz val="14"/>
        <rFont val="BIZ UDPゴシック"/>
        <family val="3"/>
        <charset val="128"/>
      </rPr>
      <t>すると、見出しがオレンジ色の箇所は自動入力されます。</t>
    </r>
    <rPh sb="1" eb="3">
      <t>テジュン</t>
    </rPh>
    <rPh sb="6" eb="8">
      <t>キサイ</t>
    </rPh>
    <rPh sb="13" eb="16">
      <t>ニュウキョシャ</t>
    </rPh>
    <rPh sb="23" eb="25">
      <t>サクセイ</t>
    </rPh>
    <rPh sb="27" eb="29">
      <t>ミダ</t>
    </rPh>
    <rPh sb="31" eb="33">
      <t>ミズイロ</t>
    </rPh>
    <rPh sb="34" eb="36">
      <t>カショ</t>
    </rPh>
    <rPh sb="38" eb="40">
      <t>ヒツヨウ</t>
    </rPh>
    <rPh sb="40" eb="42">
      <t>ジコウ</t>
    </rPh>
    <rPh sb="43" eb="45">
      <t>ニュウリョク</t>
    </rPh>
    <rPh sb="52" eb="53">
      <t>ヨウ</t>
    </rPh>
    <rPh sb="53" eb="56">
      <t>エンジョシャ</t>
    </rPh>
    <rPh sb="57" eb="58">
      <t>カギ</t>
    </rPh>
    <rPh sb="61" eb="63">
      <t>キョジュウ</t>
    </rPh>
    <rPh sb="68" eb="70">
      <t>テイキョウ</t>
    </rPh>
    <rPh sb="72" eb="74">
      <t>ジュウタク</t>
    </rPh>
    <rPh sb="74" eb="76">
      <t>カクホ</t>
    </rPh>
    <rPh sb="76" eb="77">
      <t>ヨウ</t>
    </rPh>
    <rPh sb="77" eb="80">
      <t>ハイリョシャ</t>
    </rPh>
    <rPh sb="85" eb="87">
      <t>ゼンイン</t>
    </rPh>
    <rPh sb="87" eb="88">
      <t>ブン</t>
    </rPh>
    <rPh sb="89" eb="91">
      <t>サクセイ</t>
    </rPh>
    <rPh sb="92" eb="94">
      <t>ヒツヨウ</t>
    </rPh>
    <rPh sb="122" eb="123">
      <t>オナ</t>
    </rPh>
    <rPh sb="124" eb="126">
      <t>ヒョウキ</t>
    </rPh>
    <rPh sb="143" eb="145">
      <t>カショ</t>
    </rPh>
    <phoneticPr fontId="1"/>
  </si>
  <si>
    <r>
      <t xml:space="preserve">○見出しが水色の列に、必要事項を入力してください。見出しがオレンジ色の列は自動入力されます。
○空き住戸も含めて、認定を受けた全住戸について入力してください。
</t>
    </r>
    <r>
      <rPr>
        <sz val="14"/>
        <color theme="1"/>
        <rFont val="BIZ UDPゴシック"/>
        <family val="3"/>
        <charset val="128"/>
      </rPr>
      <t>○サポート住宅が複数棟ある場合は、住戸番号を棟名＋住戸番号にする等、適宜入力してください。(例：1-101、2-101)</t>
    </r>
    <r>
      <rPr>
        <sz val="14"/>
        <rFont val="BIZ UDPゴシック"/>
        <family val="3"/>
        <charset val="128"/>
      </rPr>
      <t xml:space="preserve">
○入居者が退居し入れ替わった場合や、専用住宅・非専用住宅の種別を変更する場合は、入居者や種別が変更となった後の内容について、</t>
    </r>
    <r>
      <rPr>
        <u/>
        <sz val="14"/>
        <color rgb="FFFF0000"/>
        <rFont val="BIZ UDPゴシック"/>
        <family val="3"/>
        <charset val="128"/>
      </rPr>
      <t>新しく行を作成して記載してください</t>
    </r>
    <r>
      <rPr>
        <sz val="14"/>
        <rFont val="BIZ UDPゴシック"/>
        <family val="3"/>
        <charset val="128"/>
      </rPr>
      <t>。変更前の内容を記載した行は、「住宅の提供期間」の「終了日」を入力すると、表示がグレーアウトされます。定期報告における当該年度の入居状況の累計をカウントするため、</t>
    </r>
    <r>
      <rPr>
        <u/>
        <sz val="14"/>
        <color rgb="FFFF0000"/>
        <rFont val="BIZ UDPゴシック"/>
        <family val="3"/>
        <charset val="128"/>
      </rPr>
      <t>変更前の行を上書きして記載したり、行を削除することは行わないでください</t>
    </r>
    <r>
      <rPr>
        <sz val="14"/>
        <rFont val="BIZ UDPゴシック"/>
        <family val="3"/>
        <charset val="128"/>
      </rPr>
      <t>。
○上記のとおり、「住宅の提供期間」の「終了日」を入力すると、表示がグレーアウトされるため、最新の入居状況のみ表示させたい場合は、フィルタ機能を用いて「着色無し」を選択してください。</t>
    </r>
    <rPh sb="1" eb="3">
      <t>ミダ</t>
    </rPh>
    <rPh sb="5" eb="7">
      <t>ミズイロ</t>
    </rPh>
    <rPh sb="8" eb="9">
      <t>レツ</t>
    </rPh>
    <rPh sb="11" eb="13">
      <t>ヒツヨウ</t>
    </rPh>
    <rPh sb="13" eb="15">
      <t>ジコウ</t>
    </rPh>
    <rPh sb="16" eb="18">
      <t>ニュウリョク</t>
    </rPh>
    <rPh sb="25" eb="27">
      <t>ミダ</t>
    </rPh>
    <rPh sb="33" eb="34">
      <t>イロ</t>
    </rPh>
    <rPh sb="35" eb="36">
      <t>レツ</t>
    </rPh>
    <rPh sb="37" eb="41">
      <t>ジドウニュウリョク</t>
    </rPh>
    <rPh sb="60" eb="61">
      <t>ウ</t>
    </rPh>
    <rPh sb="63" eb="64">
      <t>ゼン</t>
    </rPh>
    <rPh sb="64" eb="66">
      <t>ジュウコ</t>
    </rPh>
    <rPh sb="85" eb="87">
      <t>ジュウタク</t>
    </rPh>
    <rPh sb="88" eb="90">
      <t>フクスウ</t>
    </rPh>
    <rPh sb="116" eb="118">
      <t>ニュウリョク</t>
    </rPh>
    <rPh sb="126" eb="127">
      <t>レイ</t>
    </rPh>
    <rPh sb="142" eb="145">
      <t>ニュウキョシャ</t>
    </rPh>
    <rPh sb="149" eb="150">
      <t>イ</t>
    </rPh>
    <rPh sb="151" eb="152">
      <t>カ</t>
    </rPh>
    <rPh sb="155" eb="157">
      <t>バアイ</t>
    </rPh>
    <rPh sb="164" eb="165">
      <t>ヒ</t>
    </rPh>
    <rPh sb="165" eb="167">
      <t>センヨウ</t>
    </rPh>
    <rPh sb="167" eb="169">
      <t>ジュウタク</t>
    </rPh>
    <rPh sb="181" eb="184">
      <t>ニュウキョシャ</t>
    </rPh>
    <rPh sb="185" eb="187">
      <t>シュベツ</t>
    </rPh>
    <rPh sb="188" eb="190">
      <t>ヘンコウ</t>
    </rPh>
    <rPh sb="196" eb="198">
      <t>ナイヨウ</t>
    </rPh>
    <rPh sb="203" eb="204">
      <t>アタラ</t>
    </rPh>
    <rPh sb="206" eb="207">
      <t>ギョウ</t>
    </rPh>
    <rPh sb="208" eb="210">
      <t>サクセイ</t>
    </rPh>
    <rPh sb="212" eb="214">
      <t>キサイ</t>
    </rPh>
    <rPh sb="221" eb="224">
      <t>ヘンコウマエ</t>
    </rPh>
    <rPh sb="225" eb="227">
      <t>ナイヨウ</t>
    </rPh>
    <rPh sb="228" eb="230">
      <t>キサイ</t>
    </rPh>
    <rPh sb="232" eb="233">
      <t>ギョウ</t>
    </rPh>
    <rPh sb="257" eb="259">
      <t>ヒョウジ</t>
    </rPh>
    <rPh sb="271" eb="273">
      <t>テイキ</t>
    </rPh>
    <rPh sb="273" eb="275">
      <t>ホウコク</t>
    </rPh>
    <rPh sb="279" eb="281">
      <t>トウガイ</t>
    </rPh>
    <rPh sb="281" eb="283">
      <t>ネンド</t>
    </rPh>
    <rPh sb="284" eb="286">
      <t>ニュウキョ</t>
    </rPh>
    <rPh sb="286" eb="288">
      <t>ジョウキョウ</t>
    </rPh>
    <rPh sb="289" eb="291">
      <t>ルイケイ</t>
    </rPh>
    <rPh sb="301" eb="304">
      <t>ヘンコウマエ</t>
    </rPh>
    <rPh sb="305" eb="306">
      <t>ギョウ</t>
    </rPh>
    <rPh sb="307" eb="309">
      <t>ウワガ</t>
    </rPh>
    <rPh sb="312" eb="314">
      <t>キサイ</t>
    </rPh>
    <rPh sb="318" eb="319">
      <t>ギョウ</t>
    </rPh>
    <rPh sb="320" eb="322">
      <t>サクジョ</t>
    </rPh>
    <rPh sb="327" eb="328">
      <t>オコナ</t>
    </rPh>
    <rPh sb="339" eb="341">
      <t>ジョウキ</t>
    </rPh>
    <rPh sb="383" eb="385">
      <t>サイシン</t>
    </rPh>
    <rPh sb="386" eb="388">
      <t>ニュウキョ</t>
    </rPh>
    <rPh sb="388" eb="390">
      <t>ジョウキョウ</t>
    </rPh>
    <rPh sb="392" eb="394">
      <t>ヒョウジ</t>
    </rPh>
    <rPh sb="398" eb="400">
      <t>バアイ</t>
    </rPh>
    <rPh sb="406" eb="408">
      <t>キノウ</t>
    </rPh>
    <rPh sb="409" eb="410">
      <t>モチ</t>
    </rPh>
    <rPh sb="413" eb="415">
      <t>チャクショク</t>
    </rPh>
    <rPh sb="415" eb="416">
      <t>ナ</t>
    </rPh>
    <rPh sb="419" eb="421">
      <t>センタク</t>
    </rPh>
    <phoneticPr fontId="1"/>
  </si>
  <si>
    <r>
      <rPr>
        <b/>
        <sz val="14"/>
        <rFont val="BIZ UDPゴシック"/>
        <family val="3"/>
        <charset val="128"/>
      </rPr>
      <t>手順①　ファイル内に、必要なシートを準備する</t>
    </r>
    <r>
      <rPr>
        <sz val="14"/>
        <color theme="1"/>
        <rFont val="BIZ UDPゴシック"/>
        <family val="3"/>
        <charset val="128"/>
      </rPr>
      <t xml:space="preserve">
○以下図のとおり、参考様式のEXCELファイルは、「1-1」～「2-2」の４種類のシートで構成されています。
○このうち、認定事業者において事業の実施状況について入力が必要となるもの（入力シート）は、シート「1-1」「2-1」の２種類です。シート「1-2」「2-2」は、入力された内容をもとに、定期報告において必要な情報が自動集計されるシート（集計シート）です。(ただし、2-2のつなぎ先は入力が必要です)
○また、シート「2-1」のみ、居住サポート住宅として認定を受けた住戸について、入居者ごとにシートが必要になります。ひな型では7戸分用意していますが、必要分をコピーして使用してください。
○サポート住宅が複数棟ある場合は、住戸番号を棟名＋住戸番号にする等、適宜入力してください。(例：1-101、2-101)</t>
    </r>
    <rPh sb="8" eb="9">
      <t>ナイ</t>
    </rPh>
    <rPh sb="11" eb="13">
      <t>ヒツヨウ</t>
    </rPh>
    <rPh sb="18" eb="20">
      <t>ジュンビ</t>
    </rPh>
    <rPh sb="24" eb="26">
      <t>イカ</t>
    </rPh>
    <rPh sb="26" eb="27">
      <t>ズ</t>
    </rPh>
    <rPh sb="32" eb="34">
      <t>サンコウ</t>
    </rPh>
    <rPh sb="34" eb="36">
      <t>ヨウシキ</t>
    </rPh>
    <rPh sb="61" eb="63">
      <t>シュルイ</t>
    </rPh>
    <rPh sb="68" eb="70">
      <t>コウセイ</t>
    </rPh>
    <rPh sb="84" eb="86">
      <t>ニンテイ</t>
    </rPh>
    <rPh sb="86" eb="89">
      <t>ジギョウシャ</t>
    </rPh>
    <rPh sb="93" eb="95">
      <t>ジギョウ</t>
    </rPh>
    <rPh sb="96" eb="98">
      <t>ジッシ</t>
    </rPh>
    <rPh sb="98" eb="100">
      <t>ジョウキョウ</t>
    </rPh>
    <rPh sb="104" eb="106">
      <t>ニュウリョク</t>
    </rPh>
    <rPh sb="107" eb="109">
      <t>ヒツヨウ</t>
    </rPh>
    <rPh sb="115" eb="117">
      <t>ニュウリョク</t>
    </rPh>
    <rPh sb="138" eb="140">
      <t>シュルイ</t>
    </rPh>
    <rPh sb="158" eb="160">
      <t>ニュウリョク</t>
    </rPh>
    <rPh sb="163" eb="165">
      <t>ナイヨウ</t>
    </rPh>
    <rPh sb="170" eb="172">
      <t>テイキ</t>
    </rPh>
    <rPh sb="172" eb="174">
      <t>ホウコク</t>
    </rPh>
    <rPh sb="178" eb="180">
      <t>ヒツヨウ</t>
    </rPh>
    <rPh sb="181" eb="183">
      <t>ジョウホウ</t>
    </rPh>
    <rPh sb="184" eb="186">
      <t>ジドウ</t>
    </rPh>
    <rPh sb="186" eb="188">
      <t>シュウケイ</t>
    </rPh>
    <rPh sb="195" eb="197">
      <t>シュウケイ</t>
    </rPh>
    <rPh sb="216" eb="217">
      <t>サキ</t>
    </rPh>
    <rPh sb="218" eb="220">
      <t>ニュウリョク</t>
    </rPh>
    <rPh sb="221" eb="223">
      <t>ヒツヨウ</t>
    </rPh>
    <rPh sb="242" eb="244">
      <t>キョジュウ</t>
    </rPh>
    <rPh sb="259" eb="261">
      <t>ジュウコ</t>
    </rPh>
    <rPh sb="266" eb="269">
      <t>ニュウキョシャ</t>
    </rPh>
    <rPh sb="276" eb="278">
      <t>ヒツヨウ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</si>
</sst>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56" x14ac:knownFonts="1">
    <font>
      <sz val="11"/>
      <color theme="1"/>
      <name val="游ゴシック"/>
      <family val="2"/>
      <scheme val="minor"/>
    </font>
    <font>
      <sz val="6"/>
      <name val="游ゴシック"/>
      <family val="3"/>
      <charset val="128"/>
      <scheme val="minor"/>
    </font>
    <font>
      <sz val="10"/>
      <color rgb="FF000000"/>
      <name val="BIZ UDPゴシック"/>
      <family val="3"/>
      <charset val="128"/>
    </font>
    <font>
      <sz val="10"/>
      <color theme="1"/>
      <name val="BIZ UDPゴシック"/>
      <family val="3"/>
      <charset val="128"/>
    </font>
    <font>
      <sz val="10"/>
      <color theme="1"/>
      <name val="BIZ UDP明朝 Medium"/>
      <family val="1"/>
      <charset val="128"/>
    </font>
    <font>
      <sz val="10"/>
      <color rgb="FF000000"/>
      <name val="BIZ UDP明朝 Medium"/>
      <family val="1"/>
      <charset val="128"/>
    </font>
    <font>
      <u/>
      <sz val="11"/>
      <color theme="1"/>
      <name val="BIZ UDPゴシック"/>
      <family val="3"/>
      <charset val="128"/>
    </font>
    <font>
      <sz val="10"/>
      <color theme="1"/>
      <name val="游ゴシック"/>
      <family val="2"/>
      <scheme val="minor"/>
    </font>
    <font>
      <sz val="10"/>
      <color theme="1"/>
      <name val="游ゴシック"/>
      <family val="3"/>
      <charset val="128"/>
      <scheme val="minor"/>
    </font>
    <font>
      <sz val="11"/>
      <color theme="1"/>
      <name val="游ゴシック"/>
      <family val="3"/>
      <charset val="128"/>
      <scheme val="minor"/>
    </font>
    <font>
      <b/>
      <sz val="12"/>
      <name val="ＭＳ ゴシック"/>
      <family val="3"/>
      <charset val="128"/>
    </font>
    <font>
      <sz val="6"/>
      <name val="ＭＳ Ｐゴシック"/>
      <family val="3"/>
      <charset val="128"/>
    </font>
    <font>
      <b/>
      <sz val="10"/>
      <name val="HGPｺﾞｼｯｸM"/>
      <family val="3"/>
      <charset val="128"/>
    </font>
    <font>
      <sz val="10"/>
      <color rgb="FF00B050"/>
      <name val="BIZ UDP明朝 Medium"/>
      <family val="1"/>
      <charset val="128"/>
    </font>
    <font>
      <sz val="10"/>
      <name val="HGPｺﾞｼｯｸM"/>
      <family val="3"/>
      <charset val="128"/>
    </font>
    <font>
      <sz val="10"/>
      <color indexed="8"/>
      <name val="ＭＳ Ｐゴシック"/>
      <family val="3"/>
      <charset val="128"/>
    </font>
    <font>
      <sz val="10"/>
      <color rgb="FF00B050"/>
      <name val="BIZ UDPゴシック"/>
      <family val="3"/>
      <charset val="128"/>
    </font>
    <font>
      <sz val="11"/>
      <color rgb="FF00B050"/>
      <name val="游ゴシック"/>
      <family val="3"/>
      <charset val="128"/>
      <scheme val="minor"/>
    </font>
    <font>
      <sz val="11"/>
      <color rgb="FF00B050"/>
      <name val="游ゴシック"/>
      <family val="2"/>
      <scheme val="minor"/>
    </font>
    <font>
      <sz val="14"/>
      <color theme="1"/>
      <name val="BIZ UDPゴシック"/>
      <family val="3"/>
      <charset val="128"/>
    </font>
    <font>
      <sz val="16"/>
      <color theme="1"/>
      <name val="BIZ UDPゴシック"/>
      <family val="3"/>
      <charset val="128"/>
    </font>
    <font>
      <sz val="12"/>
      <color theme="1"/>
      <name val="BIZ UDPゴシック"/>
      <family val="3"/>
      <charset val="128"/>
    </font>
    <font>
      <sz val="11"/>
      <color theme="1"/>
      <name val="BIZ UDPゴシック"/>
      <family val="3"/>
      <charset val="128"/>
    </font>
    <font>
      <sz val="11"/>
      <color rgb="FF00B050"/>
      <name val="BIZ UDPゴシック"/>
      <family val="3"/>
      <charset val="128"/>
    </font>
    <font>
      <sz val="10"/>
      <name val="BIZ UDPゴシック"/>
      <family val="3"/>
      <charset val="128"/>
    </font>
    <font>
      <sz val="10"/>
      <color rgb="FFFF0000"/>
      <name val="BIZ UDP明朝 Medium"/>
      <family val="1"/>
      <charset val="128"/>
    </font>
    <font>
      <sz val="10"/>
      <color rgb="FFFF0000"/>
      <name val="BIZ UDPゴシック"/>
      <family val="3"/>
      <charset val="128"/>
    </font>
    <font>
      <sz val="11"/>
      <color rgb="FFFF0000"/>
      <name val="游ゴシック"/>
      <family val="2"/>
      <scheme val="minor"/>
    </font>
    <font>
      <sz val="10"/>
      <color rgb="FF000000"/>
      <name val="ＭＳ ゴシック"/>
      <family val="3"/>
      <charset val="128"/>
    </font>
    <font>
      <sz val="10"/>
      <color theme="1"/>
      <name val="ＭＳ ゴシック"/>
      <family val="3"/>
      <charset val="128"/>
    </font>
    <font>
      <sz val="11"/>
      <color rgb="FF00B050"/>
      <name val="BIZ UDP明朝 Medium"/>
      <family val="1"/>
      <charset val="128"/>
    </font>
    <font>
      <sz val="11"/>
      <color rgb="FF000000"/>
      <name val="BIZ UDPゴシック"/>
      <family val="3"/>
      <charset val="128"/>
    </font>
    <font>
      <sz val="11"/>
      <color theme="1"/>
      <name val="BIZ UDP明朝 Medium"/>
      <family val="1"/>
      <charset val="128"/>
    </font>
    <font>
      <vertAlign val="superscript"/>
      <sz val="10"/>
      <color rgb="FF000000"/>
      <name val="ＭＳ ゴシック"/>
      <family val="3"/>
      <charset val="128"/>
    </font>
    <font>
      <sz val="9"/>
      <color theme="1"/>
      <name val="ＭＳ 明朝"/>
      <family val="1"/>
      <charset val="128"/>
    </font>
    <font>
      <sz val="10"/>
      <color rgb="FF00B050"/>
      <name val="ＭＳ ゴシック"/>
      <family val="3"/>
      <charset val="128"/>
    </font>
    <font>
      <b/>
      <sz val="10"/>
      <color rgb="FF00B050"/>
      <name val="HGPｺﾞｼｯｸM"/>
      <family val="3"/>
      <charset val="128"/>
    </font>
    <font>
      <b/>
      <vertAlign val="superscript"/>
      <sz val="10"/>
      <name val="HGPｺﾞｼｯｸM"/>
      <family val="3"/>
      <charset val="128"/>
    </font>
    <font>
      <sz val="11"/>
      <color rgb="FF0070C0"/>
      <name val="游ゴシック"/>
      <family val="2"/>
      <scheme val="minor"/>
    </font>
    <font>
      <sz val="11"/>
      <color rgb="FF0070C0"/>
      <name val="游ゴシック"/>
      <family val="3"/>
      <charset val="128"/>
      <scheme val="minor"/>
    </font>
    <font>
      <sz val="10"/>
      <color rgb="FF0070C0"/>
      <name val="BIZ UDP明朝 Medium"/>
      <family val="1"/>
      <charset val="128"/>
    </font>
    <font>
      <sz val="10"/>
      <color rgb="FF002060"/>
      <name val="BIZ UDP明朝 Medium"/>
      <family val="1"/>
      <charset val="128"/>
    </font>
    <font>
      <sz val="11"/>
      <color rgb="FF002060"/>
      <name val="BIZ UDPゴシック"/>
      <family val="3"/>
      <charset val="128"/>
    </font>
    <font>
      <sz val="10"/>
      <color rgb="FF002060"/>
      <name val="BIZ UDPゴシック"/>
      <family val="3"/>
      <charset val="128"/>
    </font>
    <font>
      <sz val="11"/>
      <color rgb="FF002060"/>
      <name val="游ゴシック"/>
      <family val="2"/>
      <scheme val="minor"/>
    </font>
    <font>
      <sz val="11"/>
      <color rgb="FF002060"/>
      <name val="游ゴシック"/>
      <family val="3"/>
      <charset val="128"/>
      <scheme val="minor"/>
    </font>
    <font>
      <sz val="11"/>
      <color rgb="FFFF0000"/>
      <name val="BIZ UDPゴシック"/>
      <family val="3"/>
      <charset val="128"/>
    </font>
    <font>
      <sz val="14"/>
      <color rgb="FFFF0000"/>
      <name val="BIZ UDPゴシック"/>
      <family val="3"/>
      <charset val="128"/>
    </font>
    <font>
      <b/>
      <sz val="14"/>
      <color theme="1"/>
      <name val="BIZ UDPゴシック"/>
      <family val="3"/>
      <charset val="128"/>
    </font>
    <font>
      <u/>
      <sz val="14"/>
      <color rgb="FFFF0000"/>
      <name val="BIZ UDPゴシック"/>
      <family val="3"/>
      <charset val="128"/>
    </font>
    <font>
      <sz val="14"/>
      <name val="BIZ UDPゴシック"/>
      <family val="3"/>
      <charset val="128"/>
    </font>
    <font>
      <b/>
      <sz val="14"/>
      <name val="BIZ UDPゴシック"/>
      <family val="3"/>
      <charset val="128"/>
    </font>
    <font>
      <sz val="11"/>
      <color theme="0" tint="-0.14999847407452621"/>
      <name val="BIZ UDPゴシック"/>
      <family val="3"/>
      <charset val="128"/>
    </font>
    <font>
      <u/>
      <sz val="14"/>
      <color theme="1"/>
      <name val="BIZ UDPゴシック"/>
      <family val="3"/>
      <charset val="128"/>
    </font>
    <font>
      <sz val="9"/>
      <color rgb="FF002060"/>
      <name val="游ゴシック"/>
      <family val="3"/>
      <charset val="128"/>
      <scheme val="minor"/>
    </font>
    <font>
      <sz val="14"/>
      <color rgb="FF002060"/>
      <name val="BIZ UDPゴシック"/>
      <family val="3"/>
      <charset val="128"/>
    </font>
  </fonts>
  <fills count="11">
    <fill>
      <patternFill patternType="none"/>
    </fill>
    <fill>
      <patternFill patternType="gray125"/>
    </fill>
    <fill>
      <patternFill patternType="solid">
        <fgColor rgb="FFD9D9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0" fontId="9" fillId="0" borderId="0">
      <alignment vertical="center"/>
    </xf>
  </cellStyleXfs>
  <cellXfs count="398">
    <xf numFmtId="0" fontId="0" fillId="0" borderId="0" xfId="0"/>
    <xf numFmtId="0" fontId="0" fillId="0" borderId="0" xfId="0" applyAlignment="1">
      <alignment horizontal="left" vertical="top" wrapText="1"/>
    </xf>
    <xf numFmtId="0" fontId="6" fillId="0" borderId="0" xfId="0" applyFont="1" applyAlignment="1">
      <alignment horizontal="right" vertical="center"/>
    </xf>
    <xf numFmtId="0" fontId="2"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Alignment="1">
      <alignment horizontal="right"/>
    </xf>
    <xf numFmtId="0" fontId="2" fillId="2" borderId="3" xfId="0" applyFont="1" applyFill="1" applyBorder="1" applyAlignment="1">
      <alignment horizontal="center" vertical="center" wrapText="1"/>
    </xf>
    <xf numFmtId="0" fontId="10" fillId="0" borderId="0" xfId="1" applyFont="1">
      <alignment vertical="center"/>
    </xf>
    <xf numFmtId="0" fontId="9" fillId="0" borderId="0" xfId="1">
      <alignment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wrapText="1"/>
    </xf>
    <xf numFmtId="0" fontId="2" fillId="2" borderId="5"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top" wrapText="1"/>
    </xf>
    <xf numFmtId="0" fontId="4" fillId="3" borderId="1" xfId="0" applyFont="1" applyFill="1" applyBorder="1" applyAlignment="1">
      <alignment horizontal="justify" vertical="center" wrapText="1"/>
    </xf>
    <xf numFmtId="176" fontId="5" fillId="3" borderId="1" xfId="0" applyNumberFormat="1" applyFont="1" applyFill="1" applyBorder="1" applyAlignment="1">
      <alignment horizontal="right" vertical="center" wrapText="1"/>
    </xf>
    <xf numFmtId="176" fontId="5" fillId="3" borderId="1" xfId="0" applyNumberFormat="1" applyFont="1" applyFill="1" applyBorder="1" applyAlignment="1">
      <alignment horizontal="justify" vertical="center" wrapText="1"/>
    </xf>
    <xf numFmtId="176" fontId="4" fillId="3" borderId="1" xfId="0" applyNumberFormat="1" applyFont="1" applyFill="1" applyBorder="1" applyAlignment="1">
      <alignment horizontal="center" vertical="center" wrapText="1"/>
    </xf>
    <xf numFmtId="176" fontId="5" fillId="0" borderId="3" xfId="0" applyNumberFormat="1" applyFont="1" applyBorder="1" applyAlignment="1">
      <alignment horizontal="right" vertical="center" wrapText="1"/>
    </xf>
    <xf numFmtId="0" fontId="2" fillId="2" borderId="14" xfId="0" applyFont="1" applyFill="1" applyBorder="1" applyAlignment="1">
      <alignment horizontal="center" vertical="center" wrapText="1"/>
    </xf>
    <xf numFmtId="176" fontId="5" fillId="3" borderId="14" xfId="0" applyNumberFormat="1" applyFont="1" applyFill="1" applyBorder="1" applyAlignment="1">
      <alignment horizontal="right" vertical="center" wrapText="1"/>
    </xf>
    <xf numFmtId="0" fontId="7" fillId="0" borderId="0" xfId="0" applyFont="1" applyAlignment="1">
      <alignment horizontal="center"/>
    </xf>
    <xf numFmtId="0" fontId="2" fillId="2" borderId="1" xfId="0" applyFont="1" applyFill="1" applyBorder="1" applyAlignment="1">
      <alignment vertical="center" wrapText="1"/>
    </xf>
    <xf numFmtId="0" fontId="2" fillId="4" borderId="4"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7" fillId="0" borderId="0" xfId="0" applyFont="1"/>
    <xf numFmtId="0" fontId="0" fillId="0" borderId="0" xfId="0" applyAlignment="1">
      <alignment horizontal="center"/>
    </xf>
    <xf numFmtId="0" fontId="6" fillId="0" borderId="0" xfId="0" applyFont="1" applyAlignment="1">
      <alignment vertical="center"/>
    </xf>
    <xf numFmtId="0" fontId="0" fillId="0" borderId="0" xfId="0" applyAlignment="1">
      <alignment vertical="top" wrapText="1"/>
    </xf>
    <xf numFmtId="0" fontId="17" fillId="0" borderId="0" xfId="0" applyFont="1" applyAlignment="1">
      <alignment horizontal="left" vertical="top" wrapText="1"/>
    </xf>
    <xf numFmtId="0" fontId="2" fillId="2" borderId="9" xfId="0" applyFont="1" applyFill="1" applyBorder="1" applyAlignment="1">
      <alignment horizontal="center" vertical="center" wrapText="1"/>
    </xf>
    <xf numFmtId="0" fontId="13" fillId="0" borderId="1" xfId="0" applyFont="1" applyBorder="1" applyAlignment="1">
      <alignment horizontal="justify" vertical="center" wrapText="1"/>
    </xf>
    <xf numFmtId="57" fontId="13" fillId="0" borderId="1" xfId="0" applyNumberFormat="1" applyFont="1" applyBorder="1" applyAlignment="1">
      <alignment horizontal="justify" vertical="center" wrapText="1"/>
    </xf>
    <xf numFmtId="57"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9" fillId="0" borderId="0" xfId="0" applyFont="1" applyAlignment="1">
      <alignment horizontal="left" vertical="top"/>
    </xf>
    <xf numFmtId="0" fontId="3" fillId="4" borderId="1" xfId="0" applyFont="1" applyFill="1" applyBorder="1" applyAlignment="1">
      <alignment horizontal="left" vertical="center" wrapText="1"/>
    </xf>
    <xf numFmtId="0" fontId="20" fillId="0" borderId="0" xfId="0" applyFont="1" applyAlignment="1">
      <alignment horizontal="left" vertical="center"/>
    </xf>
    <xf numFmtId="0" fontId="22" fillId="0" borderId="0" xfId="0" applyFont="1"/>
    <xf numFmtId="0" fontId="18" fillId="0" borderId="0" xfId="0" applyFont="1" applyAlignment="1">
      <alignment horizontal="left" vertical="top"/>
    </xf>
    <xf numFmtId="0" fontId="0" fillId="0" borderId="0" xfId="0" applyAlignment="1">
      <alignment horizontal="left" vertical="center" wrapText="1"/>
    </xf>
    <xf numFmtId="0" fontId="3" fillId="0" borderId="0" xfId="0" applyFont="1" applyAlignment="1">
      <alignment horizontal="center" vertical="center" wrapText="1" shrinkToFit="1"/>
    </xf>
    <xf numFmtId="0" fontId="18" fillId="0" borderId="0" xfId="0" applyFont="1" applyAlignment="1">
      <alignment horizontal="right" vertical="center" wrapText="1"/>
    </xf>
    <xf numFmtId="0" fontId="3" fillId="0" borderId="0" xfId="0" applyFont="1" applyAlignment="1">
      <alignment horizontal="left" vertical="center" wrapText="1"/>
    </xf>
    <xf numFmtId="0" fontId="13" fillId="0" borderId="16" xfId="0" applyFont="1" applyBorder="1" applyAlignment="1">
      <alignment horizontal="center" vertical="center" wrapText="1"/>
    </xf>
    <xf numFmtId="57" fontId="13" fillId="0" borderId="14" xfId="0" applyNumberFormat="1" applyFont="1" applyBorder="1" applyAlignment="1">
      <alignment horizontal="center" vertical="center" wrapText="1"/>
    </xf>
    <xf numFmtId="57" fontId="13" fillId="0" borderId="16" xfId="0" applyNumberFormat="1" applyFont="1" applyBorder="1" applyAlignment="1">
      <alignment horizontal="center"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wrapText="1"/>
    </xf>
    <xf numFmtId="0" fontId="24" fillId="0" borderId="0" xfId="0" applyFont="1" applyAlignment="1">
      <alignment horizontal="right" vertical="center" wrapText="1"/>
    </xf>
    <xf numFmtId="57" fontId="4" fillId="0" borderId="1" xfId="0" applyNumberFormat="1" applyFont="1" applyBorder="1" applyAlignment="1">
      <alignment horizontal="center" vertical="center" wrapText="1"/>
    </xf>
    <xf numFmtId="0" fontId="4" fillId="0" borderId="1" xfId="0" applyFont="1" applyBorder="1" applyAlignment="1">
      <alignment horizontal="right" vertical="center" wrapText="1"/>
    </xf>
    <xf numFmtId="0" fontId="7" fillId="0" borderId="0" xfId="0" applyFont="1" applyAlignment="1">
      <alignment shrinkToFit="1"/>
    </xf>
    <xf numFmtId="0" fontId="8" fillId="0" borderId="0" xfId="0" applyFont="1" applyAlignment="1">
      <alignment shrinkToFit="1"/>
    </xf>
    <xf numFmtId="57" fontId="25" fillId="0" borderId="1" xfId="0" applyNumberFormat="1" applyFont="1" applyBorder="1" applyAlignment="1">
      <alignment horizontal="center" vertical="center" wrapText="1"/>
    </xf>
    <xf numFmtId="0" fontId="26" fillId="0" borderId="1" xfId="0" applyFont="1" applyBorder="1" applyAlignment="1">
      <alignment horizontal="justify" vertical="center" wrapText="1"/>
    </xf>
    <xf numFmtId="0" fontId="27" fillId="0" borderId="0" xfId="0" applyFont="1"/>
    <xf numFmtId="176" fontId="5" fillId="0" borderId="1" xfId="0" applyNumberFormat="1" applyFont="1" applyBorder="1" applyAlignment="1">
      <alignment horizontal="right" vertical="center" wrapText="1"/>
    </xf>
    <xf numFmtId="176" fontId="5" fillId="0" borderId="1" xfId="0" applyNumberFormat="1" applyFont="1" applyBorder="1" applyAlignment="1">
      <alignment horizontal="justify" vertical="center" wrapText="1"/>
    </xf>
    <xf numFmtId="176" fontId="4" fillId="0" borderId="1" xfId="0" applyNumberFormat="1" applyFont="1" applyBorder="1" applyAlignment="1">
      <alignment horizontal="center" vertical="center" wrapText="1"/>
    </xf>
    <xf numFmtId="0" fontId="4" fillId="3" borderId="1" xfId="1" applyFont="1" applyFill="1" applyBorder="1" applyAlignment="1">
      <alignment horizontal="right" vertical="center" wrapText="1"/>
    </xf>
    <xf numFmtId="0" fontId="21" fillId="0" borderId="0" xfId="0" applyFont="1" applyAlignment="1">
      <alignment horizontal="left"/>
    </xf>
    <xf numFmtId="0" fontId="3" fillId="4" borderId="2" xfId="0" applyFont="1" applyFill="1" applyBorder="1" applyAlignment="1">
      <alignment vertical="center" wrapText="1" shrinkToFit="1"/>
    </xf>
    <xf numFmtId="0" fontId="21" fillId="0" borderId="0" xfId="0" quotePrefix="1" applyFont="1" applyAlignment="1">
      <alignment horizontal="right"/>
    </xf>
    <xf numFmtId="0" fontId="28" fillId="2" borderId="12"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57" fontId="13" fillId="7" borderId="1" xfId="0" applyNumberFormat="1" applyFont="1" applyFill="1" applyBorder="1" applyAlignment="1">
      <alignment horizontal="justify" vertical="center" wrapText="1"/>
    </xf>
    <xf numFmtId="0" fontId="13"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57" fontId="25" fillId="7" borderId="1" xfId="0" applyNumberFormat="1"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6" xfId="0" applyFont="1" applyFill="1" applyBorder="1" applyAlignment="1">
      <alignment horizontal="center" vertical="center" wrapText="1"/>
    </xf>
    <xf numFmtId="57" fontId="4" fillId="7" borderId="1" xfId="0" applyNumberFormat="1" applyFont="1" applyFill="1" applyBorder="1" applyAlignment="1">
      <alignment horizontal="center" vertical="center" wrapText="1"/>
    </xf>
    <xf numFmtId="57" fontId="13" fillId="7" borderId="1" xfId="0" applyNumberFormat="1" applyFont="1" applyFill="1" applyBorder="1" applyAlignment="1">
      <alignment horizontal="center" vertical="center" wrapText="1"/>
    </xf>
    <xf numFmtId="14" fontId="13" fillId="0" borderId="1" xfId="0" applyNumberFormat="1" applyFont="1" applyBorder="1" applyAlignment="1">
      <alignment horizontal="justify" vertical="center" wrapText="1"/>
    </xf>
    <xf numFmtId="14" fontId="13" fillId="7" borderId="1" xfId="0" applyNumberFormat="1" applyFont="1" applyFill="1" applyBorder="1" applyAlignment="1">
      <alignment horizontal="justify" vertical="center" wrapText="1"/>
    </xf>
    <xf numFmtId="14" fontId="13" fillId="0" borderId="1" xfId="0" applyNumberFormat="1" applyFont="1" applyBorder="1" applyAlignment="1">
      <alignment horizontal="center" vertical="center" wrapText="1"/>
    </xf>
    <xf numFmtId="177" fontId="13" fillId="0" borderId="14"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77" fontId="13" fillId="0" borderId="1" xfId="0" applyNumberFormat="1" applyFont="1" applyBorder="1" applyAlignment="1">
      <alignment horizontal="center" vertical="center" wrapText="1"/>
    </xf>
    <xf numFmtId="177" fontId="4" fillId="0" borderId="14" xfId="0" applyNumberFormat="1"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3" fillId="0" borderId="13" xfId="0" applyFont="1" applyBorder="1" applyAlignment="1">
      <alignment vertical="center" wrapText="1"/>
    </xf>
    <xf numFmtId="0" fontId="13" fillId="0" borderId="2" xfId="0" applyFont="1" applyBorder="1" applyAlignment="1">
      <alignment horizontal="center" vertical="center" wrapText="1"/>
    </xf>
    <xf numFmtId="57" fontId="13" fillId="0" borderId="2" xfId="0" applyNumberFormat="1" applyFont="1" applyBorder="1" applyAlignment="1">
      <alignment horizontal="center" vertical="center" wrapText="1"/>
    </xf>
    <xf numFmtId="0" fontId="28" fillId="0" borderId="0" xfId="1" applyFont="1" applyAlignment="1">
      <alignment vertical="center" wrapText="1"/>
    </xf>
    <xf numFmtId="0" fontId="29" fillId="0" borderId="0" xfId="1" applyFont="1">
      <alignment vertical="center"/>
    </xf>
    <xf numFmtId="0" fontId="29" fillId="6" borderId="1" xfId="0" applyFont="1" applyFill="1" applyBorder="1" applyAlignment="1">
      <alignment vertical="center" wrapText="1"/>
    </xf>
    <xf numFmtId="0" fontId="2" fillId="4" borderId="1" xfId="0" applyFont="1" applyFill="1" applyBorder="1" applyAlignment="1">
      <alignment horizontal="center" vertical="center" wrapText="1"/>
    </xf>
    <xf numFmtId="0" fontId="15" fillId="0" borderId="7" xfId="1" applyFont="1" applyBorder="1">
      <alignment vertical="center"/>
    </xf>
    <xf numFmtId="0" fontId="4" fillId="0" borderId="0" xfId="0" applyFont="1" applyAlignment="1">
      <alignment horizontal="center" vertical="center" wrapText="1"/>
    </xf>
    <xf numFmtId="0" fontId="13" fillId="0" borderId="0" xfId="0" applyFont="1" applyAlignment="1">
      <alignment horizontal="center" vertical="center" wrapText="1"/>
    </xf>
    <xf numFmtId="0" fontId="9" fillId="0" borderId="0" xfId="1" applyAlignment="1">
      <alignment horizontal="center"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center" vertical="center"/>
    </xf>
    <xf numFmtId="0" fontId="21" fillId="0" borderId="0" xfId="0" quotePrefix="1" applyFont="1" applyAlignment="1">
      <alignment horizontal="left"/>
    </xf>
    <xf numFmtId="0" fontId="28"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2" fillId="2" borderId="1" xfId="0" applyFont="1" applyFill="1" applyBorder="1" applyAlignment="1">
      <alignment horizontal="center" vertical="center"/>
    </xf>
    <xf numFmtId="0" fontId="23" fillId="0" borderId="0" xfId="0" applyFont="1" applyAlignment="1">
      <alignment horizontal="left" vertical="top"/>
    </xf>
    <xf numFmtId="0" fontId="22" fillId="0" borderId="0" xfId="0" applyFont="1" applyAlignment="1">
      <alignment horizontal="left" vertical="top" wrapText="1"/>
    </xf>
    <xf numFmtId="0" fontId="22" fillId="0" borderId="0" xfId="0" applyFont="1" applyAlignment="1">
      <alignment horizontal="left" vertical="top"/>
    </xf>
    <xf numFmtId="0" fontId="22" fillId="3" borderId="1" xfId="0" applyFont="1" applyFill="1" applyBorder="1" applyAlignment="1">
      <alignment horizontal="left" vertical="top" wrapText="1"/>
    </xf>
    <xf numFmtId="0" fontId="3" fillId="0" borderId="4"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0" fontId="22" fillId="3" borderId="0" xfId="0" applyFont="1" applyFill="1"/>
    <xf numFmtId="0" fontId="3"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 fillId="2" borderId="9" xfId="1" applyFont="1" applyFill="1" applyBorder="1" applyAlignment="1">
      <alignment horizontal="center" vertical="center" wrapText="1"/>
    </xf>
    <xf numFmtId="0" fontId="3" fillId="3" borderId="1" xfId="0" applyFont="1" applyFill="1" applyBorder="1" applyAlignment="1">
      <alignment horizontal="justify" vertical="center" wrapText="1"/>
    </xf>
    <xf numFmtId="0" fontId="3" fillId="0" borderId="0" xfId="0" applyFont="1" applyAlignment="1">
      <alignment horizontal="right"/>
    </xf>
    <xf numFmtId="176" fontId="2" fillId="0" borderId="1" xfId="0" applyNumberFormat="1" applyFont="1" applyBorder="1" applyAlignment="1">
      <alignment horizontal="right" vertical="center" wrapText="1"/>
    </xf>
    <xf numFmtId="0" fontId="22" fillId="0" borderId="0" xfId="0" applyFont="1" applyAlignment="1">
      <alignment horizontal="left" vertical="center"/>
    </xf>
    <xf numFmtId="0" fontId="22" fillId="0" borderId="0" xfId="0" applyFont="1" applyAlignment="1">
      <alignment vertical="top"/>
    </xf>
    <xf numFmtId="0" fontId="3" fillId="0" borderId="1" xfId="0" applyFont="1" applyBorder="1" applyAlignment="1">
      <alignment horizontal="center" vertical="center" wrapText="1"/>
    </xf>
    <xf numFmtId="0" fontId="32" fillId="0" borderId="0" xfId="0" applyFont="1" applyAlignment="1">
      <alignment horizontal="right"/>
    </xf>
    <xf numFmtId="0" fontId="28" fillId="2" borderId="3" xfId="1" applyFont="1" applyFill="1" applyBorder="1" applyAlignment="1">
      <alignment horizontal="center" vertical="center" wrapText="1"/>
    </xf>
    <xf numFmtId="0" fontId="28" fillId="2" borderId="12" xfId="0" applyFont="1" applyFill="1" applyBorder="1" applyAlignment="1">
      <alignment horizontal="center" vertical="center" wrapText="1"/>
    </xf>
    <xf numFmtId="0" fontId="9" fillId="0" borderId="7" xfId="1" applyBorder="1">
      <alignment vertical="center"/>
    </xf>
    <xf numFmtId="0" fontId="29" fillId="0" borderId="13" xfId="1" applyFont="1" applyBorder="1">
      <alignment vertical="center"/>
    </xf>
    <xf numFmtId="0" fontId="30" fillId="0" borderId="13" xfId="1" applyFont="1" applyBorder="1" applyAlignment="1">
      <alignment horizontal="center" vertical="center"/>
    </xf>
    <xf numFmtId="0" fontId="34" fillId="0" borderId="0" xfId="1" applyFont="1">
      <alignment vertical="center"/>
    </xf>
    <xf numFmtId="0" fontId="28" fillId="4" borderId="1" xfId="1" applyFont="1" applyFill="1" applyBorder="1" applyAlignment="1">
      <alignment horizontal="center" vertical="center" wrapText="1"/>
    </xf>
    <xf numFmtId="0" fontId="28" fillId="2" borderId="1" xfId="0" applyFont="1" applyFill="1" applyBorder="1" applyAlignment="1">
      <alignment vertical="center" wrapText="1"/>
    </xf>
    <xf numFmtId="0" fontId="29" fillId="6" borderId="2" xfId="0" applyFont="1" applyFill="1" applyBorder="1" applyAlignment="1">
      <alignment vertical="center" wrapText="1"/>
    </xf>
    <xf numFmtId="0" fontId="15" fillId="0" borderId="0" xfId="1" applyFont="1" applyAlignment="1">
      <alignment horizontal="center" vertical="center"/>
    </xf>
    <xf numFmtId="0" fontId="15" fillId="0" borderId="3" xfId="1" applyFont="1" applyBorder="1">
      <alignment vertical="center"/>
    </xf>
    <xf numFmtId="0" fontId="13" fillId="0" borderId="3" xfId="0" applyFont="1" applyBorder="1" applyAlignment="1">
      <alignment vertical="center" wrapText="1"/>
    </xf>
    <xf numFmtId="0" fontId="30" fillId="0" borderId="1" xfId="1" applyFont="1" applyBorder="1">
      <alignment vertical="center"/>
    </xf>
    <xf numFmtId="0" fontId="15" fillId="0" borderId="2" xfId="1" applyFont="1" applyBorder="1">
      <alignment vertical="center"/>
    </xf>
    <xf numFmtId="0" fontId="28" fillId="2" borderId="1" xfId="0" applyFont="1" applyFill="1" applyBorder="1" applyAlignment="1">
      <alignment horizontal="center" vertical="center"/>
    </xf>
    <xf numFmtId="0" fontId="13" fillId="0" borderId="0" xfId="0" applyFont="1" applyAlignment="1">
      <alignment horizontal="right" vertical="center" wrapText="1"/>
    </xf>
    <xf numFmtId="0" fontId="28" fillId="0" borderId="1" xfId="0" applyFont="1" applyBorder="1" applyAlignment="1">
      <alignment vertical="center" wrapText="1"/>
    </xf>
    <xf numFmtId="0" fontId="28" fillId="0" borderId="0" xfId="0" applyFont="1" applyAlignment="1">
      <alignment vertical="center"/>
    </xf>
    <xf numFmtId="0" fontId="12" fillId="0" borderId="0" xfId="1" applyFont="1">
      <alignment vertical="center"/>
    </xf>
    <xf numFmtId="0" fontId="30" fillId="0" borderId="2" xfId="1" applyFont="1" applyBorder="1" applyAlignment="1">
      <alignment horizontal="center" vertical="center"/>
    </xf>
    <xf numFmtId="0" fontId="3" fillId="3" borderId="1" xfId="0" applyFont="1" applyFill="1" applyBorder="1" applyAlignment="1">
      <alignment vertical="center"/>
    </xf>
    <xf numFmtId="0" fontId="38" fillId="0" borderId="0" xfId="0" applyFont="1"/>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wrapText="1"/>
    </xf>
    <xf numFmtId="0" fontId="13" fillId="0" borderId="1" xfId="0" applyFont="1" applyBorder="1" applyAlignment="1">
      <alignment horizontal="right" vertical="center" wrapText="1"/>
    </xf>
    <xf numFmtId="0" fontId="29" fillId="0" borderId="7" xfId="0" applyFont="1" applyBorder="1" applyAlignment="1">
      <alignment vertical="center" wrapText="1"/>
    </xf>
    <xf numFmtId="0" fontId="29" fillId="0" borderId="3" xfId="0" applyFont="1" applyBorder="1" applyAlignment="1">
      <alignment vertical="center" wrapText="1"/>
    </xf>
    <xf numFmtId="0" fontId="13" fillId="0" borderId="2" xfId="0" applyFont="1" applyBorder="1" applyAlignment="1">
      <alignment horizontal="right" vertical="center" wrapText="1"/>
    </xf>
    <xf numFmtId="0" fontId="29" fillId="0" borderId="1" xfId="0" applyFont="1" applyBorder="1" applyAlignment="1">
      <alignment vertical="center" wrapText="1"/>
    </xf>
    <xf numFmtId="0" fontId="29" fillId="0" borderId="2" xfId="0" applyFont="1" applyBorder="1" applyAlignment="1">
      <alignment vertical="center" wrapText="1"/>
    </xf>
    <xf numFmtId="0" fontId="29" fillId="3" borderId="2" xfId="0" applyFont="1" applyFill="1" applyBorder="1" applyAlignment="1">
      <alignment vertical="center" wrapText="1"/>
    </xf>
    <xf numFmtId="0" fontId="4" fillId="3" borderId="7" xfId="0" applyFont="1" applyFill="1" applyBorder="1" applyAlignment="1">
      <alignment horizontal="center" vertical="center" wrapText="1"/>
    </xf>
    <xf numFmtId="0" fontId="29" fillId="3" borderId="3" xfId="0" applyFont="1" applyFill="1" applyBorder="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14" fontId="13" fillId="0" borderId="1" xfId="0" applyNumberFormat="1" applyFont="1" applyBorder="1" applyAlignment="1">
      <alignment horizontal="justify" vertical="center"/>
    </xf>
    <xf numFmtId="0" fontId="2" fillId="2" borderId="5" xfId="0" applyFont="1" applyFill="1" applyBorder="1" applyAlignment="1">
      <alignment horizontal="center" vertical="center" wrapText="1"/>
    </xf>
    <xf numFmtId="0" fontId="4" fillId="0" borderId="1" xfId="0" applyFont="1" applyBorder="1" applyAlignment="1">
      <alignment horizontal="center" vertical="center" shrinkToFit="1"/>
    </xf>
    <xf numFmtId="0" fontId="4" fillId="9" borderId="1" xfId="0" applyFont="1" applyFill="1" applyBorder="1" applyAlignment="1">
      <alignment horizontal="right" vertical="center" wrapText="1"/>
    </xf>
    <xf numFmtId="0" fontId="22" fillId="9" borderId="0" xfId="0" applyFont="1" applyFill="1" applyAlignment="1">
      <alignment horizontal="left" vertical="top"/>
    </xf>
    <xf numFmtId="0" fontId="39" fillId="0" borderId="0" xfId="0" applyFont="1"/>
    <xf numFmtId="0" fontId="12" fillId="0" borderId="0" xfId="1" applyFont="1" applyAlignment="1">
      <alignment horizontal="left" vertical="center"/>
    </xf>
    <xf numFmtId="0" fontId="12" fillId="0" borderId="0" xfId="1" applyFont="1" applyAlignment="1">
      <alignment vertical="top" wrapText="1"/>
    </xf>
    <xf numFmtId="0" fontId="26" fillId="5" borderId="1" xfId="0" applyFont="1" applyFill="1" applyBorder="1" applyAlignment="1">
      <alignment horizontal="justify" vertical="center" wrapText="1"/>
    </xf>
    <xf numFmtId="57" fontId="40" fillId="0" borderId="1" xfId="0" applyNumberFormat="1" applyFont="1" applyBorder="1" applyAlignment="1">
      <alignment horizontal="center" vertical="center" wrapText="1"/>
    </xf>
    <xf numFmtId="176" fontId="40" fillId="0" borderId="1" xfId="0" applyNumberFormat="1" applyFont="1" applyBorder="1" applyAlignment="1">
      <alignment horizontal="right" vertical="center" wrapText="1"/>
    </xf>
    <xf numFmtId="0" fontId="2" fillId="10" borderId="1"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26"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4" fontId="23" fillId="10" borderId="1" xfId="0" applyNumberFormat="1" applyFont="1" applyFill="1" applyBorder="1" applyAlignment="1">
      <alignment vertical="center" shrinkToFit="1"/>
    </xf>
    <xf numFmtId="0" fontId="18" fillId="10" borderId="1" xfId="0" applyFont="1" applyFill="1" applyBorder="1" applyAlignment="1">
      <alignment horizontal="right" vertical="center" wrapText="1"/>
    </xf>
    <xf numFmtId="0" fontId="23" fillId="10" borderId="0" xfId="0" applyFont="1" applyFill="1" applyAlignment="1">
      <alignment horizontal="left" vertical="top"/>
    </xf>
    <xf numFmtId="0" fontId="16" fillId="10" borderId="1" xfId="0" applyFont="1" applyFill="1" applyBorder="1"/>
    <xf numFmtId="0" fontId="16" fillId="10" borderId="1" xfId="0" applyFont="1" applyFill="1" applyBorder="1" applyAlignment="1">
      <alignment horizontal="center"/>
    </xf>
    <xf numFmtId="0" fontId="2" fillId="10" borderId="0" xfId="0" applyFont="1" applyFill="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pplyAlignment="1">
      <alignment horizontal="center" vertical="center" wrapText="1"/>
    </xf>
    <xf numFmtId="0" fontId="41" fillId="9" borderId="1" xfId="0" applyFont="1" applyFill="1" applyBorder="1" applyAlignment="1">
      <alignment horizontal="right" vertical="center" wrapText="1"/>
    </xf>
    <xf numFmtId="0" fontId="41" fillId="0" borderId="1" xfId="0" applyFont="1" applyBorder="1" applyAlignment="1">
      <alignment horizontal="center" vertical="center" shrinkToFit="1"/>
    </xf>
    <xf numFmtId="0" fontId="41" fillId="3" borderId="1" xfId="0" applyFont="1" applyFill="1" applyBorder="1" applyAlignment="1">
      <alignment horizontal="right" vertical="center" wrapText="1"/>
    </xf>
    <xf numFmtId="0" fontId="41" fillId="0" borderId="1" xfId="0" applyFont="1" applyBorder="1" applyAlignment="1">
      <alignment horizontal="right" vertical="center" wrapText="1"/>
    </xf>
    <xf numFmtId="0" fontId="43" fillId="0" borderId="1" xfId="0" applyFont="1" applyBorder="1" applyAlignment="1">
      <alignment horizontal="center"/>
    </xf>
    <xf numFmtId="0" fontId="3" fillId="5" borderId="1" xfId="0" applyFont="1" applyFill="1" applyBorder="1"/>
    <xf numFmtId="0" fontId="2" fillId="5" borderId="2" xfId="0" applyFont="1" applyFill="1" applyBorder="1" applyAlignment="1">
      <alignment vertical="center" wrapText="1"/>
    </xf>
    <xf numFmtId="0" fontId="2" fillId="5" borderId="1" xfId="0" applyFont="1" applyFill="1" applyBorder="1" applyAlignment="1">
      <alignment vertical="center" wrapText="1"/>
    </xf>
    <xf numFmtId="57" fontId="41" fillId="0" borderId="1" xfId="0" applyNumberFormat="1" applyFont="1" applyBorder="1" applyAlignment="1">
      <alignment horizontal="center" vertical="center" wrapText="1"/>
    </xf>
    <xf numFmtId="176" fontId="41" fillId="3" borderId="1" xfId="0" applyNumberFormat="1" applyFont="1" applyFill="1" applyBorder="1" applyAlignment="1">
      <alignment horizontal="right" vertical="center" wrapText="1"/>
    </xf>
    <xf numFmtId="176" fontId="41" fillId="0" borderId="1" xfId="0" applyNumberFormat="1" applyFont="1" applyBorder="1" applyAlignment="1">
      <alignment horizontal="justify" vertical="center" wrapText="1"/>
    </xf>
    <xf numFmtId="176" fontId="41" fillId="3" borderId="1" xfId="0" applyNumberFormat="1" applyFont="1" applyFill="1" applyBorder="1" applyAlignment="1">
      <alignment horizontal="center" vertical="center" wrapText="1"/>
    </xf>
    <xf numFmtId="176" fontId="41" fillId="3" borderId="14" xfId="0" applyNumberFormat="1" applyFont="1" applyFill="1" applyBorder="1" applyAlignment="1">
      <alignment horizontal="right" vertical="center" wrapText="1"/>
    </xf>
    <xf numFmtId="176" fontId="41" fillId="0" borderId="3" xfId="0" applyNumberFormat="1" applyFont="1" applyBorder="1" applyAlignment="1">
      <alignment horizontal="right" vertical="center" wrapText="1"/>
    </xf>
    <xf numFmtId="0" fontId="19" fillId="0" borderId="0" xfId="0" applyFont="1"/>
    <xf numFmtId="0" fontId="47" fillId="0" borderId="0" xfId="0" applyFont="1" applyAlignment="1">
      <alignment vertical="center"/>
    </xf>
    <xf numFmtId="0" fontId="19" fillId="0" borderId="0" xfId="0" applyFont="1" applyAlignment="1">
      <alignment vertical="top" wrapText="1"/>
    </xf>
    <xf numFmtId="0" fontId="19" fillId="0" borderId="0" xfId="0" applyFont="1" applyAlignment="1">
      <alignment vertical="center"/>
    </xf>
    <xf numFmtId="0" fontId="19" fillId="0" borderId="0" xfId="0" applyFont="1" applyAlignment="1">
      <alignment horizontal="left" vertical="top" wrapText="1"/>
    </xf>
    <xf numFmtId="0" fontId="22" fillId="4" borderId="0" xfId="0" applyFont="1" applyFill="1"/>
    <xf numFmtId="0" fontId="52" fillId="4" borderId="0" xfId="0" applyFont="1" applyFill="1"/>
    <xf numFmtId="0" fontId="50" fillId="0" borderId="0" xfId="0" applyFont="1" applyAlignment="1">
      <alignment horizontal="left" vertical="top" wrapText="1"/>
    </xf>
    <xf numFmtId="0" fontId="19" fillId="0" borderId="0" xfId="0" applyFont="1" applyAlignment="1">
      <alignment vertical="top"/>
    </xf>
    <xf numFmtId="14" fontId="13" fillId="0" borderId="1" xfId="0" applyNumberFormat="1" applyFont="1" applyBorder="1" applyAlignment="1">
      <alignment horizontal="left" vertical="center" wrapText="1"/>
    </xf>
    <xf numFmtId="0" fontId="3" fillId="4" borderId="1" xfId="0" applyFont="1" applyFill="1" applyBorder="1" applyAlignment="1">
      <alignment horizontal="center" shrinkToFit="1"/>
    </xf>
    <xf numFmtId="0" fontId="44" fillId="0" borderId="0" xfId="0" applyFont="1" applyAlignment="1">
      <alignment horizontal="right" vertical="top"/>
    </xf>
    <xf numFmtId="0" fontId="44" fillId="0" borderId="0" xfId="0" applyFont="1" applyAlignment="1">
      <alignment vertical="top"/>
    </xf>
    <xf numFmtId="0" fontId="45" fillId="0" borderId="0" xfId="0" applyFont="1" applyAlignment="1">
      <alignment horizontal="right" vertical="top"/>
    </xf>
    <xf numFmtId="0" fontId="0" fillId="0" borderId="0" xfId="0" applyAlignment="1">
      <alignment vertical="top"/>
    </xf>
    <xf numFmtId="0" fontId="54" fillId="0" borderId="0" xfId="0" applyFont="1" applyAlignment="1">
      <alignment horizontal="center" vertical="top" shrinkToFit="1"/>
    </xf>
    <xf numFmtId="0" fontId="45" fillId="0" borderId="0" xfId="0" applyFont="1"/>
    <xf numFmtId="0" fontId="45" fillId="0" borderId="0" xfId="0" applyFont="1" applyAlignment="1">
      <alignment horizontal="center" vertical="center"/>
    </xf>
    <xf numFmtId="0" fontId="45" fillId="0" borderId="0" xfId="0" applyFont="1" applyAlignment="1">
      <alignment horizontal="center" vertical="center" wrapText="1"/>
    </xf>
    <xf numFmtId="0" fontId="2" fillId="8" borderId="14" xfId="0" applyFont="1" applyFill="1" applyBorder="1" applyAlignment="1">
      <alignment horizontal="left" vertical="center"/>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4" fillId="0" borderId="0" xfId="1" applyFont="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 xfId="0" applyFont="1" applyFill="1" applyBorder="1" applyAlignment="1">
      <alignment horizontal="center" vertical="center"/>
    </xf>
    <xf numFmtId="0" fontId="4" fillId="3" borderId="2"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2" xfId="1" applyFont="1" applyFill="1" applyBorder="1" applyAlignment="1">
      <alignment horizontal="right" vertical="center" wrapText="1"/>
    </xf>
    <xf numFmtId="0" fontId="4" fillId="3" borderId="3" xfId="1" applyFont="1" applyFill="1" applyBorder="1" applyAlignment="1">
      <alignment horizontal="right" vertical="center" wrapText="1"/>
    </xf>
    <xf numFmtId="0" fontId="28" fillId="2" borderId="17"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5"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9" fillId="6" borderId="1" xfId="0" applyFont="1" applyFill="1" applyBorder="1" applyAlignment="1">
      <alignment horizontal="left" vertical="center" wrapText="1"/>
    </xf>
    <xf numFmtId="0" fontId="28" fillId="0" borderId="1" xfId="0" applyFont="1" applyBorder="1" applyAlignment="1">
      <alignment horizontal="left" vertical="center" wrapText="1"/>
    </xf>
    <xf numFmtId="0" fontId="28" fillId="2" borderId="1" xfId="1" applyFont="1" applyFill="1" applyBorder="1" applyAlignment="1">
      <alignment horizontal="center" vertical="center"/>
    </xf>
    <xf numFmtId="0" fontId="28" fillId="2" borderId="1" xfId="1" applyFont="1" applyFill="1" applyBorder="1" applyAlignment="1">
      <alignment horizontal="center" vertical="center" wrapText="1"/>
    </xf>
    <xf numFmtId="0" fontId="28" fillId="0" borderId="1" xfId="1" applyFont="1" applyBorder="1" applyAlignment="1">
      <alignment horizontal="center" vertical="center" wrapText="1"/>
    </xf>
    <xf numFmtId="0" fontId="28" fillId="2" borderId="1" xfId="0" applyFont="1" applyFill="1" applyBorder="1" applyAlignment="1">
      <alignment horizontal="center" vertical="center" wrapText="1"/>
    </xf>
    <xf numFmtId="0" fontId="28" fillId="2" borderId="1" xfId="0" applyFont="1" applyFill="1" applyBorder="1" applyAlignment="1">
      <alignment horizontal="center" vertical="center"/>
    </xf>
    <xf numFmtId="0" fontId="30" fillId="0" borderId="1" xfId="1" applyFont="1" applyBorder="1" applyAlignment="1">
      <alignment horizontal="left" vertical="center" wrapText="1"/>
    </xf>
    <xf numFmtId="0" fontId="15" fillId="0" borderId="1" xfId="1" applyFont="1" applyBorder="1" applyAlignment="1">
      <alignment horizontal="left"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0" borderId="2"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30" fillId="0" borderId="2" xfId="1" applyFont="1" applyBorder="1" applyAlignment="1">
      <alignment horizontal="left" vertical="center" wrapText="1"/>
    </xf>
    <xf numFmtId="0" fontId="30" fillId="0" borderId="7" xfId="1" applyFont="1" applyBorder="1" applyAlignment="1">
      <alignment horizontal="left" vertical="center" wrapText="1"/>
    </xf>
    <xf numFmtId="0" fontId="30" fillId="0" borderId="3" xfId="1"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30" fillId="0" borderId="2" xfId="1" applyFont="1" applyBorder="1" applyAlignment="1">
      <alignment horizontal="left" vertical="center"/>
    </xf>
    <xf numFmtId="0" fontId="30" fillId="0" borderId="7" xfId="1" applyFont="1" applyBorder="1" applyAlignment="1">
      <alignment horizontal="left" vertical="center"/>
    </xf>
    <xf numFmtId="0" fontId="30" fillId="0" borderId="3" xfId="1" applyFont="1" applyBorder="1" applyAlignment="1">
      <alignment horizontal="left" vertical="center"/>
    </xf>
    <xf numFmtId="0" fontId="30" fillId="0" borderId="0" xfId="1" applyFont="1" applyAlignment="1">
      <alignment horizontal="center" vertical="center"/>
    </xf>
    <xf numFmtId="0" fontId="30" fillId="0" borderId="0" xfId="1" applyFont="1" applyAlignment="1">
      <alignment horizontal="center" vertical="center" wrapText="1"/>
    </xf>
    <xf numFmtId="0" fontId="28" fillId="0" borderId="0" xfId="0" applyFont="1" applyAlignment="1">
      <alignment horizontal="center" vertical="center" wrapText="1"/>
    </xf>
    <xf numFmtId="0" fontId="28" fillId="0" borderId="12" xfId="1" applyFont="1" applyBorder="1" applyAlignment="1">
      <alignment horizontal="left" vertical="center" wrapText="1"/>
    </xf>
    <xf numFmtId="0" fontId="28" fillId="0" borderId="0" xfId="1" applyFont="1" applyAlignment="1">
      <alignment horizontal="left" vertical="center" wrapText="1"/>
    </xf>
    <xf numFmtId="0" fontId="28" fillId="2" borderId="10" xfId="1" applyFont="1" applyFill="1" applyBorder="1" applyAlignment="1">
      <alignment horizontal="center" vertical="center" wrapText="1"/>
    </xf>
    <xf numFmtId="0" fontId="28" fillId="2" borderId="13"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15" fillId="0" borderId="7" xfId="1" applyFont="1" applyBorder="1" applyAlignment="1">
      <alignment horizontal="center" vertical="center"/>
    </xf>
    <xf numFmtId="0" fontId="15" fillId="0" borderId="3" xfId="1" applyFont="1" applyBorder="1" applyAlignment="1">
      <alignment horizontal="center" vertical="center"/>
    </xf>
    <xf numFmtId="0" fontId="29" fillId="0" borderId="0" xfId="1" applyFont="1" applyAlignment="1">
      <alignment horizontal="center" vertical="center" wrapText="1"/>
    </xf>
    <xf numFmtId="0" fontId="29" fillId="0" borderId="0" xfId="1" applyFont="1" applyAlignment="1">
      <alignment horizontal="center" vertical="center"/>
    </xf>
    <xf numFmtId="0" fontId="28" fillId="4" borderId="18" xfId="0" applyFont="1" applyFill="1" applyBorder="1" applyAlignment="1">
      <alignment horizontal="center" vertical="center" wrapText="1"/>
    </xf>
    <xf numFmtId="0" fontId="4" fillId="3" borderId="19" xfId="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12" fillId="0" borderId="0" xfId="1" applyFont="1" applyAlignment="1">
      <alignment horizontal="left" vertical="top" wrapText="1"/>
    </xf>
    <xf numFmtId="0" fontId="28" fillId="2" borderId="9"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9" fillId="4" borderId="9" xfId="1" applyFont="1" applyFill="1" applyBorder="1" applyAlignment="1">
      <alignment horizontal="center" vertical="center" wrapText="1"/>
    </xf>
    <xf numFmtId="0" fontId="29" fillId="4" borderId="8" xfId="1" applyFont="1" applyFill="1" applyBorder="1" applyAlignment="1">
      <alignment horizontal="center" vertical="center" wrapText="1"/>
    </xf>
    <xf numFmtId="0" fontId="29" fillId="4" borderId="4" xfId="1" applyFont="1" applyFill="1" applyBorder="1" applyAlignment="1">
      <alignment horizontal="center" vertical="center" wrapText="1"/>
    </xf>
    <xf numFmtId="0" fontId="28" fillId="4" borderId="2"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13" fillId="0" borderId="2" xfId="1" applyFont="1" applyBorder="1" applyAlignment="1">
      <alignment horizontal="center" vertical="center"/>
    </xf>
    <xf numFmtId="0" fontId="13" fillId="0" borderId="7" xfId="1" applyFont="1" applyBorder="1" applyAlignment="1">
      <alignment horizontal="center" vertical="center"/>
    </xf>
    <xf numFmtId="0" fontId="13" fillId="0" borderId="3" xfId="1" applyFont="1" applyBorder="1" applyAlignment="1">
      <alignment horizontal="center" vertical="center"/>
    </xf>
    <xf numFmtId="0" fontId="28" fillId="2" borderId="1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50" fillId="0" borderId="5" xfId="0" applyFont="1" applyBorder="1" applyAlignment="1">
      <alignment horizontal="left" vertical="top" wrapText="1"/>
    </xf>
    <xf numFmtId="0" fontId="50" fillId="0" borderId="12" xfId="0" applyFont="1" applyBorder="1" applyAlignment="1">
      <alignment horizontal="left" vertical="top"/>
    </xf>
    <xf numFmtId="0" fontId="50" fillId="0" borderId="6" xfId="0" applyFont="1" applyBorder="1" applyAlignment="1">
      <alignment horizontal="left" vertical="top"/>
    </xf>
    <xf numFmtId="0" fontId="51" fillId="0" borderId="10" xfId="0" applyFont="1" applyBorder="1" applyAlignment="1">
      <alignment horizontal="left"/>
    </xf>
    <xf numFmtId="0" fontId="51" fillId="0" borderId="17" xfId="0" applyFont="1" applyBorder="1" applyAlignment="1">
      <alignment horizontal="left"/>
    </xf>
    <xf numFmtId="0" fontId="51" fillId="0" borderId="11" xfId="0" applyFont="1" applyBorder="1" applyAlignment="1">
      <alignment horizontal="left"/>
    </xf>
    <xf numFmtId="0" fontId="51" fillId="0" borderId="13" xfId="0" applyFont="1" applyBorder="1" applyAlignment="1">
      <alignment horizontal="left"/>
    </xf>
    <xf numFmtId="0" fontId="51" fillId="0" borderId="0" xfId="0" applyFont="1" applyAlignment="1">
      <alignment horizontal="left"/>
    </xf>
    <xf numFmtId="0" fontId="51" fillId="0" borderId="15" xfId="0" applyFont="1" applyBorder="1" applyAlignment="1">
      <alignment horizontal="left"/>
    </xf>
    <xf numFmtId="0" fontId="50" fillId="0" borderId="12" xfId="0" applyFont="1" applyBorder="1" applyAlignment="1">
      <alignment horizontal="left" vertical="top" wrapText="1"/>
    </xf>
    <xf numFmtId="0" fontId="50"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2" xfId="0" applyFont="1" applyBorder="1" applyAlignment="1">
      <alignment horizontal="left" vertical="top" wrapText="1"/>
    </xf>
    <xf numFmtId="0" fontId="19" fillId="0" borderId="6" xfId="0" applyFont="1" applyBorder="1" applyAlignment="1">
      <alignment horizontal="left" vertical="top" wrapText="1"/>
    </xf>
    <xf numFmtId="0" fontId="19" fillId="0" borderId="20"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xf>
    <xf numFmtId="0" fontId="19" fillId="0" borderId="3" xfId="0" applyFont="1" applyBorder="1" applyAlignment="1">
      <alignment horizontal="left" vertical="top"/>
    </xf>
    <xf numFmtId="0" fontId="46" fillId="0" borderId="0" xfId="0" applyFont="1" applyAlignment="1">
      <alignment horizontal="left" vertical="center" wrapText="1"/>
    </xf>
    <xf numFmtId="0" fontId="45" fillId="0" borderId="15" xfId="0" applyFont="1" applyBorder="1" applyAlignment="1">
      <alignment horizontal="center" wrapText="1"/>
    </xf>
    <xf numFmtId="0" fontId="2" fillId="10" borderId="2"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2" borderId="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31" fillId="0" borderId="12" xfId="1" applyFont="1" applyBorder="1" applyAlignment="1">
      <alignment horizontal="left" vertical="center" wrapText="1"/>
    </xf>
    <xf numFmtId="0" fontId="31" fillId="0" borderId="0" xfId="1" applyFont="1" applyAlignment="1">
      <alignment horizontal="left" vertical="center" wrapText="1"/>
    </xf>
    <xf numFmtId="0" fontId="2" fillId="4" borderId="1" xfId="0" applyFont="1" applyFill="1" applyBorder="1" applyAlignment="1">
      <alignment horizontal="center" vertical="center" wrapText="1"/>
    </xf>
    <xf numFmtId="0" fontId="4" fillId="3" borderId="3" xfId="1" applyFont="1" applyFill="1" applyBorder="1" applyAlignment="1">
      <alignment horizontal="center" vertical="center" wrapText="1"/>
    </xf>
    <xf numFmtId="0" fontId="2" fillId="4" borderId="10" xfId="0" applyFont="1" applyFill="1" applyBorder="1" applyAlignment="1">
      <alignment horizontal="center" vertical="top" wrapText="1"/>
    </xf>
    <xf numFmtId="0" fontId="2" fillId="4" borderId="17" xfId="0" applyFont="1" applyFill="1" applyBorder="1" applyAlignment="1">
      <alignment horizontal="center" vertical="top" wrapText="1"/>
    </xf>
    <xf numFmtId="0" fontId="2" fillId="4" borderId="11" xfId="0" applyFont="1" applyFill="1" applyBorder="1" applyAlignment="1">
      <alignment horizontal="center" vertical="top" wrapText="1"/>
    </xf>
    <xf numFmtId="0" fontId="4" fillId="3" borderId="7" xfId="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7" xfId="1"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2" borderId="10" xfId="1" applyFont="1" applyFill="1" applyBorder="1" applyAlignment="1">
      <alignment horizontal="center" vertical="top" wrapText="1"/>
    </xf>
    <xf numFmtId="0" fontId="2" fillId="2" borderId="5" xfId="1"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5" xfId="0" applyFont="1" applyFill="1" applyBorder="1" applyAlignment="1">
      <alignment horizontal="center" vertical="top" wrapText="1"/>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2" fillId="10" borderId="8" xfId="0" applyFont="1" applyFill="1" applyBorder="1" applyAlignment="1">
      <alignment horizontal="center" vertical="center" wrapText="1"/>
    </xf>
    <xf numFmtId="0" fontId="22" fillId="0" borderId="17" xfId="0" applyFont="1" applyBorder="1" applyAlignment="1">
      <alignment horizontal="left" wrapText="1"/>
    </xf>
    <xf numFmtId="0" fontId="2" fillId="10" borderId="10"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0" fillId="0" borderId="1" xfId="0" applyBorder="1"/>
    <xf numFmtId="0" fontId="45" fillId="0" borderId="15" xfId="0" applyFont="1" applyBorder="1" applyAlignment="1">
      <alignment wrapText="1"/>
    </xf>
    <xf numFmtId="0" fontId="22" fillId="0" borderId="0" xfId="0" applyFont="1" applyFill="1"/>
  </cellXfs>
  <cellStyles count="2">
    <cellStyle name="標準" xfId="0" builtinId="0"/>
    <cellStyle name="標準 2" xfId="1" xr:uid="{3091E1A5-4A77-4B1B-A89F-835BF7A0F0B7}"/>
  </cellStyles>
  <dxfs count="1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79998168889431442"/>
        </patternFill>
      </fill>
    </dxf>
    <dxf>
      <font>
        <color rgb="FFFF0000"/>
      </font>
      <fill>
        <patternFill>
          <bgColor theme="5" tint="0.79998168889431442"/>
        </patternFill>
      </fill>
    </dxf>
    <dxf>
      <fill>
        <patternFill>
          <bgColor theme="0" tint="-0.34998626667073579"/>
        </patternFill>
      </fill>
    </dxf>
    <dxf>
      <font>
        <color indexed="10"/>
      </font>
    </dxf>
    <dxf>
      <fill>
        <patternFill>
          <bgColor theme="5" tint="0.79998168889431442"/>
        </patternFill>
      </fill>
    </dxf>
    <dxf>
      <fill>
        <patternFill>
          <bgColor theme="0" tint="-0.34998626667073579"/>
        </patternFill>
      </fill>
    </dxf>
    <dxf>
      <font>
        <color rgb="FFFF0000"/>
      </font>
      <fill>
        <patternFill>
          <bgColor theme="5"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FFCC"/>
      <color rgb="FFCCFFFF"/>
      <color rgb="FFD9D9D9"/>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tyles" Target="styles.xml" /><Relationship Id="rId2" Type="http://schemas.openxmlformats.org/officeDocument/2006/relationships/worksheet" Target="worksheets/sheet2.xml" /><Relationship Id="rId16" Type="http://schemas.openxmlformats.org/officeDocument/2006/relationships/theme" Target="theme/theme1.xml" /><Relationship Id="rId20" Type="http://schemas.openxmlformats.org/officeDocument/2006/relationships/calcChain" Target="calcChain.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12</xdr:col>
      <xdr:colOff>82550</xdr:colOff>
      <xdr:row>53</xdr:row>
      <xdr:rowOff>276224</xdr:rowOff>
    </xdr:from>
    <xdr:to>
      <xdr:col>23</xdr:col>
      <xdr:colOff>685800</xdr:colOff>
      <xdr:row>55</xdr:row>
      <xdr:rowOff>228599</xdr:rowOff>
    </xdr:to>
    <xdr:sp macro="" textlink="">
      <xdr:nvSpPr>
        <xdr:cNvPr id="2" name="テキスト ボックス 1">
          <a:extLst>
            <a:ext uri="{FF2B5EF4-FFF2-40B4-BE49-F238E27FC236}">
              <a16:creationId xmlns:a16="http://schemas.microsoft.com/office/drawing/2014/main" id="{BB68F351-7030-E683-1816-9784EFEDA96F}"/>
            </a:ext>
          </a:extLst>
        </xdr:cNvPr>
        <xdr:cNvSpPr txBox="1"/>
      </xdr:nvSpPr>
      <xdr:spPr>
        <a:xfrm>
          <a:off x="8274050" y="14554199"/>
          <a:ext cx="34512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要援助者かつ属性に該当するつなぎの数を集計</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159</xdr:row>
      <xdr:rowOff>133350</xdr:rowOff>
    </xdr:from>
    <xdr:to>
      <xdr:col>10</xdr:col>
      <xdr:colOff>628853</xdr:colOff>
      <xdr:row>189</xdr:row>
      <xdr:rowOff>76200</xdr:rowOff>
    </xdr:to>
    <xdr:pic>
      <xdr:nvPicPr>
        <xdr:cNvPr id="41" name="図 40">
          <a:extLst>
            <a:ext uri="{FF2B5EF4-FFF2-40B4-BE49-F238E27FC236}">
              <a16:creationId xmlns:a16="http://schemas.microsoft.com/office/drawing/2014/main" id="{039CD720-26BE-E8D2-6D01-12AC78192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675" y="40795575"/>
          <a:ext cx="11792153" cy="5086349"/>
        </a:xfrm>
        <a:prstGeom prst="rect">
          <a:avLst/>
        </a:prstGeom>
        <a:solidFill>
          <a:schemeClr val="bg1"/>
        </a:solidFill>
      </xdr:spPr>
    </xdr:pic>
    <xdr:clientData/>
  </xdr:twoCellAnchor>
  <xdr:twoCellAnchor editAs="oneCell">
    <xdr:from>
      <xdr:col>1</xdr:col>
      <xdr:colOff>200025</xdr:colOff>
      <xdr:row>107</xdr:row>
      <xdr:rowOff>104775</xdr:rowOff>
    </xdr:from>
    <xdr:to>
      <xdr:col>2</xdr:col>
      <xdr:colOff>430409</xdr:colOff>
      <xdr:row>150</xdr:row>
      <xdr:rowOff>0</xdr:rowOff>
    </xdr:to>
    <xdr:pic>
      <xdr:nvPicPr>
        <xdr:cNvPr id="31" name="図 30">
          <a:extLst>
            <a:ext uri="{FF2B5EF4-FFF2-40B4-BE49-F238E27FC236}">
              <a16:creationId xmlns:a16="http://schemas.microsoft.com/office/drawing/2014/main" id="{4FE28C9D-EA5D-2208-02DC-05DBEE7BA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30156150"/>
          <a:ext cx="6031109" cy="7267575"/>
        </a:xfrm>
        <a:prstGeom prst="rect">
          <a:avLst/>
        </a:prstGeom>
        <a:solidFill>
          <a:schemeClr val="bg1"/>
        </a:solidFill>
      </xdr:spPr>
    </xdr:pic>
    <xdr:clientData/>
  </xdr:twoCellAnchor>
  <xdr:twoCellAnchor editAs="oneCell">
    <xdr:from>
      <xdr:col>1</xdr:col>
      <xdr:colOff>133350</xdr:colOff>
      <xdr:row>33</xdr:row>
      <xdr:rowOff>170813</xdr:rowOff>
    </xdr:from>
    <xdr:to>
      <xdr:col>11</xdr:col>
      <xdr:colOff>533400</xdr:colOff>
      <xdr:row>51</xdr:row>
      <xdr:rowOff>156101</xdr:rowOff>
    </xdr:to>
    <xdr:pic>
      <xdr:nvPicPr>
        <xdr:cNvPr id="2" name="図 1">
          <a:extLst>
            <a:ext uri="{FF2B5EF4-FFF2-40B4-BE49-F238E27FC236}">
              <a16:creationId xmlns:a16="http://schemas.microsoft.com/office/drawing/2014/main" id="{4BE87051-64B8-B07D-6D3E-3547C14BA0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200" y="13115288"/>
          <a:ext cx="12372975" cy="3071388"/>
        </a:xfrm>
        <a:prstGeom prst="rect">
          <a:avLst/>
        </a:prstGeom>
        <a:solidFill>
          <a:schemeClr val="bg1"/>
        </a:solidFill>
      </xdr:spPr>
    </xdr:pic>
    <xdr:clientData/>
  </xdr:twoCellAnchor>
  <xdr:twoCellAnchor editAs="oneCell">
    <xdr:from>
      <xdr:col>1</xdr:col>
      <xdr:colOff>390525</xdr:colOff>
      <xdr:row>62</xdr:row>
      <xdr:rowOff>139120</xdr:rowOff>
    </xdr:from>
    <xdr:to>
      <xdr:col>10</xdr:col>
      <xdr:colOff>428625</xdr:colOff>
      <xdr:row>98</xdr:row>
      <xdr:rowOff>64493</xdr:rowOff>
    </xdr:to>
    <xdr:pic>
      <xdr:nvPicPr>
        <xdr:cNvPr id="37" name="図 36">
          <a:extLst>
            <a:ext uri="{FF2B5EF4-FFF2-40B4-BE49-F238E27FC236}">
              <a16:creationId xmlns:a16="http://schemas.microsoft.com/office/drawing/2014/main" id="{F23CD124-3D33-0906-ABA0-9118050240D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4375" y="20455945"/>
          <a:ext cx="11325225" cy="6097573"/>
        </a:xfrm>
        <a:prstGeom prst="rect">
          <a:avLst/>
        </a:prstGeom>
        <a:solidFill>
          <a:schemeClr val="bg1"/>
        </a:solidFill>
      </xdr:spPr>
    </xdr:pic>
    <xdr:clientData/>
  </xdr:twoCellAnchor>
  <xdr:twoCellAnchor>
    <xdr:from>
      <xdr:col>3</xdr:col>
      <xdr:colOff>190500</xdr:colOff>
      <xdr:row>198</xdr:row>
      <xdr:rowOff>141721</xdr:rowOff>
    </xdr:from>
    <xdr:to>
      <xdr:col>10</xdr:col>
      <xdr:colOff>525895</xdr:colOff>
      <xdr:row>238</xdr:row>
      <xdr:rowOff>138546</xdr:rowOff>
    </xdr:to>
    <xdr:sp macro="" textlink="">
      <xdr:nvSpPr>
        <xdr:cNvPr id="113" name="正方形/長方形 112">
          <a:extLst>
            <a:ext uri="{FF2B5EF4-FFF2-40B4-BE49-F238E27FC236}">
              <a16:creationId xmlns:a16="http://schemas.microsoft.com/office/drawing/2014/main" id="{8F49BE22-99A9-1CC2-D07F-6E846B5B98CF}"/>
            </a:ext>
          </a:extLst>
        </xdr:cNvPr>
        <xdr:cNvSpPr/>
      </xdr:nvSpPr>
      <xdr:spPr>
        <a:xfrm>
          <a:off x="7013864" y="46866176"/>
          <a:ext cx="5184486" cy="623137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180068</xdr:colOff>
      <xdr:row>7</xdr:row>
      <xdr:rowOff>2721</xdr:rowOff>
    </xdr:from>
    <xdr:to>
      <xdr:col>1</xdr:col>
      <xdr:colOff>5689762</xdr:colOff>
      <xdr:row>24</xdr:row>
      <xdr:rowOff>84381</xdr:rowOff>
    </xdr:to>
    <xdr:grpSp>
      <xdr:nvGrpSpPr>
        <xdr:cNvPr id="3" name="グループ化 2">
          <a:extLst>
            <a:ext uri="{FF2B5EF4-FFF2-40B4-BE49-F238E27FC236}">
              <a16:creationId xmlns:a16="http://schemas.microsoft.com/office/drawing/2014/main" id="{0A8966C8-E08C-4E90-AE1E-60DD4F3C9CFF}"/>
            </a:ext>
          </a:extLst>
        </xdr:cNvPr>
        <xdr:cNvGrpSpPr/>
      </xdr:nvGrpSpPr>
      <xdr:grpSpPr>
        <a:xfrm>
          <a:off x="500454" y="5709062"/>
          <a:ext cx="5509694" cy="3502001"/>
          <a:chOff x="0" y="0"/>
          <a:chExt cx="5509675" cy="3397932"/>
        </a:xfrm>
      </xdr:grpSpPr>
      <xdr:grpSp>
        <xdr:nvGrpSpPr>
          <xdr:cNvPr id="4" name="グループ化 3">
            <a:extLst>
              <a:ext uri="{FF2B5EF4-FFF2-40B4-BE49-F238E27FC236}">
                <a16:creationId xmlns:a16="http://schemas.microsoft.com/office/drawing/2014/main" id="{E1AA24A2-7E4C-4883-C37F-4B8CE8AC921F}"/>
              </a:ext>
            </a:extLst>
          </xdr:cNvPr>
          <xdr:cNvGrpSpPr/>
        </xdr:nvGrpSpPr>
        <xdr:grpSpPr>
          <a:xfrm>
            <a:off x="0" y="0"/>
            <a:ext cx="5509675" cy="3397932"/>
            <a:chOff x="0" y="0"/>
            <a:chExt cx="5509675" cy="3397932"/>
          </a:xfrm>
        </xdr:grpSpPr>
        <xdr:sp macro="" textlink="">
          <xdr:nvSpPr>
            <xdr:cNvPr id="9" name="正方形/長方形 8">
              <a:extLst>
                <a:ext uri="{FF2B5EF4-FFF2-40B4-BE49-F238E27FC236}">
                  <a16:creationId xmlns:a16="http://schemas.microsoft.com/office/drawing/2014/main" id="{6079DE38-C713-1C71-B4CD-7094EB5C433F}"/>
                </a:ext>
              </a:extLst>
            </xdr:cNvPr>
            <xdr:cNvSpPr/>
          </xdr:nvSpPr>
          <xdr:spPr>
            <a:xfrm>
              <a:off x="4126727" y="39756"/>
              <a:ext cx="561975" cy="19050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10" name="グループ化 9">
              <a:extLst>
                <a:ext uri="{FF2B5EF4-FFF2-40B4-BE49-F238E27FC236}">
                  <a16:creationId xmlns:a16="http://schemas.microsoft.com/office/drawing/2014/main" id="{8CD27310-82D0-C21C-E270-CFBE5EC1FB76}"/>
                </a:ext>
              </a:extLst>
            </xdr:cNvPr>
            <xdr:cNvGrpSpPr/>
          </xdr:nvGrpSpPr>
          <xdr:grpSpPr>
            <a:xfrm>
              <a:off x="0" y="286247"/>
              <a:ext cx="5333714" cy="3111685"/>
              <a:chOff x="0" y="0"/>
              <a:chExt cx="5333714" cy="2761648"/>
            </a:xfrm>
          </xdr:grpSpPr>
          <xdr:sp macro="" textlink="">
            <xdr:nvSpPr>
              <xdr:cNvPr id="23" name="四角形: 角を丸くする 22">
                <a:extLst>
                  <a:ext uri="{FF2B5EF4-FFF2-40B4-BE49-F238E27FC236}">
                    <a16:creationId xmlns:a16="http://schemas.microsoft.com/office/drawing/2014/main" id="{98C32C4E-77B0-05C4-4DD3-EECA4ED1E3C8}"/>
                  </a:ext>
                </a:extLst>
              </xdr:cNvPr>
              <xdr:cNvSpPr/>
            </xdr:nvSpPr>
            <xdr:spPr>
              <a:xfrm>
                <a:off x="2541363" y="143192"/>
                <a:ext cx="2792351" cy="2618456"/>
              </a:xfrm>
              <a:prstGeom prst="roundRect">
                <a:avLst>
                  <a:gd name="adj" fmla="val 4251"/>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4" name="四角形: 角を丸くする 13">
                <a:extLst>
                  <a:ext uri="{FF2B5EF4-FFF2-40B4-BE49-F238E27FC236}">
                    <a16:creationId xmlns:a16="http://schemas.microsoft.com/office/drawing/2014/main" id="{24B3C3C8-D76D-20B7-75BD-5862BBA81F32}"/>
                  </a:ext>
                </a:extLst>
              </xdr:cNvPr>
              <xdr:cNvSpPr/>
            </xdr:nvSpPr>
            <xdr:spPr>
              <a:xfrm>
                <a:off x="0" y="142824"/>
                <a:ext cx="2009775" cy="2616408"/>
              </a:xfrm>
              <a:prstGeom prst="roundRect">
                <a:avLst>
                  <a:gd name="adj" fmla="val 4251"/>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5" name="テキスト ボックス 248">
                <a:extLst>
                  <a:ext uri="{FF2B5EF4-FFF2-40B4-BE49-F238E27FC236}">
                    <a16:creationId xmlns:a16="http://schemas.microsoft.com/office/drawing/2014/main" id="{9DDA4B8F-42DB-383B-9835-B6BD51676594}"/>
                  </a:ext>
                </a:extLst>
              </xdr:cNvPr>
              <xdr:cNvSpPr txBox="1"/>
            </xdr:nvSpPr>
            <xdr:spPr>
              <a:xfrm>
                <a:off x="2638425" y="419100"/>
                <a:ext cx="2571750" cy="333375"/>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1-1.</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入居状況等の記録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6" name="テキスト ボックス 248">
                <a:extLst>
                  <a:ext uri="{FF2B5EF4-FFF2-40B4-BE49-F238E27FC236}">
                    <a16:creationId xmlns:a16="http://schemas.microsoft.com/office/drawing/2014/main" id="{F542A8CC-10B9-BD96-3971-341592BE3F9D}"/>
                  </a:ext>
                </a:extLst>
              </xdr:cNvPr>
              <xdr:cNvSpPr txBox="1"/>
            </xdr:nvSpPr>
            <xdr:spPr>
              <a:xfrm>
                <a:off x="88049" y="409059"/>
                <a:ext cx="1845514" cy="61207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１ 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現在の入居状況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年度実績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7" name="テキスト ボックス 248">
                <a:extLst>
                  <a:ext uri="{FF2B5EF4-FFF2-40B4-BE49-F238E27FC236}">
                    <a16:creationId xmlns:a16="http://schemas.microsoft.com/office/drawing/2014/main" id="{2BCE41A3-A073-3409-E670-0A425B2698F0}"/>
                  </a:ext>
                </a:extLst>
              </xdr:cNvPr>
              <xdr:cNvSpPr txBox="1"/>
            </xdr:nvSpPr>
            <xdr:spPr>
              <a:xfrm>
                <a:off x="69011" y="1124177"/>
                <a:ext cx="1874089" cy="1551962"/>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安定援助の年度</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200" kern="100">
                    <a:effectLst/>
                    <a:latin typeface="Century" panose="02040604050505020304" pitchFamily="18" charset="0"/>
                    <a:ea typeface="BIZ UDPゴシック" panose="020B0400000000000000" pitchFamily="50" charset="-128"/>
                    <a:cs typeface="Times New Roman" panose="02020603050405020304" pitchFamily="18" charset="0"/>
                  </a:rPr>
                  <a:t>1</a:t>
                </a: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提供体制</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安否確認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見守り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(4)</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福祉サービスへのつなぎ</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居住サポートの実績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２以外</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8" name="テキスト ボックス 248">
                <a:extLst>
                  <a:ext uri="{FF2B5EF4-FFF2-40B4-BE49-F238E27FC236}">
                    <a16:creationId xmlns:a16="http://schemas.microsoft.com/office/drawing/2014/main" id="{9268F6FB-A85B-B0EB-5A08-F951A3691EEF}"/>
                  </a:ext>
                </a:extLst>
              </xdr:cNvPr>
              <xdr:cNvSpPr txBox="1"/>
            </xdr:nvSpPr>
            <xdr:spPr>
              <a:xfrm>
                <a:off x="2638425" y="981075"/>
                <a:ext cx="2571750" cy="295275"/>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1-2.</a:t>
                </a: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集計表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9" name="テキスト ボックス 248">
                <a:extLst>
                  <a:ext uri="{FF2B5EF4-FFF2-40B4-BE49-F238E27FC236}">
                    <a16:creationId xmlns:a16="http://schemas.microsoft.com/office/drawing/2014/main" id="{DA22C896-1696-1E3C-8889-2E37A163303C}"/>
                  </a:ext>
                </a:extLst>
              </xdr:cNvPr>
              <xdr:cNvSpPr txBox="1"/>
            </xdr:nvSpPr>
            <xdr:spPr>
              <a:xfrm>
                <a:off x="2638425" y="1495425"/>
                <a:ext cx="2571750" cy="457200"/>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2-1.</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居住安定援助の記録　</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個票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　</a:t>
                </a:r>
                <a:endParaRPr lang="en-US" altLang="ja-JP" sz="1050" kern="100">
                  <a:effectLst/>
                  <a:latin typeface="Century" panose="02040604050505020304" pitchFamily="18" charset="0"/>
                  <a:ea typeface="BIZ UDPゴシック" panose="020B0400000000000000" pitchFamily="50" charset="-128"/>
                  <a:cs typeface="Times New Roman" panose="02020603050405020304" pitchFamily="18" charset="0"/>
                </a:endParaRPr>
              </a:p>
              <a:p>
                <a:pPr marL="266700" indent="-266700" algn="just">
                  <a:buNone/>
                </a:pP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も</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共通</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0" name="テキスト ボックス 248">
                <a:extLst>
                  <a:ext uri="{FF2B5EF4-FFF2-40B4-BE49-F238E27FC236}">
                    <a16:creationId xmlns:a16="http://schemas.microsoft.com/office/drawing/2014/main" id="{9A45B5D6-4855-BBC1-97CA-26CF22EE5A0F}"/>
                  </a:ext>
                </a:extLst>
              </xdr:cNvPr>
              <xdr:cNvSpPr txBox="1"/>
            </xdr:nvSpPr>
            <xdr:spPr>
              <a:xfrm>
                <a:off x="2666999" y="2218919"/>
                <a:ext cx="2573883" cy="457200"/>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2-2.</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要援助者に対する居住安定援助の提供状況（集計表）</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21" name="直線矢印コネクタ 20">
                <a:extLst>
                  <a:ext uri="{FF2B5EF4-FFF2-40B4-BE49-F238E27FC236}">
                    <a16:creationId xmlns:a16="http://schemas.microsoft.com/office/drawing/2014/main" id="{3C90308C-C69A-FC33-79F2-0C6F913A4890}"/>
                  </a:ext>
                </a:extLst>
              </xdr:cNvPr>
              <xdr:cNvCxnSpPr/>
            </xdr:nvCxnSpPr>
            <xdr:spPr>
              <a:xfrm flipH="1" flipV="1">
                <a:off x="1941728" y="811875"/>
                <a:ext cx="675797" cy="3207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8BD8DC4B-00E1-94E1-FDB8-98215C3EF335}"/>
                  </a:ext>
                </a:extLst>
              </xdr:cNvPr>
              <xdr:cNvCxnSpPr/>
            </xdr:nvCxnSpPr>
            <xdr:spPr>
              <a:xfrm flipH="1" flipV="1">
                <a:off x="1934475" y="2028631"/>
                <a:ext cx="732525" cy="380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48">
                <a:extLst>
                  <a:ext uri="{FF2B5EF4-FFF2-40B4-BE49-F238E27FC236}">
                    <a16:creationId xmlns:a16="http://schemas.microsoft.com/office/drawing/2014/main" id="{04B9CE1F-CE17-4909-3702-DBA01850F07B}"/>
                  </a:ext>
                </a:extLst>
              </xdr:cNvPr>
              <xdr:cNvSpPr txBox="1"/>
            </xdr:nvSpPr>
            <xdr:spPr>
              <a:xfrm>
                <a:off x="2667000" y="9525"/>
                <a:ext cx="2543175"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帳簿参考様式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5" name="テキスト ボックス 248">
                <a:extLst>
                  <a:ext uri="{FF2B5EF4-FFF2-40B4-BE49-F238E27FC236}">
                    <a16:creationId xmlns:a16="http://schemas.microsoft.com/office/drawing/2014/main" id="{66B58AFD-BA20-7817-C31B-2D7A8A9CA578}"/>
                  </a:ext>
                </a:extLst>
              </xdr:cNvPr>
              <xdr:cNvSpPr txBox="1"/>
            </xdr:nvSpPr>
            <xdr:spPr>
              <a:xfrm>
                <a:off x="428322" y="0"/>
                <a:ext cx="1113638"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定期報告様式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sp macro="" textlink="">
          <xdr:nvSpPr>
            <xdr:cNvPr id="11" name="テキスト ボックス 52">
              <a:extLst>
                <a:ext uri="{FF2B5EF4-FFF2-40B4-BE49-F238E27FC236}">
                  <a16:creationId xmlns:a16="http://schemas.microsoft.com/office/drawing/2014/main" id="{8E57EE52-331E-6C6C-9874-700024373E14}"/>
                </a:ext>
              </a:extLst>
            </xdr:cNvPr>
            <xdr:cNvSpPr txBox="1"/>
          </xdr:nvSpPr>
          <xdr:spPr>
            <a:xfrm>
              <a:off x="4635611"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a:t>
              </a:r>
              <a:r>
                <a:rPr lang="ja-JP" altLang="en-US"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集計</a:t>
              </a: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正方形/長方形 11">
              <a:extLst>
                <a:ext uri="{FF2B5EF4-FFF2-40B4-BE49-F238E27FC236}">
                  <a16:creationId xmlns:a16="http://schemas.microsoft.com/office/drawing/2014/main" id="{DDC78CFB-A02C-0D3C-A8CE-9622FEBB4EAF}"/>
                </a:ext>
              </a:extLst>
            </xdr:cNvPr>
            <xdr:cNvSpPr/>
          </xdr:nvSpPr>
          <xdr:spPr>
            <a:xfrm>
              <a:off x="2657155" y="39756"/>
              <a:ext cx="561975" cy="19050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3" name="テキスト ボックス 52">
              <a:extLst>
                <a:ext uri="{FF2B5EF4-FFF2-40B4-BE49-F238E27FC236}">
                  <a16:creationId xmlns:a16="http://schemas.microsoft.com/office/drawing/2014/main" id="{73D6D516-8DEB-03D2-CEEA-C7E81476C67E}"/>
                </a:ext>
              </a:extLst>
            </xdr:cNvPr>
            <xdr:cNvSpPr txBox="1"/>
          </xdr:nvSpPr>
          <xdr:spPr>
            <a:xfrm>
              <a:off x="3166039"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：入力シート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7" name="テキスト ボックス 52">
              <a:extLst>
                <a:ext uri="{FF2B5EF4-FFF2-40B4-BE49-F238E27FC236}">
                  <a16:creationId xmlns:a16="http://schemas.microsoft.com/office/drawing/2014/main" id="{846AFF93-2298-6218-D202-490F8DF3A566}"/>
                </a:ext>
              </a:extLst>
            </xdr:cNvPr>
            <xdr:cNvSpPr txBox="1"/>
          </xdr:nvSpPr>
          <xdr:spPr>
            <a:xfrm>
              <a:off x="3239397" y="2508872"/>
              <a:ext cx="125729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altLang="en-US" sz="1050" kern="100">
                  <a:effectLst/>
                  <a:latin typeface="Century" panose="02040604050505020304" pitchFamily="18" charset="0"/>
                  <a:ea typeface="BIZ UDP明朝 Medium" panose="02020500000000000000" pitchFamily="18" charset="-128"/>
                  <a:cs typeface="Times New Roman" panose="02020603050405020304" pitchFamily="18" charset="0"/>
                </a:rPr>
                <a:t>集計範囲を調整</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6" name="直線矢印コネクタ 5">
              <a:extLst>
                <a:ext uri="{FF2B5EF4-FFF2-40B4-BE49-F238E27FC236}">
                  <a16:creationId xmlns:a16="http://schemas.microsoft.com/office/drawing/2014/main" id="{2B5367DB-FA77-59E0-00B2-00E5AAB7167D}"/>
                </a:ext>
              </a:extLst>
            </xdr:cNvPr>
            <xdr:cNvCxnSpPr/>
          </xdr:nvCxnSpPr>
          <xdr:spPr>
            <a:xfrm>
              <a:off x="3198698" y="1160890"/>
              <a:ext cx="0" cy="23810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52">
              <a:extLst>
                <a:ext uri="{FF2B5EF4-FFF2-40B4-BE49-F238E27FC236}">
                  <a16:creationId xmlns:a16="http://schemas.microsoft.com/office/drawing/2014/main" id="{EFB162A3-024D-7729-C1D1-9E33DA45B050}"/>
                </a:ext>
              </a:extLst>
            </xdr:cNvPr>
            <xdr:cNvSpPr txBox="1"/>
          </xdr:nvSpPr>
          <xdr:spPr>
            <a:xfrm>
              <a:off x="3337184" y="1129085"/>
              <a:ext cx="106547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50" kern="100">
                  <a:effectLst/>
                  <a:latin typeface="Century" panose="02040604050505020304" pitchFamily="18" charset="0"/>
                  <a:ea typeface="BIZ UDP明朝 Medium" panose="02020500000000000000" pitchFamily="18" charset="-128"/>
                  <a:cs typeface="Times New Roman" panose="02020603050405020304" pitchFamily="18" charset="0"/>
                </a:rPr>
                <a:t>自動集計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xnSp macro="">
        <xdr:nvCxnSpPr>
          <xdr:cNvPr id="5" name="直線矢印コネクタ 4">
            <a:extLst>
              <a:ext uri="{FF2B5EF4-FFF2-40B4-BE49-F238E27FC236}">
                <a16:creationId xmlns:a16="http://schemas.microsoft.com/office/drawing/2014/main" id="{96C9FC90-F60D-2816-7432-9646BC9B0235}"/>
              </a:ext>
            </a:extLst>
          </xdr:cNvPr>
          <xdr:cNvCxnSpPr/>
        </xdr:nvCxnSpPr>
        <xdr:spPr>
          <a:xfrm>
            <a:off x="3166892" y="2512613"/>
            <a:ext cx="0" cy="23749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122672</xdr:colOff>
      <xdr:row>31</xdr:row>
      <xdr:rowOff>382249</xdr:rowOff>
    </xdr:from>
    <xdr:to>
      <xdr:col>1</xdr:col>
      <xdr:colOff>3494525</xdr:colOff>
      <xdr:row>33</xdr:row>
      <xdr:rowOff>103866</xdr:rowOff>
    </xdr:to>
    <xdr:sp macro="" textlink="">
      <xdr:nvSpPr>
        <xdr:cNvPr id="28" name="右中かっこ 27">
          <a:extLst>
            <a:ext uri="{FF2B5EF4-FFF2-40B4-BE49-F238E27FC236}">
              <a16:creationId xmlns:a16="http://schemas.microsoft.com/office/drawing/2014/main" id="{B98278EF-7DA8-463B-AEEA-8867C0AED016}"/>
            </a:ext>
          </a:extLst>
        </xdr:cNvPr>
        <xdr:cNvSpPr/>
      </xdr:nvSpPr>
      <xdr:spPr>
        <a:xfrm rot="16200000">
          <a:off x="1938265" y="11168231"/>
          <a:ext cx="388367" cy="3371853"/>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4287370</xdr:colOff>
      <xdr:row>31</xdr:row>
      <xdr:rowOff>348342</xdr:rowOff>
    </xdr:from>
    <xdr:to>
      <xdr:col>11</xdr:col>
      <xdr:colOff>152403</xdr:colOff>
      <xdr:row>33</xdr:row>
      <xdr:rowOff>85725</xdr:rowOff>
    </xdr:to>
    <xdr:sp macro="" textlink="">
      <xdr:nvSpPr>
        <xdr:cNvPr id="29" name="右中かっこ 28">
          <a:extLst>
            <a:ext uri="{FF2B5EF4-FFF2-40B4-BE49-F238E27FC236}">
              <a16:creationId xmlns:a16="http://schemas.microsoft.com/office/drawing/2014/main" id="{28C62288-B92D-4BC3-B31F-95C834EEAD87}"/>
            </a:ext>
          </a:extLst>
        </xdr:cNvPr>
        <xdr:cNvSpPr/>
      </xdr:nvSpPr>
      <xdr:spPr>
        <a:xfrm rot="16200000">
          <a:off x="8328132" y="8909155"/>
          <a:ext cx="404133" cy="7837958"/>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3553487</xdr:colOff>
      <xdr:row>31</xdr:row>
      <xdr:rowOff>416630</xdr:rowOff>
    </xdr:from>
    <xdr:to>
      <xdr:col>1</xdr:col>
      <xdr:colOff>4237473</xdr:colOff>
      <xdr:row>33</xdr:row>
      <xdr:rowOff>85724</xdr:rowOff>
    </xdr:to>
    <xdr:sp macro="" textlink="">
      <xdr:nvSpPr>
        <xdr:cNvPr id="30" name="右中かっこ 29">
          <a:extLst>
            <a:ext uri="{FF2B5EF4-FFF2-40B4-BE49-F238E27FC236}">
              <a16:creationId xmlns:a16="http://schemas.microsoft.com/office/drawing/2014/main" id="{13D35E9E-E99C-445D-86E8-88A6BC5C13D3}"/>
            </a:ext>
          </a:extLst>
        </xdr:cNvPr>
        <xdr:cNvSpPr/>
      </xdr:nvSpPr>
      <xdr:spPr>
        <a:xfrm rot="16200000">
          <a:off x="4051408" y="12520284"/>
          <a:ext cx="335844" cy="683986"/>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154633</xdr:colOff>
      <xdr:row>45</xdr:row>
      <xdr:rowOff>26501</xdr:rowOff>
    </xdr:from>
    <xdr:to>
      <xdr:col>11</xdr:col>
      <xdr:colOff>449625</xdr:colOff>
      <xdr:row>49</xdr:row>
      <xdr:rowOff>112712</xdr:rowOff>
    </xdr:to>
    <xdr:sp macro="" textlink="">
      <xdr:nvSpPr>
        <xdr:cNvPr id="32" name="四角形: 角を丸くする 31">
          <a:extLst>
            <a:ext uri="{FF2B5EF4-FFF2-40B4-BE49-F238E27FC236}">
              <a16:creationId xmlns:a16="http://schemas.microsoft.com/office/drawing/2014/main" id="{A38F0253-31E9-53DF-4774-BDE230C3FA48}"/>
            </a:ext>
          </a:extLst>
        </xdr:cNvPr>
        <xdr:cNvSpPr/>
      </xdr:nvSpPr>
      <xdr:spPr>
        <a:xfrm>
          <a:off x="483678" y="13413456"/>
          <a:ext cx="12331129" cy="709665"/>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140856</xdr:colOff>
      <xdr:row>50</xdr:row>
      <xdr:rowOff>7059</xdr:rowOff>
    </xdr:from>
    <xdr:to>
      <xdr:col>11</xdr:col>
      <xdr:colOff>424140</xdr:colOff>
      <xdr:row>51</xdr:row>
      <xdr:rowOff>155864</xdr:rowOff>
    </xdr:to>
    <xdr:sp macro="" textlink="">
      <xdr:nvSpPr>
        <xdr:cNvPr id="33" name="四角形: 角を丸くする 32">
          <a:extLst>
            <a:ext uri="{FF2B5EF4-FFF2-40B4-BE49-F238E27FC236}">
              <a16:creationId xmlns:a16="http://schemas.microsoft.com/office/drawing/2014/main" id="{9C6C44E3-0674-DFCF-7337-C923F5CCA89D}"/>
            </a:ext>
          </a:extLst>
        </xdr:cNvPr>
        <xdr:cNvSpPr/>
      </xdr:nvSpPr>
      <xdr:spPr>
        <a:xfrm>
          <a:off x="461242" y="15922468"/>
          <a:ext cx="12241489" cy="32198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372342</xdr:colOff>
      <xdr:row>53</xdr:row>
      <xdr:rowOff>118253</xdr:rowOff>
    </xdr:from>
    <xdr:to>
      <xdr:col>11</xdr:col>
      <xdr:colOff>553317</xdr:colOff>
      <xdr:row>55</xdr:row>
      <xdr:rowOff>1238251</xdr:rowOff>
    </xdr:to>
    <xdr:sp macro="" textlink="">
      <xdr:nvSpPr>
        <xdr:cNvPr id="34" name="テキスト ボックス 33">
          <a:extLst>
            <a:ext uri="{FF2B5EF4-FFF2-40B4-BE49-F238E27FC236}">
              <a16:creationId xmlns:a16="http://schemas.microsoft.com/office/drawing/2014/main" id="{AE2B7BAB-6354-6127-20B1-CCAB3FCFB438}"/>
            </a:ext>
          </a:extLst>
        </xdr:cNvPr>
        <xdr:cNvSpPr txBox="1"/>
      </xdr:nvSpPr>
      <xdr:spPr>
        <a:xfrm>
          <a:off x="9914660" y="16631139"/>
          <a:ext cx="2917248" cy="1466362"/>
        </a:xfrm>
        <a:prstGeom prst="wedgeRoundRectCallout">
          <a:avLst>
            <a:gd name="adj1" fmla="val 37978"/>
            <a:gd name="adj2" fmla="val -7987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シート「１－２」に自動表示する、定期報告に使用する集計行です。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この２行は削除しないでください。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3</xdr:col>
      <xdr:colOff>51956</xdr:colOff>
      <xdr:row>53</xdr:row>
      <xdr:rowOff>103581</xdr:rowOff>
    </xdr:from>
    <xdr:to>
      <xdr:col>7</xdr:col>
      <xdr:colOff>225137</xdr:colOff>
      <xdr:row>55</xdr:row>
      <xdr:rowOff>1160318</xdr:rowOff>
    </xdr:to>
    <xdr:sp macro="" textlink="">
      <xdr:nvSpPr>
        <xdr:cNvPr id="35" name="テキスト ボックス 34">
          <a:extLst>
            <a:ext uri="{FF2B5EF4-FFF2-40B4-BE49-F238E27FC236}">
              <a16:creationId xmlns:a16="http://schemas.microsoft.com/office/drawing/2014/main" id="{C6035E75-5668-F642-2913-8F8636B4E201}"/>
            </a:ext>
          </a:extLst>
        </xdr:cNvPr>
        <xdr:cNvSpPr txBox="1"/>
      </xdr:nvSpPr>
      <xdr:spPr>
        <a:xfrm>
          <a:off x="6858001" y="16616467"/>
          <a:ext cx="2909454" cy="1403101"/>
        </a:xfrm>
        <a:prstGeom prst="wedgeRoundRectCallout">
          <a:avLst>
            <a:gd name="adj1" fmla="val -1584"/>
            <a:gd name="adj2" fmla="val -125799"/>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p>
        <a:p>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自動入力のセルは計算式コピーが必要です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上のセルをコピーしてください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352424</xdr:colOff>
      <xdr:row>89</xdr:row>
      <xdr:rowOff>59441</xdr:rowOff>
    </xdr:from>
    <xdr:to>
      <xdr:col>10</xdr:col>
      <xdr:colOff>495300</xdr:colOff>
      <xdr:row>94</xdr:row>
      <xdr:rowOff>47625</xdr:rowOff>
    </xdr:to>
    <xdr:sp macro="" textlink="">
      <xdr:nvSpPr>
        <xdr:cNvPr id="80" name="四角形: 角を丸くする 79">
          <a:extLst>
            <a:ext uri="{FF2B5EF4-FFF2-40B4-BE49-F238E27FC236}">
              <a16:creationId xmlns:a16="http://schemas.microsoft.com/office/drawing/2014/main" id="{EB5FFCAA-D9EF-896B-D15B-33C7FF9E273B}"/>
            </a:ext>
          </a:extLst>
        </xdr:cNvPr>
        <xdr:cNvSpPr/>
      </xdr:nvSpPr>
      <xdr:spPr>
        <a:xfrm>
          <a:off x="676274" y="25005416"/>
          <a:ext cx="11430001" cy="84543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261133</xdr:colOff>
      <xdr:row>53</xdr:row>
      <xdr:rowOff>31545</xdr:rowOff>
    </xdr:from>
    <xdr:to>
      <xdr:col>1</xdr:col>
      <xdr:colOff>3186546</xdr:colOff>
      <xdr:row>55</xdr:row>
      <xdr:rowOff>1428750</xdr:rowOff>
    </xdr:to>
    <xdr:sp macro="" textlink="">
      <xdr:nvSpPr>
        <xdr:cNvPr id="38" name="テキスト ボックス 37">
          <a:extLst>
            <a:ext uri="{FF2B5EF4-FFF2-40B4-BE49-F238E27FC236}">
              <a16:creationId xmlns:a16="http://schemas.microsoft.com/office/drawing/2014/main" id="{17CEAB8E-D25F-45DE-8820-0C3ECD7CF20C}"/>
            </a:ext>
          </a:extLst>
        </xdr:cNvPr>
        <xdr:cNvSpPr txBox="1"/>
      </xdr:nvSpPr>
      <xdr:spPr>
        <a:xfrm>
          <a:off x="581519" y="16544431"/>
          <a:ext cx="2925413" cy="1743569"/>
        </a:xfrm>
        <a:prstGeom prst="wedgeRoundRectCallout">
          <a:avLst>
            <a:gd name="adj1" fmla="val -44470"/>
            <a:gd name="adj2" fmla="val -75770"/>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住戸記入チェック欄</a:t>
          </a:r>
        </a:p>
        <a:p>
          <a:r>
            <a:rPr kumimoji="1" lang="ja-JP" altLang="en-US" sz="1100">
              <a:solidFill>
                <a:schemeClr val="tx1"/>
              </a:solidFill>
              <a:latin typeface="BIZ UDPゴシック" panose="020B0400000000000000" pitchFamily="50" charset="-128"/>
              <a:ea typeface="BIZ UDPゴシック" panose="020B0400000000000000" pitchFamily="50" charset="-128"/>
            </a:rPr>
            <a:t>入居者の有無に関わらず、すべての住戸が１行ずつ表示されていない場合は「</a:t>
          </a:r>
          <a:r>
            <a:rPr kumimoji="1" lang="en-US" altLang="ja-JP" sz="1100">
              <a:solidFill>
                <a:schemeClr val="tx1"/>
              </a:solidFill>
              <a:latin typeface="BIZ UDPゴシック" panose="020B0400000000000000" pitchFamily="50" charset="-128"/>
              <a:ea typeface="BIZ UDPゴシック" panose="020B0400000000000000" pitchFamily="50" charset="-128"/>
            </a:rPr>
            <a:t>NG</a:t>
          </a:r>
          <a:r>
            <a:rPr kumimoji="1" lang="ja-JP" altLang="en-US" sz="1100">
              <a:solidFill>
                <a:schemeClr val="tx1"/>
              </a:solidFill>
              <a:latin typeface="BIZ UDPゴシック" panose="020B0400000000000000" pitchFamily="50" charset="-128"/>
              <a:ea typeface="BIZ UDPゴシック" panose="020B0400000000000000" pitchFamily="50" charset="-128"/>
            </a:rPr>
            <a:t>」と表示されます。</a:t>
          </a:r>
          <a:br>
            <a:rPr kumimoji="1" lang="en-US" altLang="ja-JP" sz="1100">
              <a:solidFill>
                <a:schemeClr val="tx1"/>
              </a:solidFill>
              <a:latin typeface="BIZ UDPゴシック" panose="020B0400000000000000" pitchFamily="50" charset="-128"/>
              <a:ea typeface="BIZ UDPゴシック" panose="020B0400000000000000" pitchFamily="50" charset="-128"/>
            </a:rPr>
          </a:br>
          <a:r>
            <a:rPr kumimoji="1" lang="ja-JP" altLang="en-US" sz="1100" u="sng">
              <a:solidFill>
                <a:srgbClr val="FF0000"/>
              </a:solidFill>
              <a:latin typeface="BIZ UDPゴシック" panose="020B0400000000000000" pitchFamily="50" charset="-128"/>
              <a:ea typeface="BIZ UDPゴシック" panose="020B0400000000000000" pitchFamily="50" charset="-128"/>
            </a:rPr>
            <a:t>退居または住宅種別を変更して入居がない住戸も、行を作成してください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（入居者名の欄に「空き」と入力してください）。</a:t>
          </a:r>
        </a:p>
      </xdr:txBody>
    </xdr:sp>
    <xdr:clientData/>
  </xdr:twoCellAnchor>
  <xdr:twoCellAnchor>
    <xdr:from>
      <xdr:col>2</xdr:col>
      <xdr:colOff>476250</xdr:colOff>
      <xdr:row>156</xdr:row>
      <xdr:rowOff>202332</xdr:rowOff>
    </xdr:from>
    <xdr:to>
      <xdr:col>10</xdr:col>
      <xdr:colOff>380999</xdr:colOff>
      <xdr:row>157</xdr:row>
      <xdr:rowOff>39765</xdr:rowOff>
    </xdr:to>
    <xdr:sp macro="" textlink="">
      <xdr:nvSpPr>
        <xdr:cNvPr id="61" name="テキスト ボックス 60">
          <a:extLst>
            <a:ext uri="{FF2B5EF4-FFF2-40B4-BE49-F238E27FC236}">
              <a16:creationId xmlns:a16="http://schemas.microsoft.com/office/drawing/2014/main" id="{8837716C-0EAD-ABB1-BB3F-838C3D4CBB2E}"/>
            </a:ext>
          </a:extLst>
        </xdr:cNvPr>
        <xdr:cNvSpPr txBox="1"/>
      </xdr:nvSpPr>
      <xdr:spPr>
        <a:xfrm>
          <a:off x="6600825" y="39302457"/>
          <a:ext cx="5391149" cy="789933"/>
        </a:xfrm>
        <a:prstGeom prst="wedgeRoundRectCallout">
          <a:avLst>
            <a:gd name="adj1" fmla="val -29267"/>
            <a:gd name="adj2" fmla="val 172662"/>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つなぎ先の入力は要援助者のみで可</a:t>
          </a:r>
          <a:b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b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定期報告における報告事項は、要援助者のつなぎ件数のため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en-US" sz="1100">
              <a:solidFill>
                <a:schemeClr val="tx1"/>
              </a:solidFill>
              <a:latin typeface="BIZ UDPゴシック" panose="020B0400000000000000" pitchFamily="50" charset="-128"/>
              <a:ea typeface="BIZ UDPゴシック" panose="020B0400000000000000" pitchFamily="50" charset="-128"/>
            </a:rPr>
            <a:t>複数のつなぎ先がある場合は</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を入れる等してください</a:t>
          </a:r>
        </a:p>
      </xdr:txBody>
    </xdr:sp>
    <xdr:clientData/>
  </xdr:twoCellAnchor>
  <xdr:twoCellAnchor>
    <xdr:from>
      <xdr:col>1</xdr:col>
      <xdr:colOff>73503</xdr:colOff>
      <xdr:row>156</xdr:row>
      <xdr:rowOff>66675</xdr:rowOff>
    </xdr:from>
    <xdr:to>
      <xdr:col>1</xdr:col>
      <xdr:colOff>4029074</xdr:colOff>
      <xdr:row>157</xdr:row>
      <xdr:rowOff>49296</xdr:rowOff>
    </xdr:to>
    <xdr:sp macro="" textlink="">
      <xdr:nvSpPr>
        <xdr:cNvPr id="64" name="テキスト ボックス 63">
          <a:extLst>
            <a:ext uri="{FF2B5EF4-FFF2-40B4-BE49-F238E27FC236}">
              <a16:creationId xmlns:a16="http://schemas.microsoft.com/office/drawing/2014/main" id="{E0E374C9-2963-FFFE-4029-018E9826BBFC}"/>
            </a:ext>
          </a:extLst>
        </xdr:cNvPr>
        <xdr:cNvSpPr txBox="1"/>
      </xdr:nvSpPr>
      <xdr:spPr>
        <a:xfrm>
          <a:off x="397353" y="39166800"/>
          <a:ext cx="3955571" cy="935121"/>
        </a:xfrm>
        <a:prstGeom prst="wedgeRoundRectCallout">
          <a:avLst>
            <a:gd name="adj1" fmla="val -14362"/>
            <a:gd name="adj2" fmla="val 80783"/>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フィルタ機能（▼）により、要援助者のみ表示することも可能です。</a:t>
          </a: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フィルタボタンをクリックし、</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の☑をはずして</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ボタンをクリックしてください（右図参照）</a:t>
          </a:r>
        </a:p>
      </xdr:txBody>
    </xdr:sp>
    <xdr:clientData/>
  </xdr:twoCellAnchor>
  <xdr:twoCellAnchor editAs="oneCell">
    <xdr:from>
      <xdr:col>3</xdr:col>
      <xdr:colOff>195121</xdr:colOff>
      <xdr:row>206</xdr:row>
      <xdr:rowOff>80816</xdr:rowOff>
    </xdr:from>
    <xdr:to>
      <xdr:col>10</xdr:col>
      <xdr:colOff>505403</xdr:colOff>
      <xdr:row>237</xdr:row>
      <xdr:rowOff>8071</xdr:rowOff>
    </xdr:to>
    <xdr:pic>
      <xdr:nvPicPr>
        <xdr:cNvPr id="70" name="図 69">
          <a:extLst>
            <a:ext uri="{FF2B5EF4-FFF2-40B4-BE49-F238E27FC236}">
              <a16:creationId xmlns:a16="http://schemas.microsoft.com/office/drawing/2014/main" id="{FEAB17ED-238E-4766-8FFD-2F61B89C29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18485" y="48052180"/>
          <a:ext cx="5159373" cy="4765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305707</xdr:colOff>
      <xdr:row>10</xdr:row>
      <xdr:rowOff>200933</xdr:rowOff>
    </xdr:from>
    <xdr:to>
      <xdr:col>10</xdr:col>
      <xdr:colOff>326571</xdr:colOff>
      <xdr:row>15</xdr:row>
      <xdr:rowOff>40821</xdr:rowOff>
    </xdr:to>
    <xdr:sp macro="" textlink="">
      <xdr:nvSpPr>
        <xdr:cNvPr id="71" name="吹き出し: 角を丸めた四角形 70">
          <a:extLst>
            <a:ext uri="{FF2B5EF4-FFF2-40B4-BE49-F238E27FC236}">
              <a16:creationId xmlns:a16="http://schemas.microsoft.com/office/drawing/2014/main" id="{C383B563-A406-5F1E-26EC-DF42C3D00EB9}"/>
            </a:ext>
          </a:extLst>
        </xdr:cNvPr>
        <xdr:cNvSpPr/>
      </xdr:nvSpPr>
      <xdr:spPr>
        <a:xfrm>
          <a:off x="6428921" y="5548540"/>
          <a:ext cx="5463721" cy="737960"/>
        </a:xfrm>
        <a:prstGeom prst="wedgeRoundRectCallout">
          <a:avLst>
            <a:gd name="adj1" fmla="val -69848"/>
            <a:gd name="adj2" fmla="val 2728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「入力シート」に、入居者やサポートの内容等を入力すると、定期報告に必要な件数等が集計され、「集計シート」に自動表示されます</a:t>
          </a:r>
        </a:p>
      </xdr:txBody>
    </xdr:sp>
    <xdr:clientData/>
  </xdr:twoCellAnchor>
  <xdr:twoCellAnchor>
    <xdr:from>
      <xdr:col>2</xdr:col>
      <xdr:colOff>332922</xdr:colOff>
      <xdr:row>17</xdr:row>
      <xdr:rowOff>187327</xdr:rowOff>
    </xdr:from>
    <xdr:to>
      <xdr:col>10</xdr:col>
      <xdr:colOff>370569</xdr:colOff>
      <xdr:row>23</xdr:row>
      <xdr:rowOff>104776</xdr:rowOff>
    </xdr:to>
    <xdr:sp macro="" textlink="">
      <xdr:nvSpPr>
        <xdr:cNvPr id="72" name="吹き出し: 角を丸めた四角形 71">
          <a:extLst>
            <a:ext uri="{FF2B5EF4-FFF2-40B4-BE49-F238E27FC236}">
              <a16:creationId xmlns:a16="http://schemas.microsoft.com/office/drawing/2014/main" id="{0EBB395B-20E1-FDCE-1FEB-C2E5B2C75A92}"/>
            </a:ext>
          </a:extLst>
        </xdr:cNvPr>
        <xdr:cNvSpPr/>
      </xdr:nvSpPr>
      <xdr:spPr>
        <a:xfrm>
          <a:off x="6457497" y="7331077"/>
          <a:ext cx="5524047" cy="1355724"/>
        </a:xfrm>
        <a:prstGeom prst="wedgeRoundRectCallout">
          <a:avLst>
            <a:gd name="adj1" fmla="val -66396"/>
            <a:gd name="adj2" fmla="val -3004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「２－１」は、認定を受けた住戸について、入居者ごとにシート</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個票</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を準備してください。ひな形では、シート名は「住戸番号＋氏名」にしています。</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u="none">
              <a:solidFill>
                <a:sysClr val="windowText" lastClr="000000"/>
              </a:solidFill>
              <a:latin typeface="BIZ UDPゴシック" panose="020B0400000000000000" pitchFamily="50" charset="-128"/>
              <a:ea typeface="BIZ UDPゴシック" panose="020B0400000000000000" pitchFamily="50" charset="-128"/>
            </a:rPr>
            <a:t>空き住戸分の個票は作成しなくても支障ありませんが、</a:t>
          </a:r>
          <a:r>
            <a:rPr kumimoji="1" lang="ja-JP" altLang="en-US" sz="1200" u="sng">
              <a:solidFill>
                <a:srgbClr val="FF0000"/>
              </a:solidFill>
              <a:latin typeface="BIZ UDPゴシック" panose="020B0400000000000000" pitchFamily="50" charset="-128"/>
              <a:ea typeface="BIZ UDPゴシック" panose="020B0400000000000000" pitchFamily="50" charset="-128"/>
            </a:rPr>
            <a:t>入居者が入れ替わるたびに個票を追加してください。また、入居者退居後も、当該年度内は個票は削除しないでください。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定期報告の集計に必要なため</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1455264</xdr:colOff>
      <xdr:row>31</xdr:row>
      <xdr:rowOff>145597</xdr:rowOff>
    </xdr:from>
    <xdr:to>
      <xdr:col>1</xdr:col>
      <xdr:colOff>2465367</xdr:colOff>
      <xdr:row>31</xdr:row>
      <xdr:rowOff>395514</xdr:rowOff>
    </xdr:to>
    <xdr:sp macro="" textlink="">
      <xdr:nvSpPr>
        <xdr:cNvPr id="73" name="テキスト ボックス 72">
          <a:extLst>
            <a:ext uri="{FF2B5EF4-FFF2-40B4-BE49-F238E27FC236}">
              <a16:creationId xmlns:a16="http://schemas.microsoft.com/office/drawing/2014/main" id="{C2EF710A-2D00-3CBB-E41E-CFE865190587}"/>
            </a:ext>
          </a:extLst>
        </xdr:cNvPr>
        <xdr:cNvSpPr txBox="1"/>
      </xdr:nvSpPr>
      <xdr:spPr>
        <a:xfrm>
          <a:off x="1781835" y="10881633"/>
          <a:ext cx="1010103" cy="249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3288146</xdr:colOff>
      <xdr:row>31</xdr:row>
      <xdr:rowOff>148772</xdr:rowOff>
    </xdr:from>
    <xdr:to>
      <xdr:col>1</xdr:col>
      <xdr:colOff>4808063</xdr:colOff>
      <xdr:row>31</xdr:row>
      <xdr:rowOff>414564</xdr:rowOff>
    </xdr:to>
    <xdr:sp macro="" textlink="">
      <xdr:nvSpPr>
        <xdr:cNvPr id="74" name="テキスト ボックス 73">
          <a:extLst>
            <a:ext uri="{FF2B5EF4-FFF2-40B4-BE49-F238E27FC236}">
              <a16:creationId xmlns:a16="http://schemas.microsoft.com/office/drawing/2014/main" id="{A52F09A7-4862-6A89-17BB-9B16E7DAFF9C}"/>
            </a:ext>
          </a:extLst>
        </xdr:cNvPr>
        <xdr:cNvSpPr txBox="1"/>
      </xdr:nvSpPr>
      <xdr:spPr>
        <a:xfrm>
          <a:off x="3614717" y="10884808"/>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xdr:from>
      <xdr:col>4</xdr:col>
      <xdr:colOff>638712</xdr:colOff>
      <xdr:row>31</xdr:row>
      <xdr:rowOff>97972</xdr:rowOff>
    </xdr:from>
    <xdr:to>
      <xdr:col>6</xdr:col>
      <xdr:colOff>284142</xdr:colOff>
      <xdr:row>31</xdr:row>
      <xdr:rowOff>351064</xdr:rowOff>
    </xdr:to>
    <xdr:sp macro="" textlink="">
      <xdr:nvSpPr>
        <xdr:cNvPr id="75" name="テキスト ボックス 74">
          <a:extLst>
            <a:ext uri="{FF2B5EF4-FFF2-40B4-BE49-F238E27FC236}">
              <a16:creationId xmlns:a16="http://schemas.microsoft.com/office/drawing/2014/main" id="{D2F8D3C9-1476-9B3F-67BE-0D79527B8876}"/>
            </a:ext>
          </a:extLst>
        </xdr:cNvPr>
        <xdr:cNvSpPr txBox="1"/>
      </xdr:nvSpPr>
      <xdr:spPr>
        <a:xfrm>
          <a:off x="8134887" y="12375697"/>
          <a:ext cx="101703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3307773</xdr:colOff>
      <xdr:row>52</xdr:row>
      <xdr:rowOff>161430</xdr:rowOff>
    </xdr:from>
    <xdr:to>
      <xdr:col>2</xdr:col>
      <xdr:colOff>640773</xdr:colOff>
      <xdr:row>55</xdr:row>
      <xdr:rowOff>1515340</xdr:rowOff>
    </xdr:to>
    <xdr:sp macro="" textlink="">
      <xdr:nvSpPr>
        <xdr:cNvPr id="78" name="テキスト ボックス 77">
          <a:extLst>
            <a:ext uri="{FF2B5EF4-FFF2-40B4-BE49-F238E27FC236}">
              <a16:creationId xmlns:a16="http://schemas.microsoft.com/office/drawing/2014/main" id="{E2187C3A-EB36-1BB8-D7FA-254ED33E82AA}"/>
            </a:ext>
          </a:extLst>
        </xdr:cNvPr>
        <xdr:cNvSpPr txBox="1"/>
      </xdr:nvSpPr>
      <xdr:spPr>
        <a:xfrm>
          <a:off x="3628159" y="16501135"/>
          <a:ext cx="3134591" cy="1873455"/>
        </a:xfrm>
        <a:prstGeom prst="wedgeRoundRectCallout">
          <a:avLst>
            <a:gd name="adj1" fmla="val -33771"/>
            <a:gd name="adj2" fmla="val -115848"/>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専用住宅チェック欄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「住宅種別」が「専用」である住戸について、入居者が要援助者でない場合は「</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NG</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」と表示されます。</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住宅種別を「専用」から「非専用」に変更するとエラーは回避されます。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要援助者が入居している住戸または空き室を「専用」に変更し、計画全体における専用住戸の提供数を、計画内容に合わせるよう運用してください。</a:t>
          </a:r>
        </a:p>
      </xdr:txBody>
    </xdr:sp>
    <xdr:clientData/>
  </xdr:twoCellAnchor>
  <xdr:twoCellAnchor>
    <xdr:from>
      <xdr:col>1</xdr:col>
      <xdr:colOff>381000</xdr:colOff>
      <xdr:row>94</xdr:row>
      <xdr:rowOff>95250</xdr:rowOff>
    </xdr:from>
    <xdr:to>
      <xdr:col>10</xdr:col>
      <xdr:colOff>476250</xdr:colOff>
      <xdr:row>96</xdr:row>
      <xdr:rowOff>47626</xdr:rowOff>
    </xdr:to>
    <xdr:sp macro="" textlink="">
      <xdr:nvSpPr>
        <xdr:cNvPr id="82" name="四角形: 角を丸くする 81">
          <a:extLst>
            <a:ext uri="{FF2B5EF4-FFF2-40B4-BE49-F238E27FC236}">
              <a16:creationId xmlns:a16="http://schemas.microsoft.com/office/drawing/2014/main" id="{1A7EF2BE-824E-E4C3-EA08-84A52A2808D5}"/>
            </a:ext>
          </a:extLst>
        </xdr:cNvPr>
        <xdr:cNvSpPr/>
      </xdr:nvSpPr>
      <xdr:spPr>
        <a:xfrm>
          <a:off x="704850" y="25898475"/>
          <a:ext cx="11382375" cy="295276"/>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587912</xdr:colOff>
      <xdr:row>99</xdr:row>
      <xdr:rowOff>131904</xdr:rowOff>
    </xdr:from>
    <xdr:to>
      <xdr:col>10</xdr:col>
      <xdr:colOff>310861</xdr:colOff>
      <xdr:row>99</xdr:row>
      <xdr:rowOff>846860</xdr:rowOff>
    </xdr:to>
    <xdr:sp macro="" textlink="">
      <xdr:nvSpPr>
        <xdr:cNvPr id="81" name="テキスト ボックス 80">
          <a:extLst>
            <a:ext uri="{FF2B5EF4-FFF2-40B4-BE49-F238E27FC236}">
              <a16:creationId xmlns:a16="http://schemas.microsoft.com/office/drawing/2014/main" id="{C9AB42CE-67D6-CF53-144A-9DD3F4FD846F}"/>
            </a:ext>
          </a:extLst>
        </xdr:cNvPr>
        <xdr:cNvSpPr txBox="1"/>
      </xdr:nvSpPr>
      <xdr:spPr>
        <a:xfrm>
          <a:off x="8762094" y="27260836"/>
          <a:ext cx="3143290" cy="714956"/>
        </a:xfrm>
        <a:prstGeom prst="wedgeRoundRectCallout">
          <a:avLst>
            <a:gd name="adj1" fmla="val -28905"/>
            <a:gd name="adj2" fmla="val -241546"/>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書式はコピーされます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638161</xdr:colOff>
      <xdr:row>99</xdr:row>
      <xdr:rowOff>30797</xdr:rowOff>
    </xdr:from>
    <xdr:to>
      <xdr:col>4</xdr:col>
      <xdr:colOff>69273</xdr:colOff>
      <xdr:row>99</xdr:row>
      <xdr:rowOff>1021773</xdr:rowOff>
    </xdr:to>
    <xdr:sp macro="" textlink="">
      <xdr:nvSpPr>
        <xdr:cNvPr id="83" name="テキスト ボックス 82">
          <a:extLst>
            <a:ext uri="{FF2B5EF4-FFF2-40B4-BE49-F238E27FC236}">
              <a16:creationId xmlns:a16="http://schemas.microsoft.com/office/drawing/2014/main" id="{C467AF2B-825C-CF0B-C866-F898DBBAA243}"/>
            </a:ext>
          </a:extLst>
        </xdr:cNvPr>
        <xdr:cNvSpPr txBox="1"/>
      </xdr:nvSpPr>
      <xdr:spPr>
        <a:xfrm>
          <a:off x="962011" y="26691272"/>
          <a:ext cx="6603437" cy="990976"/>
        </a:xfrm>
        <a:prstGeom prst="wedgeRoundRectCallout">
          <a:avLst>
            <a:gd name="adj1" fmla="val -22459"/>
            <a:gd name="adj2" fmla="val -10211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シート「２－２」に自動表示する、定期報告に使用する集計行です。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なお、要援助者の行のみが合計され、要援助者以外の行は集計されません。</a:t>
          </a:r>
        </a:p>
      </xdr:txBody>
    </xdr:sp>
    <xdr:clientData/>
  </xdr:twoCellAnchor>
  <xdr:twoCellAnchor>
    <xdr:from>
      <xdr:col>1</xdr:col>
      <xdr:colOff>3124200</xdr:colOff>
      <xdr:row>61</xdr:row>
      <xdr:rowOff>75622</xdr:rowOff>
    </xdr:from>
    <xdr:to>
      <xdr:col>3</xdr:col>
      <xdr:colOff>171451</xdr:colOff>
      <xdr:row>61</xdr:row>
      <xdr:rowOff>640772</xdr:rowOff>
    </xdr:to>
    <xdr:sp macro="" textlink="">
      <xdr:nvSpPr>
        <xdr:cNvPr id="84" name="テキスト ボックス 83">
          <a:extLst>
            <a:ext uri="{FF2B5EF4-FFF2-40B4-BE49-F238E27FC236}">
              <a16:creationId xmlns:a16="http://schemas.microsoft.com/office/drawing/2014/main" id="{6BF14CBA-DCF1-FEA5-0D16-895A2761F11E}"/>
            </a:ext>
          </a:extLst>
        </xdr:cNvPr>
        <xdr:cNvSpPr txBox="1"/>
      </xdr:nvSpPr>
      <xdr:spPr>
        <a:xfrm>
          <a:off x="3448050" y="19992397"/>
          <a:ext cx="3533776" cy="565150"/>
        </a:xfrm>
        <a:prstGeom prst="wedgeRoundRectCallout">
          <a:avLst>
            <a:gd name="adj1" fmla="val -76586"/>
            <a:gd name="adj2" fmla="val 146612"/>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住戸番号・氏名</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シート「</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及びシート名と同じ表記としてください。</a:t>
          </a:r>
          <a:endParaRPr kumimoji="1" lang="ja-JP" altLang="en-US"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380999</xdr:colOff>
      <xdr:row>61</xdr:row>
      <xdr:rowOff>95250</xdr:rowOff>
    </xdr:from>
    <xdr:to>
      <xdr:col>7</xdr:col>
      <xdr:colOff>171450</xdr:colOff>
      <xdr:row>61</xdr:row>
      <xdr:rowOff>620278</xdr:rowOff>
    </xdr:to>
    <xdr:sp macro="" textlink="">
      <xdr:nvSpPr>
        <xdr:cNvPr id="86" name="テキスト ボックス 85">
          <a:extLst>
            <a:ext uri="{FF2B5EF4-FFF2-40B4-BE49-F238E27FC236}">
              <a16:creationId xmlns:a16="http://schemas.microsoft.com/office/drawing/2014/main" id="{5A757406-75C2-9A3B-F529-68A25A981DB6}"/>
            </a:ext>
          </a:extLst>
        </xdr:cNvPr>
        <xdr:cNvSpPr txBox="1"/>
      </xdr:nvSpPr>
      <xdr:spPr>
        <a:xfrm>
          <a:off x="7877174" y="20012025"/>
          <a:ext cx="1847851" cy="525028"/>
        </a:xfrm>
        <a:prstGeom prst="wedgeRoundRectCallout">
          <a:avLst>
            <a:gd name="adj1" fmla="val -30679"/>
            <a:gd name="adj2" fmla="val 141637"/>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訪問の頻度は入力が必要</a:t>
          </a:r>
          <a:endParaRPr kumimoji="1" lang="ja-JP" altLang="en-US" sz="1100" b="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362610</xdr:colOff>
      <xdr:row>117</xdr:row>
      <xdr:rowOff>69273</xdr:rowOff>
    </xdr:from>
    <xdr:to>
      <xdr:col>3</xdr:col>
      <xdr:colOff>450272</xdr:colOff>
      <xdr:row>150</xdr:row>
      <xdr:rowOff>38100</xdr:rowOff>
    </xdr:to>
    <xdr:sp macro="" textlink="">
      <xdr:nvSpPr>
        <xdr:cNvPr id="93" name="右中かっこ 92">
          <a:extLst>
            <a:ext uri="{FF2B5EF4-FFF2-40B4-BE49-F238E27FC236}">
              <a16:creationId xmlns:a16="http://schemas.microsoft.com/office/drawing/2014/main" id="{3286C0B2-9CE2-3CCF-59E4-992D58AC1CE0}"/>
            </a:ext>
          </a:extLst>
        </xdr:cNvPr>
        <xdr:cNvSpPr/>
      </xdr:nvSpPr>
      <xdr:spPr>
        <a:xfrm>
          <a:off x="6487185" y="31835148"/>
          <a:ext cx="773462" cy="5626677"/>
        </a:xfrm>
        <a:prstGeom prst="rightBrace">
          <a:avLst>
            <a:gd name="adj1" fmla="val 8333"/>
            <a:gd name="adj2" fmla="val 4965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464415</xdr:colOff>
      <xdr:row>132</xdr:row>
      <xdr:rowOff>55130</xdr:rowOff>
    </xdr:from>
    <xdr:to>
      <xdr:col>9</xdr:col>
      <xdr:colOff>78203</xdr:colOff>
      <xdr:row>134</xdr:row>
      <xdr:rowOff>2845</xdr:rowOff>
    </xdr:to>
    <xdr:sp macro="" textlink="">
      <xdr:nvSpPr>
        <xdr:cNvPr id="95" name="テキスト ボックス 94">
          <a:extLst>
            <a:ext uri="{FF2B5EF4-FFF2-40B4-BE49-F238E27FC236}">
              <a16:creationId xmlns:a16="http://schemas.microsoft.com/office/drawing/2014/main" id="{E48DCFEF-D0CC-DD6D-9C87-6C9AEAD5274B}"/>
            </a:ext>
          </a:extLst>
        </xdr:cNvPr>
        <xdr:cNvSpPr txBox="1"/>
      </xdr:nvSpPr>
      <xdr:spPr>
        <a:xfrm>
          <a:off x="7287779" y="32422812"/>
          <a:ext cx="3770151"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」の合計欄から自動入力</a:t>
          </a:r>
        </a:p>
      </xdr:txBody>
    </xdr:sp>
    <xdr:clientData/>
  </xdr:twoCellAnchor>
  <xdr:twoCellAnchor>
    <xdr:from>
      <xdr:col>1</xdr:col>
      <xdr:colOff>160192</xdr:colOff>
      <xdr:row>185</xdr:row>
      <xdr:rowOff>7506</xdr:rowOff>
    </xdr:from>
    <xdr:to>
      <xdr:col>10</xdr:col>
      <xdr:colOff>506555</xdr:colOff>
      <xdr:row>187</xdr:row>
      <xdr:rowOff>150670</xdr:rowOff>
    </xdr:to>
    <xdr:sp macro="" textlink="">
      <xdr:nvSpPr>
        <xdr:cNvPr id="101" name="四角形: 角を丸くする 100">
          <a:extLst>
            <a:ext uri="{FF2B5EF4-FFF2-40B4-BE49-F238E27FC236}">
              <a16:creationId xmlns:a16="http://schemas.microsoft.com/office/drawing/2014/main" id="{5E1369D6-6854-43C5-9235-AE170BC78471}"/>
            </a:ext>
          </a:extLst>
        </xdr:cNvPr>
        <xdr:cNvSpPr/>
      </xdr:nvSpPr>
      <xdr:spPr>
        <a:xfrm>
          <a:off x="484042" y="45127431"/>
          <a:ext cx="11633488" cy="48606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123826</xdr:colOff>
      <xdr:row>188</xdr:row>
      <xdr:rowOff>31173</xdr:rowOff>
    </xdr:from>
    <xdr:to>
      <xdr:col>10</xdr:col>
      <xdr:colOff>504824</xdr:colOff>
      <xdr:row>189</xdr:row>
      <xdr:rowOff>114300</xdr:rowOff>
    </xdr:to>
    <xdr:sp macro="" textlink="">
      <xdr:nvSpPr>
        <xdr:cNvPr id="103" name="四角形: 角を丸くする 102">
          <a:extLst>
            <a:ext uri="{FF2B5EF4-FFF2-40B4-BE49-F238E27FC236}">
              <a16:creationId xmlns:a16="http://schemas.microsoft.com/office/drawing/2014/main" id="{FC80E8B0-213B-45EB-BFEC-265104D060F2}"/>
            </a:ext>
          </a:extLst>
        </xdr:cNvPr>
        <xdr:cNvSpPr/>
      </xdr:nvSpPr>
      <xdr:spPr>
        <a:xfrm>
          <a:off x="447676" y="45665448"/>
          <a:ext cx="11668123" cy="25457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716382</xdr:colOff>
      <xdr:row>190</xdr:row>
      <xdr:rowOff>86082</xdr:rowOff>
    </xdr:from>
    <xdr:to>
      <xdr:col>2</xdr:col>
      <xdr:colOff>161925</xdr:colOff>
      <xdr:row>192</xdr:row>
      <xdr:rowOff>666750</xdr:rowOff>
    </xdr:to>
    <xdr:sp macro="" textlink="">
      <xdr:nvSpPr>
        <xdr:cNvPr id="104" name="テキスト ボックス 103">
          <a:extLst>
            <a:ext uri="{FF2B5EF4-FFF2-40B4-BE49-F238E27FC236}">
              <a16:creationId xmlns:a16="http://schemas.microsoft.com/office/drawing/2014/main" id="{B810C954-4377-4010-8ED6-E5AE1ED83C3E}"/>
            </a:ext>
          </a:extLst>
        </xdr:cNvPr>
        <xdr:cNvSpPr txBox="1"/>
      </xdr:nvSpPr>
      <xdr:spPr>
        <a:xfrm>
          <a:off x="1040232" y="46063257"/>
          <a:ext cx="5246268" cy="923568"/>
        </a:xfrm>
        <a:prstGeom prst="wedgeRoundRectCallout">
          <a:avLst>
            <a:gd name="adj1" fmla="val -49293"/>
            <a:gd name="adj2" fmla="val -69420"/>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定期報告に使用する集計行です。要援助者に関する内容のみ集計されます。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1</xdr:col>
      <xdr:colOff>4084081</xdr:colOff>
      <xdr:row>156</xdr:row>
      <xdr:rowOff>247246</xdr:rowOff>
    </xdr:from>
    <xdr:to>
      <xdr:col>1</xdr:col>
      <xdr:colOff>5608081</xdr:colOff>
      <xdr:row>164</xdr:row>
      <xdr:rowOff>104401</xdr:rowOff>
    </xdr:to>
    <xdr:grpSp>
      <xdr:nvGrpSpPr>
        <xdr:cNvPr id="109" name="グループ化 108">
          <a:extLst>
            <a:ext uri="{FF2B5EF4-FFF2-40B4-BE49-F238E27FC236}">
              <a16:creationId xmlns:a16="http://schemas.microsoft.com/office/drawing/2014/main" id="{9A05C66B-B0D5-D9AF-BA4D-53BC63003C76}"/>
            </a:ext>
          </a:extLst>
        </xdr:cNvPr>
        <xdr:cNvGrpSpPr/>
      </xdr:nvGrpSpPr>
      <xdr:grpSpPr>
        <a:xfrm>
          <a:off x="4404467" y="39897223"/>
          <a:ext cx="1524000" cy="2021928"/>
          <a:chOff x="4748893" y="38089568"/>
          <a:chExt cx="1796143" cy="2245178"/>
        </a:xfrm>
      </xdr:grpSpPr>
      <xdr:sp macro="" textlink="">
        <xdr:nvSpPr>
          <xdr:cNvPr id="107" name="正方形/長方形 106">
            <a:extLst>
              <a:ext uri="{FF2B5EF4-FFF2-40B4-BE49-F238E27FC236}">
                <a16:creationId xmlns:a16="http://schemas.microsoft.com/office/drawing/2014/main" id="{F1043C69-D270-34A3-1C52-AC4D514024F6}"/>
              </a:ext>
            </a:extLst>
          </xdr:cNvPr>
          <xdr:cNvSpPr/>
        </xdr:nvSpPr>
        <xdr:spPr>
          <a:xfrm>
            <a:off x="4748893" y="38089568"/>
            <a:ext cx="1796143" cy="2245178"/>
          </a:xfrm>
          <a:prstGeom prst="rect">
            <a:avLst/>
          </a:prstGeom>
          <a:solidFill>
            <a:sysClr val="window" lastClr="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05" name="図 104">
            <a:extLst>
              <a:ext uri="{FF2B5EF4-FFF2-40B4-BE49-F238E27FC236}">
                <a16:creationId xmlns:a16="http://schemas.microsoft.com/office/drawing/2014/main" id="{E9F3D447-9C60-4FDF-42BD-C105118C7F83}"/>
              </a:ext>
            </a:extLst>
          </xdr:cNvPr>
          <xdr:cNvPicPr>
            <a:picLocks noChangeAspect="1"/>
          </xdr:cNvPicPr>
        </xdr:nvPicPr>
        <xdr:blipFill rotWithShape="1">
          <a:blip xmlns:r="http://schemas.openxmlformats.org/officeDocument/2006/relationships" r:embed="rId6"/>
          <a:srcRect t="88580" b="293"/>
          <a:stretch/>
        </xdr:blipFill>
        <xdr:spPr>
          <a:xfrm>
            <a:off x="4783635" y="39980960"/>
            <a:ext cx="1684880" cy="299358"/>
          </a:xfrm>
          <a:prstGeom prst="rect">
            <a:avLst/>
          </a:prstGeom>
          <a:ln>
            <a:noFill/>
          </a:ln>
        </xdr:spPr>
      </xdr:pic>
      <xdr:pic>
        <xdr:nvPicPr>
          <xdr:cNvPr id="66" name="図 65">
            <a:extLst>
              <a:ext uri="{FF2B5EF4-FFF2-40B4-BE49-F238E27FC236}">
                <a16:creationId xmlns:a16="http://schemas.microsoft.com/office/drawing/2014/main" id="{2873D2C2-ADA4-7460-6457-5DDA44770CC1}"/>
              </a:ext>
            </a:extLst>
          </xdr:cNvPr>
          <xdr:cNvPicPr>
            <a:picLocks noChangeAspect="1"/>
          </xdr:cNvPicPr>
        </xdr:nvPicPr>
        <xdr:blipFill rotWithShape="1">
          <a:blip xmlns:r="http://schemas.openxmlformats.org/officeDocument/2006/relationships" r:embed="rId6"/>
          <a:srcRect b="33362"/>
          <a:stretch/>
        </xdr:blipFill>
        <xdr:spPr>
          <a:xfrm>
            <a:off x="4783635" y="38151437"/>
            <a:ext cx="1684880" cy="1812117"/>
          </a:xfrm>
          <a:prstGeom prst="rect">
            <a:avLst/>
          </a:prstGeom>
          <a:ln>
            <a:noFill/>
          </a:ln>
        </xdr:spPr>
      </xdr:pic>
      <xdr:sp macro="" textlink="">
        <xdr:nvSpPr>
          <xdr:cNvPr id="67" name="四角形: 角を丸くする 66">
            <a:extLst>
              <a:ext uri="{FF2B5EF4-FFF2-40B4-BE49-F238E27FC236}">
                <a16:creationId xmlns:a16="http://schemas.microsoft.com/office/drawing/2014/main" id="{51C32849-627D-1435-ACFC-B4D664E7A33C}"/>
              </a:ext>
            </a:extLst>
          </xdr:cNvPr>
          <xdr:cNvSpPr/>
        </xdr:nvSpPr>
        <xdr:spPr>
          <a:xfrm>
            <a:off x="4873041" y="39689973"/>
            <a:ext cx="653498" cy="13897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四角形: 角を丸くする 68">
            <a:extLst>
              <a:ext uri="{FF2B5EF4-FFF2-40B4-BE49-F238E27FC236}">
                <a16:creationId xmlns:a16="http://schemas.microsoft.com/office/drawing/2014/main" id="{B0FE3CF4-8D26-AB95-C5C8-8DC227CA25B7}"/>
              </a:ext>
            </a:extLst>
          </xdr:cNvPr>
          <xdr:cNvSpPr/>
        </xdr:nvSpPr>
        <xdr:spPr>
          <a:xfrm>
            <a:off x="5745040" y="40086792"/>
            <a:ext cx="229426" cy="1524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xdr:col>
      <xdr:colOff>130751</xdr:colOff>
      <xdr:row>199</xdr:row>
      <xdr:rowOff>121113</xdr:rowOff>
    </xdr:from>
    <xdr:to>
      <xdr:col>10</xdr:col>
      <xdr:colOff>349538</xdr:colOff>
      <xdr:row>205</xdr:row>
      <xdr:rowOff>107087</xdr:rowOff>
    </xdr:to>
    <xdr:pic>
      <xdr:nvPicPr>
        <xdr:cNvPr id="111" name="図 110">
          <a:extLst>
            <a:ext uri="{FF2B5EF4-FFF2-40B4-BE49-F238E27FC236}">
              <a16:creationId xmlns:a16="http://schemas.microsoft.com/office/drawing/2014/main" id="{2ACEEFEC-8F6E-11F3-D0F7-69C463FA4DFD}"/>
            </a:ext>
          </a:extLst>
        </xdr:cNvPr>
        <xdr:cNvPicPr>
          <a:picLocks noChangeAspect="1" noChangeArrowheads="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t="72458" b="-578"/>
        <a:stretch/>
      </xdr:blipFill>
      <xdr:spPr bwMode="auto">
        <a:xfrm>
          <a:off x="6954115" y="47001431"/>
          <a:ext cx="5067878" cy="921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239279</xdr:colOff>
      <xdr:row>111</xdr:row>
      <xdr:rowOff>17301</xdr:rowOff>
    </xdr:from>
    <xdr:to>
      <xdr:col>1</xdr:col>
      <xdr:colOff>3567546</xdr:colOff>
      <xdr:row>117</xdr:row>
      <xdr:rowOff>0</xdr:rowOff>
    </xdr:to>
    <xdr:sp macro="" textlink="">
      <xdr:nvSpPr>
        <xdr:cNvPr id="114" name="四角形: 角を丸くする 113">
          <a:extLst>
            <a:ext uri="{FF2B5EF4-FFF2-40B4-BE49-F238E27FC236}">
              <a16:creationId xmlns:a16="http://schemas.microsoft.com/office/drawing/2014/main" id="{40D64AE1-496E-72DB-151A-6EF22790609F}"/>
            </a:ext>
          </a:extLst>
        </xdr:cNvPr>
        <xdr:cNvSpPr/>
      </xdr:nvSpPr>
      <xdr:spPr>
        <a:xfrm>
          <a:off x="568324" y="29111846"/>
          <a:ext cx="3328267" cy="917881"/>
        </a:xfrm>
        <a:prstGeom prst="roundRect">
          <a:avLst/>
        </a:prstGeom>
        <a:noFill/>
        <a:ln w="28575">
          <a:solidFill>
            <a:srgbClr val="00B0F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362610</xdr:colOff>
      <xdr:row>110</xdr:row>
      <xdr:rowOff>121228</xdr:rowOff>
    </xdr:from>
    <xdr:to>
      <xdr:col>3</xdr:col>
      <xdr:colOff>450272</xdr:colOff>
      <xdr:row>117</xdr:row>
      <xdr:rowOff>1</xdr:rowOff>
    </xdr:to>
    <xdr:sp macro="" textlink="">
      <xdr:nvSpPr>
        <xdr:cNvPr id="116" name="右中かっこ 115">
          <a:extLst>
            <a:ext uri="{FF2B5EF4-FFF2-40B4-BE49-F238E27FC236}">
              <a16:creationId xmlns:a16="http://schemas.microsoft.com/office/drawing/2014/main" id="{6D9D8D54-9852-7C04-D704-835E04542E3D}"/>
            </a:ext>
          </a:extLst>
        </xdr:cNvPr>
        <xdr:cNvSpPr/>
      </xdr:nvSpPr>
      <xdr:spPr>
        <a:xfrm>
          <a:off x="6493246" y="29059910"/>
          <a:ext cx="780390" cy="969818"/>
        </a:xfrm>
        <a:prstGeom prst="rightBrace">
          <a:avLst>
            <a:gd name="adj1" fmla="val 8333"/>
            <a:gd name="adj2" fmla="val 49652"/>
          </a:avLst>
        </a:prstGeom>
        <a:ln w="19050">
          <a:solidFill>
            <a:srgbClr val="00B0F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467590</xdr:colOff>
      <xdr:row>112</xdr:row>
      <xdr:rowOff>3176</xdr:rowOff>
    </xdr:from>
    <xdr:to>
      <xdr:col>9</xdr:col>
      <xdr:colOff>78203</xdr:colOff>
      <xdr:row>117</xdr:row>
      <xdr:rowOff>121228</xdr:rowOff>
    </xdr:to>
    <xdr:sp macro="" textlink="">
      <xdr:nvSpPr>
        <xdr:cNvPr id="117" name="テキスト ボックス 116">
          <a:extLst>
            <a:ext uri="{FF2B5EF4-FFF2-40B4-BE49-F238E27FC236}">
              <a16:creationId xmlns:a16="http://schemas.microsoft.com/office/drawing/2014/main" id="{5495A050-0AAD-97E9-FB4C-0FF9FEAB9139}"/>
            </a:ext>
          </a:extLst>
        </xdr:cNvPr>
        <xdr:cNvSpPr txBox="1"/>
      </xdr:nvSpPr>
      <xdr:spPr>
        <a:xfrm>
          <a:off x="7290954" y="29253585"/>
          <a:ext cx="3766976" cy="897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・認定を受けた計画におけるサポート住宅の戸数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・上記のうち専用住宅の戸数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・集計したい時点</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a:t>
          </a:r>
        </a:p>
      </xdr:txBody>
    </xdr:sp>
    <xdr:clientData/>
  </xdr:twoCellAnchor>
  <xdr:twoCellAnchor>
    <xdr:from>
      <xdr:col>4</xdr:col>
      <xdr:colOff>285750</xdr:colOff>
      <xdr:row>190</xdr:row>
      <xdr:rowOff>19353</xdr:rowOff>
    </xdr:from>
    <xdr:to>
      <xdr:col>10</xdr:col>
      <xdr:colOff>428625</xdr:colOff>
      <xdr:row>192</xdr:row>
      <xdr:rowOff>498186</xdr:rowOff>
    </xdr:to>
    <xdr:sp macro="" textlink="">
      <xdr:nvSpPr>
        <xdr:cNvPr id="102" name="テキスト ボックス 101">
          <a:extLst>
            <a:ext uri="{FF2B5EF4-FFF2-40B4-BE49-F238E27FC236}">
              <a16:creationId xmlns:a16="http://schemas.microsoft.com/office/drawing/2014/main" id="{9DD6F61E-238C-4D91-A176-C10C63D62185}"/>
            </a:ext>
          </a:extLst>
        </xdr:cNvPr>
        <xdr:cNvSpPr txBox="1"/>
      </xdr:nvSpPr>
      <xdr:spPr>
        <a:xfrm>
          <a:off x="7781925" y="45996528"/>
          <a:ext cx="4257675" cy="821733"/>
        </a:xfrm>
        <a:prstGeom prst="wedgeRoundRectCallout">
          <a:avLst>
            <a:gd name="adj1" fmla="val 818"/>
            <a:gd name="adj2" fmla="val -112141"/>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a:t>
          </a:r>
          <a:r>
            <a:rPr kumimoji="1" lang="ja-JP" altLang="en-US" sz="1100">
              <a:solidFill>
                <a:schemeClr val="tx1"/>
              </a:solidFill>
              <a:latin typeface="BIZ UDPゴシック" panose="020B0400000000000000" pitchFamily="50" charset="-128"/>
              <a:ea typeface="BIZ UDPゴシック" panose="020B0400000000000000" pitchFamily="50" charset="-128"/>
            </a:rPr>
            <a:t>集計行との間に行を挿入してください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自動入力のセルは計算式コピーが必要です</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上のセルをコピーしてください</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p>
      </xdr:txBody>
    </xdr:sp>
    <xdr:clientData/>
  </xdr:twoCellAnchor>
  <xdr:twoCellAnchor>
    <xdr:from>
      <xdr:col>11</xdr:col>
      <xdr:colOff>200026</xdr:colOff>
      <xdr:row>31</xdr:row>
      <xdr:rowOff>397578</xdr:rowOff>
    </xdr:from>
    <xdr:to>
      <xdr:col>11</xdr:col>
      <xdr:colOff>504826</xdr:colOff>
      <xdr:row>33</xdr:row>
      <xdr:rowOff>57149</xdr:rowOff>
    </xdr:to>
    <xdr:sp macro="" textlink="">
      <xdr:nvSpPr>
        <xdr:cNvPr id="26" name="右中かっこ 25">
          <a:extLst>
            <a:ext uri="{FF2B5EF4-FFF2-40B4-BE49-F238E27FC236}">
              <a16:creationId xmlns:a16="http://schemas.microsoft.com/office/drawing/2014/main" id="{68CF0717-9D17-B799-6578-350C0959BCBC}"/>
            </a:ext>
          </a:extLst>
        </xdr:cNvPr>
        <xdr:cNvSpPr/>
      </xdr:nvSpPr>
      <xdr:spPr>
        <a:xfrm rot="16200000">
          <a:off x="12486040" y="12686064"/>
          <a:ext cx="326321" cy="304800"/>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411596</xdr:colOff>
      <xdr:row>31</xdr:row>
      <xdr:rowOff>148772</xdr:rowOff>
    </xdr:from>
    <xdr:to>
      <xdr:col>12</xdr:col>
      <xdr:colOff>664688</xdr:colOff>
      <xdr:row>31</xdr:row>
      <xdr:rowOff>414564</xdr:rowOff>
    </xdr:to>
    <xdr:sp macro="" textlink="">
      <xdr:nvSpPr>
        <xdr:cNvPr id="27" name="テキスト ボックス 26">
          <a:extLst>
            <a:ext uri="{FF2B5EF4-FFF2-40B4-BE49-F238E27FC236}">
              <a16:creationId xmlns:a16="http://schemas.microsoft.com/office/drawing/2014/main" id="{58B998E0-319E-B2F2-803C-895BDBE55929}"/>
            </a:ext>
          </a:extLst>
        </xdr:cNvPr>
        <xdr:cNvSpPr txBox="1"/>
      </xdr:nvSpPr>
      <xdr:spPr>
        <a:xfrm>
          <a:off x="12022571" y="12426497"/>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editAs="oneCell">
    <xdr:from>
      <xdr:col>1</xdr:col>
      <xdr:colOff>147205</xdr:colOff>
      <xdr:row>198</xdr:row>
      <xdr:rowOff>95249</xdr:rowOff>
    </xdr:from>
    <xdr:to>
      <xdr:col>1</xdr:col>
      <xdr:colOff>5611091</xdr:colOff>
      <xdr:row>238</xdr:row>
      <xdr:rowOff>142555</xdr:rowOff>
    </xdr:to>
    <xdr:pic>
      <xdr:nvPicPr>
        <xdr:cNvPr id="42" name="図 41">
          <a:extLst>
            <a:ext uri="{FF2B5EF4-FFF2-40B4-BE49-F238E27FC236}">
              <a16:creationId xmlns:a16="http://schemas.microsoft.com/office/drawing/2014/main" id="{4033DC24-A788-B43A-8547-96CAFC4CBA6E}"/>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467591" y="49131681"/>
          <a:ext cx="5463886" cy="6974579"/>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33FF-0ED3-44B9-BC6F-A4E389CA24A0}">
  <sheetPr>
    <pageSetUpPr fitToPage="1"/>
  </sheetPr>
  <dimension ref="B1:X16"/>
  <sheetViews>
    <sheetView workbookViewId="0"/>
  </sheetViews>
  <sheetFormatPr defaultRowHeight="18.75" x14ac:dyDescent="0.4"/>
  <cols>
    <col min="1" max="1" width="5" customWidth="1"/>
    <col min="2" max="2" width="9" customWidth="1"/>
    <col min="3" max="3" width="8.875" customWidth="1"/>
    <col min="4" max="4" width="11.75" customWidth="1"/>
    <col min="5" max="5" width="8.875" customWidth="1"/>
    <col min="6" max="6" width="9" customWidth="1"/>
    <col min="7" max="7" width="10.625" customWidth="1"/>
    <col min="8" max="8" width="12.25" customWidth="1"/>
    <col min="9" max="10" width="8.5" customWidth="1"/>
    <col min="11" max="11" width="10.875" customWidth="1"/>
    <col min="12" max="12" width="12" customWidth="1"/>
    <col min="13" max="13" width="7.75" customWidth="1"/>
    <col min="14" max="14" width="9.125" customWidth="1"/>
    <col min="16" max="17" width="8.625" customWidth="1"/>
    <col min="22" max="22" width="9" customWidth="1"/>
  </cols>
  <sheetData>
    <row r="1" spans="2:24" x14ac:dyDescent="0.4">
      <c r="B1" s="64" t="s">
        <v>87</v>
      </c>
    </row>
    <row r="2" spans="2:24" x14ac:dyDescent="0.4">
      <c r="B2" s="237" t="s">
        <v>0</v>
      </c>
      <c r="C2" s="237" t="s">
        <v>65</v>
      </c>
      <c r="D2" s="238" t="s">
        <v>60</v>
      </c>
      <c r="E2" s="239"/>
      <c r="F2" s="235" t="s">
        <v>25</v>
      </c>
      <c r="G2" s="238" t="s">
        <v>61</v>
      </c>
      <c r="H2" s="239"/>
      <c r="I2" s="235" t="s">
        <v>22</v>
      </c>
      <c r="J2" s="240" t="s">
        <v>59</v>
      </c>
      <c r="K2" s="238" t="s">
        <v>58</v>
      </c>
      <c r="L2" s="239"/>
      <c r="M2" s="238" t="s">
        <v>31</v>
      </c>
      <c r="N2" s="242"/>
      <c r="O2" s="239"/>
      <c r="P2" s="238" t="s">
        <v>53</v>
      </c>
      <c r="Q2" s="239"/>
      <c r="R2" s="238" t="s">
        <v>49</v>
      </c>
      <c r="S2" s="242"/>
      <c r="T2" s="242"/>
      <c r="U2" s="242"/>
      <c r="V2" s="242"/>
      <c r="W2" s="242"/>
      <c r="X2" s="239"/>
    </row>
    <row r="3" spans="2:24" ht="24" x14ac:dyDescent="0.4">
      <c r="B3" s="237"/>
      <c r="C3" s="237"/>
      <c r="D3" s="6" t="s">
        <v>29</v>
      </c>
      <c r="E3" s="6" t="s">
        <v>30</v>
      </c>
      <c r="F3" s="236"/>
      <c r="G3" s="34" t="s">
        <v>8</v>
      </c>
      <c r="H3" s="34" t="s">
        <v>9</v>
      </c>
      <c r="I3" s="236"/>
      <c r="J3" s="241"/>
      <c r="K3" s="6" t="s">
        <v>29</v>
      </c>
      <c r="L3" s="6" t="s">
        <v>30</v>
      </c>
      <c r="M3" s="3" t="s">
        <v>15</v>
      </c>
      <c r="N3" s="3" t="s">
        <v>16</v>
      </c>
      <c r="O3" s="3" t="s">
        <v>17</v>
      </c>
      <c r="P3" s="26" t="s">
        <v>52</v>
      </c>
      <c r="Q3" s="3" t="s">
        <v>16</v>
      </c>
      <c r="R3" s="3" t="s">
        <v>26</v>
      </c>
      <c r="S3" s="3" t="s">
        <v>27</v>
      </c>
      <c r="T3" s="3" t="s">
        <v>10</v>
      </c>
      <c r="U3" s="3" t="s">
        <v>11</v>
      </c>
      <c r="V3" s="3" t="s">
        <v>3</v>
      </c>
      <c r="W3" s="23" t="s">
        <v>33</v>
      </c>
      <c r="X3" s="8" t="s">
        <v>34</v>
      </c>
    </row>
    <row r="4" spans="2:24" x14ac:dyDescent="0.4">
      <c r="B4" s="74">
        <v>101</v>
      </c>
      <c r="C4" s="74" t="s">
        <v>5</v>
      </c>
      <c r="D4" s="84">
        <v>45748</v>
      </c>
      <c r="E4" s="75"/>
      <c r="F4" s="74" t="s">
        <v>80</v>
      </c>
      <c r="G4" s="84">
        <v>45748</v>
      </c>
      <c r="H4" s="84">
        <v>45809</v>
      </c>
      <c r="I4" s="81" t="str">
        <f t="shared" ref="I4:I13" si="0">IF($C4&lt;&gt;"",IF(OR($C4="サポ住",$C4="専用"),IF(AND($M4="○",$N4="○",$O4="○"),"○","-"),"-"),"")</f>
        <v>○</v>
      </c>
      <c r="J4" s="78" t="str">
        <f t="shared" ref="J4:J15" si="1">IF(AND($C4="専用",$I4&lt;&gt;"○"),"NG","")</f>
        <v/>
      </c>
      <c r="K4" s="84">
        <v>45748</v>
      </c>
      <c r="L4" s="84">
        <v>45808</v>
      </c>
      <c r="M4" s="82" t="s">
        <v>1</v>
      </c>
      <c r="N4" s="82" t="s">
        <v>1</v>
      </c>
      <c r="O4" s="82" t="s">
        <v>1</v>
      </c>
      <c r="P4" s="74" t="s">
        <v>42</v>
      </c>
      <c r="Q4" s="74" t="s">
        <v>46</v>
      </c>
      <c r="R4" s="76"/>
      <c r="S4" s="76"/>
      <c r="T4" s="76" t="s">
        <v>12</v>
      </c>
      <c r="U4" s="76"/>
      <c r="V4" s="76"/>
      <c r="W4" s="79"/>
      <c r="X4" s="80"/>
    </row>
    <row r="5" spans="2:24" x14ac:dyDescent="0.4">
      <c r="B5" s="35">
        <v>101</v>
      </c>
      <c r="C5" s="35" t="s">
        <v>5</v>
      </c>
      <c r="D5" s="83">
        <v>45748</v>
      </c>
      <c r="E5" s="36"/>
      <c r="F5" s="35" t="s">
        <v>43</v>
      </c>
      <c r="G5" s="83">
        <v>45931</v>
      </c>
      <c r="H5" s="83"/>
      <c r="I5" s="58" t="str">
        <f t="shared" si="0"/>
        <v>-</v>
      </c>
      <c r="J5" s="62" t="str">
        <f t="shared" si="1"/>
        <v>NG</v>
      </c>
      <c r="K5" s="83">
        <f>G5</f>
        <v>45931</v>
      </c>
      <c r="L5" s="83"/>
      <c r="M5" s="37" t="s">
        <v>1</v>
      </c>
      <c r="N5" s="37" t="s">
        <v>64</v>
      </c>
      <c r="O5" s="37" t="s">
        <v>1</v>
      </c>
      <c r="P5" s="35" t="s">
        <v>42</v>
      </c>
      <c r="Q5" s="35" t="s">
        <v>46</v>
      </c>
      <c r="R5" s="38"/>
      <c r="S5" s="38"/>
      <c r="T5" s="38" t="s">
        <v>12</v>
      </c>
      <c r="U5" s="38"/>
      <c r="V5" s="38"/>
      <c r="W5" s="39"/>
      <c r="X5" s="49"/>
    </row>
    <row r="6" spans="2:24" x14ac:dyDescent="0.4">
      <c r="B6" s="35">
        <v>103</v>
      </c>
      <c r="C6" s="35" t="s">
        <v>5</v>
      </c>
      <c r="D6" s="83">
        <v>45748</v>
      </c>
      <c r="F6" s="35" t="s">
        <v>81</v>
      </c>
      <c r="G6" s="36">
        <v>45839</v>
      </c>
      <c r="H6" s="35"/>
      <c r="I6" s="58" t="str">
        <f t="shared" si="0"/>
        <v>○</v>
      </c>
      <c r="J6" s="62" t="str">
        <f t="shared" si="1"/>
        <v/>
      </c>
      <c r="K6" s="36">
        <v>45839</v>
      </c>
      <c r="L6" s="37"/>
      <c r="M6" s="37" t="s">
        <v>1</v>
      </c>
      <c r="N6" s="37" t="s">
        <v>1</v>
      </c>
      <c r="O6" s="37" t="s">
        <v>1</v>
      </c>
      <c r="P6" s="35" t="s">
        <v>42</v>
      </c>
      <c r="Q6" s="35" t="s">
        <v>46</v>
      </c>
      <c r="R6" s="38"/>
      <c r="S6" s="38"/>
      <c r="T6" s="38"/>
      <c r="U6" s="38" t="s">
        <v>12</v>
      </c>
      <c r="V6" s="38"/>
      <c r="W6" s="39"/>
      <c r="X6" s="49"/>
    </row>
    <row r="7" spans="2:24" x14ac:dyDescent="0.4">
      <c r="B7" s="74">
        <v>104</v>
      </c>
      <c r="C7" s="74" t="s">
        <v>6</v>
      </c>
      <c r="D7" s="84">
        <v>45748</v>
      </c>
      <c r="E7" s="75"/>
      <c r="F7" s="74" t="s">
        <v>82</v>
      </c>
      <c r="G7" s="75">
        <v>45748</v>
      </c>
      <c r="H7" s="75">
        <v>46054</v>
      </c>
      <c r="I7" s="81" t="str">
        <f t="shared" si="0"/>
        <v>○</v>
      </c>
      <c r="J7" s="78" t="str">
        <f t="shared" si="1"/>
        <v/>
      </c>
      <c r="K7" s="75">
        <v>45809</v>
      </c>
      <c r="L7" s="75">
        <v>46053</v>
      </c>
      <c r="M7" s="82" t="s">
        <v>1</v>
      </c>
      <c r="N7" s="82" t="s">
        <v>1</v>
      </c>
      <c r="O7" s="82" t="s">
        <v>1</v>
      </c>
      <c r="P7" s="74" t="s">
        <v>14</v>
      </c>
      <c r="Q7" s="74" t="s">
        <v>46</v>
      </c>
      <c r="R7" s="76"/>
      <c r="S7" s="76"/>
      <c r="T7" s="76" t="s">
        <v>12</v>
      </c>
      <c r="U7" s="76"/>
      <c r="V7" s="76"/>
      <c r="W7" s="79"/>
      <c r="X7" s="80"/>
    </row>
    <row r="8" spans="2:24" x14ac:dyDescent="0.4">
      <c r="B8" s="35">
        <v>105</v>
      </c>
      <c r="C8" s="35" t="s">
        <v>6</v>
      </c>
      <c r="D8" s="83">
        <v>45748</v>
      </c>
      <c r="E8" s="36"/>
      <c r="F8" s="35" t="s">
        <v>83</v>
      </c>
      <c r="G8" s="36">
        <v>45992</v>
      </c>
      <c r="H8" s="35"/>
      <c r="I8" s="58" t="str">
        <f t="shared" si="0"/>
        <v>○</v>
      </c>
      <c r="J8" s="62" t="str">
        <f t="shared" si="1"/>
        <v/>
      </c>
      <c r="K8" s="36">
        <v>46023</v>
      </c>
      <c r="L8" s="37"/>
      <c r="M8" s="37" t="s">
        <v>1</v>
      </c>
      <c r="N8" s="37" t="s">
        <v>1</v>
      </c>
      <c r="O8" s="37" t="s">
        <v>1</v>
      </c>
      <c r="P8" s="35" t="s">
        <v>14</v>
      </c>
      <c r="Q8" s="35" t="s">
        <v>46</v>
      </c>
      <c r="R8" s="37" t="s">
        <v>1</v>
      </c>
      <c r="S8" s="37"/>
      <c r="T8" s="37"/>
      <c r="U8" s="37" t="s">
        <v>1</v>
      </c>
      <c r="V8" s="37"/>
      <c r="W8" s="50"/>
      <c r="X8" s="51"/>
    </row>
    <row r="9" spans="2:24" x14ac:dyDescent="0.4">
      <c r="B9" s="35">
        <v>201</v>
      </c>
      <c r="C9" s="35" t="s">
        <v>6</v>
      </c>
      <c r="D9" s="83">
        <v>45748</v>
      </c>
      <c r="E9" s="36"/>
      <c r="F9" s="35" t="s">
        <v>85</v>
      </c>
      <c r="G9" s="36">
        <v>46054</v>
      </c>
      <c r="H9" s="35"/>
      <c r="I9" s="5" t="str">
        <f t="shared" si="0"/>
        <v>-</v>
      </c>
      <c r="J9" s="62" t="str">
        <f t="shared" si="1"/>
        <v/>
      </c>
      <c r="K9" s="38"/>
      <c r="L9" s="38"/>
      <c r="M9" s="37" t="s">
        <v>1</v>
      </c>
      <c r="N9" s="37" t="s">
        <v>64</v>
      </c>
      <c r="O9" s="37" t="s">
        <v>64</v>
      </c>
      <c r="P9" s="35" t="s">
        <v>42</v>
      </c>
      <c r="Q9" s="35"/>
      <c r="R9" s="38"/>
      <c r="S9" s="38"/>
      <c r="T9" s="38" t="s">
        <v>12</v>
      </c>
      <c r="U9" s="38"/>
      <c r="V9" s="38"/>
      <c r="W9" s="39"/>
      <c r="X9" s="49"/>
    </row>
    <row r="10" spans="2:24" x14ac:dyDescent="0.4">
      <c r="B10" s="35">
        <v>202</v>
      </c>
      <c r="C10" s="35" t="s">
        <v>6</v>
      </c>
      <c r="D10" s="83">
        <v>45748</v>
      </c>
      <c r="E10" s="36"/>
      <c r="F10" s="35" t="s">
        <v>86</v>
      </c>
      <c r="G10" s="36">
        <v>45748</v>
      </c>
      <c r="H10" s="35"/>
      <c r="I10" s="5" t="str">
        <f t="shared" si="0"/>
        <v>-</v>
      </c>
      <c r="J10" s="62" t="str">
        <f t="shared" si="1"/>
        <v/>
      </c>
      <c r="K10" s="38"/>
      <c r="L10" s="38"/>
      <c r="M10" s="38" t="s">
        <v>23</v>
      </c>
      <c r="N10" s="38" t="s">
        <v>23</v>
      </c>
      <c r="O10" s="38" t="s">
        <v>23</v>
      </c>
      <c r="P10" s="35" t="s">
        <v>23</v>
      </c>
      <c r="Q10" s="35"/>
      <c r="R10" s="38"/>
      <c r="S10" s="38"/>
      <c r="T10" s="38"/>
      <c r="U10" s="38"/>
      <c r="V10" s="38"/>
      <c r="W10" s="39"/>
      <c r="X10" s="49" t="s">
        <v>12</v>
      </c>
    </row>
    <row r="11" spans="2:24" x14ac:dyDescent="0.4">
      <c r="B11" s="35">
        <v>203</v>
      </c>
      <c r="C11" s="35" t="s">
        <v>6</v>
      </c>
      <c r="D11" s="83">
        <v>45992</v>
      </c>
      <c r="E11" s="36"/>
      <c r="F11" s="35" t="s">
        <v>84</v>
      </c>
      <c r="G11" s="36">
        <v>45992</v>
      </c>
      <c r="H11" s="36"/>
      <c r="I11" s="58" t="str">
        <f t="shared" si="0"/>
        <v>○</v>
      </c>
      <c r="J11" s="62" t="str">
        <f t="shared" si="1"/>
        <v/>
      </c>
      <c r="K11" s="36">
        <v>46023</v>
      </c>
      <c r="L11" s="37"/>
      <c r="M11" s="37" t="s">
        <v>1</v>
      </c>
      <c r="N11" s="37" t="s">
        <v>1</v>
      </c>
      <c r="O11" s="37" t="s">
        <v>1</v>
      </c>
      <c r="P11" s="35" t="s">
        <v>42</v>
      </c>
      <c r="Q11" s="35" t="s">
        <v>46</v>
      </c>
      <c r="R11" s="38"/>
      <c r="S11" s="38"/>
      <c r="T11" s="38" t="s">
        <v>12</v>
      </c>
      <c r="U11" s="38"/>
      <c r="V11" s="38"/>
      <c r="W11" s="39"/>
      <c r="X11" s="49"/>
    </row>
    <row r="12" spans="2:24" x14ac:dyDescent="0.4">
      <c r="B12" s="74">
        <v>204</v>
      </c>
      <c r="C12" s="74" t="s">
        <v>6</v>
      </c>
      <c r="D12" s="84">
        <v>45748</v>
      </c>
      <c r="E12" s="82">
        <v>45991</v>
      </c>
      <c r="F12" s="74" t="s">
        <v>45</v>
      </c>
      <c r="G12" s="75"/>
      <c r="H12" s="74"/>
      <c r="I12" s="77" t="str">
        <f t="shared" si="0"/>
        <v>-</v>
      </c>
      <c r="J12" s="78" t="str">
        <f t="shared" si="1"/>
        <v/>
      </c>
      <c r="K12" s="76"/>
      <c r="L12" s="76"/>
      <c r="M12" s="76"/>
      <c r="N12" s="76"/>
      <c r="O12" s="76"/>
      <c r="P12" s="74"/>
      <c r="Q12" s="74"/>
      <c r="R12" s="76"/>
      <c r="S12" s="76"/>
      <c r="T12" s="76"/>
      <c r="U12" s="76"/>
      <c r="V12" s="76"/>
      <c r="W12" s="79"/>
      <c r="X12" s="80"/>
    </row>
    <row r="13" spans="2:24" x14ac:dyDescent="0.4">
      <c r="B13" s="35"/>
      <c r="C13" s="35"/>
      <c r="D13" s="83"/>
      <c r="E13" s="38"/>
      <c r="F13" s="35"/>
      <c r="G13" s="36"/>
      <c r="H13" s="36"/>
      <c r="I13" s="5" t="str">
        <f t="shared" si="0"/>
        <v/>
      </c>
      <c r="J13" s="62" t="str">
        <f t="shared" si="1"/>
        <v/>
      </c>
      <c r="K13" s="38"/>
      <c r="L13" s="38"/>
      <c r="M13" s="38"/>
      <c r="N13" s="38"/>
      <c r="O13" s="38"/>
      <c r="P13" s="35"/>
      <c r="Q13" s="35"/>
      <c r="R13" s="38"/>
      <c r="S13" s="38"/>
      <c r="T13" s="38"/>
      <c r="U13" s="38"/>
      <c r="V13" s="38"/>
      <c r="W13" s="39"/>
      <c r="X13" s="49"/>
    </row>
    <row r="14" spans="2:24" hidden="1" x14ac:dyDescent="0.4">
      <c r="B14" s="35"/>
      <c r="C14" s="35"/>
      <c r="D14" s="38"/>
      <c r="E14" s="38"/>
      <c r="F14" s="35"/>
      <c r="G14" s="36"/>
      <c r="H14" s="36"/>
      <c r="I14" s="5" t="str">
        <f>IF($C14&lt;&gt;"",IF(OR($C14="サポ住",$C14="専用"),IF(AND($M14="○",$N14="○",$O14="○"),"○","-"),"-"),"")</f>
        <v/>
      </c>
      <c r="J14" s="62" t="str">
        <f t="shared" si="1"/>
        <v/>
      </c>
      <c r="K14" s="38"/>
      <c r="L14" s="38"/>
      <c r="M14" s="38"/>
      <c r="N14" s="38"/>
      <c r="O14" s="38"/>
      <c r="P14" s="35"/>
      <c r="Q14" s="35"/>
      <c r="R14" s="38"/>
      <c r="S14" s="38"/>
      <c r="T14" s="38"/>
      <c r="U14" s="38"/>
      <c r="V14" s="38"/>
      <c r="W14" s="39"/>
      <c r="X14" s="49"/>
    </row>
    <row r="15" spans="2:24" hidden="1" x14ac:dyDescent="0.4">
      <c r="B15" s="35"/>
      <c r="C15" s="35"/>
      <c r="D15" s="38"/>
      <c r="E15" s="38"/>
      <c r="F15" s="35"/>
      <c r="G15" s="36"/>
      <c r="H15" s="36"/>
      <c r="I15" s="5" t="str">
        <f>IF($C15&lt;&gt;"",IF(OR($C15="サポ住",$C15="専用"),IF(AND($M15="○",$N15="○",$O15="○"),"○","-"),"-"),"")</f>
        <v/>
      </c>
      <c r="J15" s="62" t="str">
        <f t="shared" si="1"/>
        <v/>
      </c>
      <c r="K15" s="38"/>
      <c r="L15" s="38"/>
      <c r="M15" s="38"/>
      <c r="N15" s="38"/>
      <c r="O15" s="38"/>
      <c r="P15" s="35"/>
      <c r="Q15" s="35"/>
      <c r="R15" s="38"/>
      <c r="S15" s="38"/>
      <c r="T15" s="38"/>
      <c r="U15" s="38"/>
      <c r="V15" s="38"/>
      <c r="W15" s="39"/>
      <c r="X15" s="49"/>
    </row>
    <row r="16" spans="2:24" ht="24" x14ac:dyDescent="0.4">
      <c r="B16" s="63" t="s">
        <v>66</v>
      </c>
      <c r="C16" s="4" t="str">
        <f>IF(COUNTIFS(B4:B15,"&lt;&gt;",E4:E15,"",H4:H15,"")='1-2.入居状況等 (集計表)'!$H$4,"OK","NG")</f>
        <v>NG</v>
      </c>
      <c r="D16" s="19"/>
      <c r="E16" s="19"/>
      <c r="F16" s="18" t="s">
        <v>28</v>
      </c>
      <c r="G16" s="19">
        <f>COUNTIFS($C$4:$C$15,"&lt;&gt;"&amp;"一般",G4:G15,"&lt;&gt;"&amp;"")</f>
        <v>8</v>
      </c>
      <c r="H16" s="20"/>
      <c r="I16" s="19">
        <f>COUNTIFS($C$4:$C$15,"&lt;&gt;"&amp;"一般",I4:I15,"○")</f>
        <v>5</v>
      </c>
      <c r="J16" s="19"/>
      <c r="K16" s="19"/>
      <c r="L16" s="19"/>
      <c r="M16" s="21"/>
      <c r="N16" s="21"/>
      <c r="O16" s="21"/>
      <c r="P16" s="20"/>
      <c r="Q16" s="20"/>
      <c r="R16" s="19">
        <f t="shared" ref="R16:X16" si="2">COUNTIFS($C$4:$C$15,"&lt;&gt;"&amp;"一般",R4:R15,"○")</f>
        <v>1</v>
      </c>
      <c r="S16" s="19">
        <f t="shared" si="2"/>
        <v>0</v>
      </c>
      <c r="T16" s="19">
        <f t="shared" si="2"/>
        <v>5</v>
      </c>
      <c r="U16" s="19">
        <f t="shared" si="2"/>
        <v>2</v>
      </c>
      <c r="V16" s="19">
        <f t="shared" si="2"/>
        <v>0</v>
      </c>
      <c r="W16" s="24">
        <f t="shared" si="2"/>
        <v>0</v>
      </c>
      <c r="X16" s="22">
        <f t="shared" si="2"/>
        <v>1</v>
      </c>
    </row>
  </sheetData>
  <mergeCells count="11">
    <mergeCell ref="J2:J3"/>
    <mergeCell ref="K2:L2"/>
    <mergeCell ref="M2:O2"/>
    <mergeCell ref="P2:Q2"/>
    <mergeCell ref="R2:X2"/>
    <mergeCell ref="I2:I3"/>
    <mergeCell ref="B2:B3"/>
    <mergeCell ref="C2:C3"/>
    <mergeCell ref="D2:E2"/>
    <mergeCell ref="F2:F3"/>
    <mergeCell ref="G2:H2"/>
  </mergeCells>
  <phoneticPr fontId="1"/>
  <conditionalFormatting sqref="B13:C13 E13">
    <cfRule type="expression" dxfId="18" priority="6">
      <formula>OR(#REF!&lt;&gt;"",#REF!&lt;&gt;"")</formula>
    </cfRule>
  </conditionalFormatting>
  <conditionalFormatting sqref="B4:X12">
    <cfRule type="expression" dxfId="17" priority="3">
      <formula>OR(#REF!&lt;&gt;"",#REF!&lt;&gt;"")</formula>
    </cfRule>
  </conditionalFormatting>
  <conditionalFormatting sqref="B14:X15">
    <cfRule type="expression" dxfId="16" priority="4">
      <formula>OR(#REF!&lt;&gt;"",#REF!&lt;&gt;"")</formula>
    </cfRule>
  </conditionalFormatting>
  <conditionalFormatting sqref="C16">
    <cfRule type="containsText" dxfId="15" priority="1" operator="containsText" text="NG">
      <formula>NOT(ISERROR(SEARCH("NG",C16)))</formula>
    </cfRule>
  </conditionalFormatting>
  <conditionalFormatting sqref="G13:X13">
    <cfRule type="expression" dxfId="14" priority="26">
      <formula>OR(#REF!&lt;&gt;"",#REF!&lt;&gt;"")</formula>
    </cfRule>
  </conditionalFormatting>
  <conditionalFormatting sqref="J4:J15">
    <cfRule type="containsText" dxfId="13" priority="2" operator="containsText" text="NG">
      <formula>NOT(ISERROR(SEARCH("NG",J4)))</formula>
    </cfRule>
  </conditionalFormatting>
  <dataValidations count="5">
    <dataValidation type="list" allowBlank="1" showInputMessage="1" showErrorMessage="1" sqref="R4:X15" xr:uid="{AE9C957B-1D70-4449-8C0C-8CCCF6ED0498}">
      <formula1>"○"</formula1>
    </dataValidation>
    <dataValidation type="list" allowBlank="1" showInputMessage="1" showErrorMessage="1" sqref="Q4:Q15" xr:uid="{50500556-E628-4827-AE61-E0E89BF9D55B}">
      <formula1>"訪問,その他"</formula1>
    </dataValidation>
    <dataValidation type="list" allowBlank="1" showInputMessage="1" showErrorMessage="1" sqref="P4:P15" xr:uid="{A456E645-A927-45AF-A76D-043DC5A4EEDE}">
      <formula1>"機器,電話,SNS,訪問,その他,-"</formula1>
    </dataValidation>
    <dataValidation type="list" allowBlank="1" showInputMessage="1" showErrorMessage="1" sqref="M4:O15" xr:uid="{F45E1380-F9B6-4F22-B3E6-B8306B9E3578}">
      <formula1>"○,-"</formula1>
    </dataValidation>
    <dataValidation type="list" allowBlank="1" showInputMessage="1" showErrorMessage="1" sqref="C4:C15" xr:uid="{759DD0C4-B491-4C7E-927C-A10AD2AAA357}">
      <formula1>"サポ住,専用,一般"</formula1>
    </dataValidation>
  </dataValidations>
  <pageMargins left="0.7" right="0.7" top="0.75" bottom="0.75" header="0.3" footer="0.3"/>
  <pageSetup paperSize="9" scale="5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496B-CF70-4FF6-8444-681E92DAFE85}">
  <sheetPr>
    <tabColor rgb="FFCCFFFF"/>
    <pageSetUpPr fitToPage="1"/>
  </sheetPr>
  <dimension ref="B1:AB28"/>
  <sheetViews>
    <sheetView view="pageBreakPreview" zoomScale="60" zoomScaleNormal="100" workbookViewId="0">
      <selection activeCell="H32" sqref="H32"/>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104</v>
      </c>
      <c r="D3" s="190" t="s">
        <v>82</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38"/>
      <c r="P9" s="38"/>
      <c r="Q9" s="372" t="s">
        <v>256</v>
      </c>
      <c r="R9" s="373"/>
      <c r="S9" s="374"/>
      <c r="T9" s="38" t="s">
        <v>13</v>
      </c>
    </row>
    <row r="10" spans="2:28" ht="34.5" customHeight="1" x14ac:dyDescent="0.4">
      <c r="B10" s="166">
        <v>45981</v>
      </c>
      <c r="C10" s="38"/>
      <c r="D10" s="38"/>
      <c r="E10" s="38"/>
      <c r="F10" s="38"/>
      <c r="G10" s="38"/>
      <c r="H10" s="38"/>
      <c r="I10" s="38" t="s">
        <v>12</v>
      </c>
      <c r="J10" s="38"/>
      <c r="K10" s="38"/>
      <c r="L10" s="93"/>
      <c r="M10" s="38"/>
      <c r="N10" s="93" t="s">
        <v>259</v>
      </c>
      <c r="O10" s="38" t="s">
        <v>12</v>
      </c>
      <c r="P10" s="38"/>
      <c r="Q10" s="372" t="s">
        <v>258</v>
      </c>
      <c r="R10" s="373"/>
      <c r="S10" s="374"/>
      <c r="T10" s="38" t="s">
        <v>13</v>
      </c>
    </row>
    <row r="11" spans="2:28" ht="27.75" customHeight="1" x14ac:dyDescent="0.4">
      <c r="B11" s="166">
        <v>46011</v>
      </c>
      <c r="C11" s="38"/>
      <c r="D11" s="38"/>
      <c r="E11" s="38"/>
      <c r="F11" s="38"/>
      <c r="G11" s="38"/>
      <c r="H11" s="38"/>
      <c r="I11" s="38" t="s">
        <v>12</v>
      </c>
      <c r="J11" s="38"/>
      <c r="K11" s="38"/>
      <c r="L11" s="93"/>
      <c r="M11" s="38"/>
      <c r="N11" s="93" t="s">
        <v>235</v>
      </c>
      <c r="O11" s="38" t="s">
        <v>12</v>
      </c>
      <c r="P11" s="38"/>
      <c r="Q11" s="372" t="s">
        <v>269</v>
      </c>
      <c r="R11" s="373"/>
      <c r="S11" s="374"/>
      <c r="T11" s="38" t="s">
        <v>13</v>
      </c>
    </row>
    <row r="12" spans="2:28" x14ac:dyDescent="0.4">
      <c r="B12" s="83">
        <v>46042</v>
      </c>
      <c r="C12" s="38"/>
      <c r="D12" s="38"/>
      <c r="E12" s="38"/>
      <c r="F12" s="38"/>
      <c r="G12" s="38"/>
      <c r="H12" s="38"/>
      <c r="I12" s="38" t="s">
        <v>12</v>
      </c>
      <c r="J12" s="38"/>
      <c r="K12" s="38"/>
      <c r="L12" s="93"/>
      <c r="M12" s="38"/>
      <c r="N12" s="93"/>
      <c r="O12" s="38"/>
      <c r="P12" s="38"/>
      <c r="Q12" s="372" t="s">
        <v>288</v>
      </c>
      <c r="R12" s="373"/>
      <c r="S12" s="374"/>
      <c r="T12" s="38" t="s">
        <v>13</v>
      </c>
    </row>
    <row r="13" spans="2:28" ht="18.75" customHeight="1" x14ac:dyDescent="0.4">
      <c r="B13" s="83">
        <v>46053</v>
      </c>
      <c r="C13" s="38"/>
      <c r="D13" s="38"/>
      <c r="E13" s="38"/>
      <c r="F13" s="38"/>
      <c r="G13" s="38"/>
      <c r="H13" s="38"/>
      <c r="I13" s="38"/>
      <c r="J13" s="38"/>
      <c r="K13" s="38"/>
      <c r="L13" s="93"/>
      <c r="M13" s="38"/>
      <c r="N13" s="93"/>
      <c r="O13" s="38"/>
      <c r="P13" s="38" t="s">
        <v>12</v>
      </c>
      <c r="Q13" s="372" t="s">
        <v>236</v>
      </c>
      <c r="R13" s="373"/>
      <c r="S13" s="374"/>
      <c r="T13" s="38" t="s">
        <v>13</v>
      </c>
    </row>
    <row r="14" spans="2:28" ht="24"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4</v>
      </c>
      <c r="J22" s="59"/>
      <c r="K22" s="169">
        <f t="shared" si="0"/>
        <v>0</v>
      </c>
      <c r="L22" s="59"/>
      <c r="M22" s="169">
        <f>COUNTIF(M9:M21,"○")</f>
        <v>1</v>
      </c>
      <c r="N22" s="59"/>
      <c r="O22" s="169">
        <f t="shared" si="0"/>
        <v>2</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C9:I21 P9:P21" xr:uid="{A37EC782-4B0D-40F6-A71C-BF1C98DF3E8B}">
      <formula1>"○"</formula1>
    </dataValidation>
    <dataValidation type="list" allowBlank="1" showInputMessage="1" showErrorMessage="1" sqref="K9:K21 M9:M21 O9:O21" xr:uid="{7B5C397B-E32E-4028-A7D5-431D91D39AF4}">
      <formula1>"○,●"</formula1>
    </dataValidation>
  </dataValidations>
  <pageMargins left="0.7" right="0.7"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DDDBF-86BD-444D-892F-6C1EA85788D6}">
  <sheetPr>
    <tabColor rgb="FFCCFFFF"/>
    <pageSetUpPr fitToPage="1"/>
  </sheetPr>
  <dimension ref="B1:AB28"/>
  <sheetViews>
    <sheetView view="pageBreakPreview" zoomScale="60" zoomScaleNormal="100" workbookViewId="0">
      <selection activeCell="F27" sqref="F2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201</v>
      </c>
      <c r="D3" s="190" t="s">
        <v>85</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買い物支援</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8.5" customHeight="1" x14ac:dyDescent="0.4">
      <c r="B9" s="166">
        <v>46073</v>
      </c>
      <c r="C9" s="38"/>
      <c r="D9" s="38"/>
      <c r="E9" s="38"/>
      <c r="F9" s="38"/>
      <c r="G9" s="38"/>
      <c r="H9" s="38"/>
      <c r="I9" s="38" t="s">
        <v>12</v>
      </c>
      <c r="J9" s="38"/>
      <c r="K9" s="38"/>
      <c r="L9" s="93"/>
      <c r="M9" s="38"/>
      <c r="N9" s="93"/>
      <c r="O9" s="38"/>
      <c r="P9" s="38"/>
      <c r="Q9" s="372" t="s">
        <v>263</v>
      </c>
      <c r="R9" s="373"/>
      <c r="S9" s="374"/>
      <c r="T9" s="38" t="s">
        <v>13</v>
      </c>
    </row>
    <row r="10" spans="2:28" ht="28.5" customHeight="1" x14ac:dyDescent="0.4">
      <c r="B10" s="166">
        <v>46082</v>
      </c>
      <c r="C10" s="38"/>
      <c r="D10" s="38"/>
      <c r="E10" s="38"/>
      <c r="F10" s="38"/>
      <c r="G10" s="38"/>
      <c r="H10" s="38"/>
      <c r="I10" s="38"/>
      <c r="J10" s="38"/>
      <c r="K10" s="38"/>
      <c r="L10" s="38"/>
      <c r="M10" s="38"/>
      <c r="N10" s="93"/>
      <c r="O10" s="38"/>
      <c r="P10" s="38" t="s">
        <v>12</v>
      </c>
      <c r="Q10" s="372" t="s">
        <v>270</v>
      </c>
      <c r="R10" s="373"/>
      <c r="S10" s="374"/>
      <c r="T10" s="38" t="s">
        <v>13</v>
      </c>
    </row>
    <row r="11" spans="2:28" ht="28.5" customHeight="1" x14ac:dyDescent="0.4">
      <c r="B11" s="166">
        <v>46101</v>
      </c>
      <c r="C11" s="38"/>
      <c r="D11" s="38"/>
      <c r="E11" s="38"/>
      <c r="F11" s="38"/>
      <c r="G11" s="38"/>
      <c r="H11" s="38"/>
      <c r="I11" s="38" t="s">
        <v>12</v>
      </c>
      <c r="J11" s="38"/>
      <c r="K11" s="38"/>
      <c r="L11" s="38"/>
      <c r="M11" s="38"/>
      <c r="N11" s="93"/>
      <c r="O11" s="38"/>
      <c r="P11" s="38"/>
      <c r="Q11" s="372" t="s">
        <v>263</v>
      </c>
      <c r="R11" s="373"/>
      <c r="S11" s="374"/>
      <c r="T11" s="38" t="s">
        <v>13</v>
      </c>
    </row>
    <row r="12" spans="2:28" x14ac:dyDescent="0.4">
      <c r="B12" s="83"/>
      <c r="C12" s="38"/>
      <c r="D12" s="38"/>
      <c r="E12" s="38"/>
      <c r="F12" s="38"/>
      <c r="G12" s="38"/>
      <c r="H12" s="38"/>
      <c r="I12" s="38"/>
      <c r="J12" s="38"/>
      <c r="K12" s="38"/>
      <c r="L12" s="93"/>
      <c r="M12" s="38"/>
      <c r="N12" s="93"/>
      <c r="O12" s="38"/>
      <c r="P12" s="38"/>
      <c r="Q12" s="372"/>
      <c r="R12" s="373"/>
      <c r="S12" s="374"/>
      <c r="T12" s="38"/>
    </row>
    <row r="13" spans="2:28" ht="18.7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K9:K21 M9:M21 O9:O21" xr:uid="{E7EB8CF4-EE37-425B-82ED-4EFC9E81D4F3}">
      <formula1>"○,●"</formula1>
    </dataValidation>
    <dataValidation type="list" allowBlank="1" showInputMessage="1" showErrorMessage="1" sqref="P9:P21 C9:I21" xr:uid="{8B01AC3E-D11B-446E-99D2-C7B4D63A1F5F}">
      <formula1>"○"</formula1>
    </dataValidation>
  </dataValidations>
  <pageMargins left="0.7" right="0.7" top="0.75" bottom="0.75" header="0.3" footer="0.3"/>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5850-3AA0-433B-81D2-3D84D7361FC9}">
  <sheetPr>
    <tabColor rgb="FFCCFFFF"/>
    <pageSetUpPr fitToPage="1"/>
  </sheetPr>
  <dimension ref="B1:AB28"/>
  <sheetViews>
    <sheetView view="pageBreakPreview" zoomScale="60" zoomScaleNormal="100" workbookViewId="0">
      <selection activeCell="L36" sqref="L36"/>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202</v>
      </c>
      <c r="D3" s="190" t="s">
        <v>86</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v>
      </c>
      <c r="N3" s="191" t="s">
        <v>23</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1" customHeight="1" x14ac:dyDescent="0.4">
      <c r="B9" s="166"/>
      <c r="C9" s="38"/>
      <c r="D9" s="38"/>
      <c r="E9" s="38"/>
      <c r="F9" s="38"/>
      <c r="G9" s="38"/>
      <c r="H9" s="38"/>
      <c r="I9" s="38"/>
      <c r="J9" s="38"/>
      <c r="K9" s="38"/>
      <c r="L9" s="93"/>
      <c r="M9" s="38"/>
      <c r="N9" s="93"/>
      <c r="O9" s="38"/>
      <c r="P9" s="38"/>
      <c r="Q9" s="372"/>
      <c r="R9" s="373"/>
      <c r="S9" s="374"/>
      <c r="T9" s="38"/>
    </row>
    <row r="10" spans="2:28" ht="21" customHeight="1" x14ac:dyDescent="0.4">
      <c r="B10" s="166"/>
      <c r="C10" s="38"/>
      <c r="D10" s="38"/>
      <c r="E10" s="38"/>
      <c r="F10" s="38"/>
      <c r="G10" s="38"/>
      <c r="H10" s="38"/>
      <c r="I10" s="38"/>
      <c r="J10" s="38"/>
      <c r="K10" s="38"/>
      <c r="L10" s="93"/>
      <c r="M10" s="38"/>
      <c r="N10" s="93"/>
      <c r="O10" s="38"/>
      <c r="P10" s="38"/>
      <c r="Q10" s="372"/>
      <c r="R10" s="373"/>
      <c r="S10" s="374"/>
      <c r="T10" s="38"/>
    </row>
    <row r="11" spans="2:28" ht="21" customHeight="1" x14ac:dyDescent="0.4">
      <c r="B11" s="166"/>
      <c r="C11" s="38"/>
      <c r="D11" s="38"/>
      <c r="E11" s="38"/>
      <c r="F11" s="38"/>
      <c r="G11" s="38"/>
      <c r="H11" s="38"/>
      <c r="I11" s="38"/>
      <c r="J11" s="38"/>
      <c r="K11" s="38"/>
      <c r="L11" s="93"/>
      <c r="M11" s="38"/>
      <c r="N11" s="93"/>
      <c r="O11" s="38"/>
      <c r="P11" s="38"/>
      <c r="Q11" s="372"/>
      <c r="R11" s="373"/>
      <c r="S11" s="374"/>
      <c r="T11" s="38"/>
    </row>
    <row r="12" spans="2:28" ht="21" customHeight="1"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21.7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0</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7A606E5C-D44A-4641-B1F4-3CA3C727A399}">
      <formula1>"○"</formula1>
    </dataValidation>
    <dataValidation type="list" allowBlank="1" showInputMessage="1" showErrorMessage="1" sqref="K9:K21 M9:M21 O9:O21" xr:uid="{59C251EC-B300-4793-BE45-AA055699D617}">
      <formula1>"○,●"</formula1>
    </dataValidation>
  </dataValidations>
  <pageMargins left="0.7" right="0.7"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E213-5326-490C-8B25-A5286CA830E2}">
  <sheetPr>
    <tabColor rgb="FFCCFFFF"/>
    <pageSetUpPr fitToPage="1"/>
  </sheetPr>
  <dimension ref="B1:AB28"/>
  <sheetViews>
    <sheetView view="pageBreakPreview" zoomScale="60" zoomScaleNormal="100" workbookViewId="0">
      <selection activeCell="B3" sqref="B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203</v>
      </c>
      <c r="D3" s="190" t="s">
        <v>84</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30" customHeight="1" x14ac:dyDescent="0.4">
      <c r="B9" s="166">
        <v>46042</v>
      </c>
      <c r="C9" s="38"/>
      <c r="D9" s="38"/>
      <c r="E9" s="38"/>
      <c r="F9" s="38"/>
      <c r="G9" s="38"/>
      <c r="H9" s="38"/>
      <c r="I9" s="38" t="s">
        <v>12</v>
      </c>
      <c r="J9" s="38"/>
      <c r="K9" s="38"/>
      <c r="L9" s="93"/>
      <c r="M9" s="38"/>
      <c r="N9" s="93"/>
      <c r="O9" s="38"/>
      <c r="P9" s="38"/>
      <c r="Q9" s="372" t="s">
        <v>263</v>
      </c>
      <c r="R9" s="373"/>
      <c r="S9" s="374"/>
      <c r="T9" s="38" t="s">
        <v>13</v>
      </c>
    </row>
    <row r="10" spans="2:28" ht="30" customHeight="1" x14ac:dyDescent="0.4">
      <c r="B10" s="166">
        <v>46073</v>
      </c>
      <c r="C10" s="38"/>
      <c r="D10" s="38"/>
      <c r="E10" s="38"/>
      <c r="F10" s="38"/>
      <c r="G10" s="38"/>
      <c r="H10" s="38"/>
      <c r="I10" s="38" t="s">
        <v>12</v>
      </c>
      <c r="J10" s="38"/>
      <c r="K10" s="38"/>
      <c r="L10" s="93"/>
      <c r="M10" s="38"/>
      <c r="N10" s="93"/>
      <c r="O10" s="38"/>
      <c r="P10" s="38"/>
      <c r="Q10" s="372" t="s">
        <v>263</v>
      </c>
      <c r="R10" s="373"/>
      <c r="S10" s="374"/>
      <c r="T10" s="38" t="s">
        <v>13</v>
      </c>
    </row>
    <row r="11" spans="2:28" ht="30" customHeight="1" x14ac:dyDescent="0.4">
      <c r="B11" s="166">
        <v>46101</v>
      </c>
      <c r="C11" s="38"/>
      <c r="D11" s="38"/>
      <c r="E11" s="38"/>
      <c r="F11" s="38"/>
      <c r="G11" s="38"/>
      <c r="H11" s="38"/>
      <c r="I11" s="38" t="s">
        <v>12</v>
      </c>
      <c r="J11" s="38"/>
      <c r="K11" s="38"/>
      <c r="L11" s="93"/>
      <c r="M11" s="38"/>
      <c r="N11" s="93"/>
      <c r="O11" s="38"/>
      <c r="P11" s="38"/>
      <c r="Q11" s="372" t="s">
        <v>263</v>
      </c>
      <c r="R11" s="373"/>
      <c r="S11" s="374"/>
      <c r="T11" s="38" t="s">
        <v>13</v>
      </c>
    </row>
    <row r="12" spans="2:28" ht="30" customHeight="1" x14ac:dyDescent="0.4">
      <c r="B12" s="166"/>
      <c r="C12" s="38"/>
      <c r="D12" s="38"/>
      <c r="E12" s="38"/>
      <c r="F12" s="38"/>
      <c r="G12" s="38"/>
      <c r="H12" s="38"/>
      <c r="I12" s="38"/>
      <c r="J12" s="38"/>
      <c r="K12" s="38"/>
      <c r="L12" s="93"/>
      <c r="M12" s="38"/>
      <c r="N12" s="93"/>
      <c r="O12" s="38"/>
      <c r="P12" s="38"/>
      <c r="Q12" s="372"/>
      <c r="R12" s="373"/>
      <c r="S12" s="374"/>
      <c r="T12" s="38"/>
    </row>
    <row r="13" spans="2:28" ht="30" customHeight="1" x14ac:dyDescent="0.4">
      <c r="B13" s="166"/>
      <c r="C13" s="38"/>
      <c r="D13" s="38"/>
      <c r="E13" s="38"/>
      <c r="F13" s="38"/>
      <c r="G13" s="38"/>
      <c r="H13" s="38"/>
      <c r="I13" s="38"/>
      <c r="J13" s="38"/>
      <c r="K13" s="38"/>
      <c r="L13" s="93"/>
      <c r="M13" s="38"/>
      <c r="N13" s="93"/>
      <c r="O13" s="38"/>
      <c r="P13" s="38"/>
      <c r="Q13" s="372"/>
      <c r="R13" s="373"/>
      <c r="S13" s="374"/>
      <c r="T13" s="38"/>
    </row>
    <row r="14" spans="2:28" ht="30"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M9:M21 O9:O21 K9:K21" xr:uid="{919405CE-AABD-4BF9-8230-A0F084B8A935}">
      <formula1>"○,●"</formula1>
    </dataValidation>
    <dataValidation type="list" allowBlank="1" showInputMessage="1" showErrorMessage="1" sqref="P9:P21 C9:I21" xr:uid="{021DDC3A-D2E0-4981-9921-A8959A8E7597}">
      <formula1>"○"</formula1>
    </dataValidation>
  </dataValidations>
  <pageMargins left="0.7" right="0.7" top="0.75" bottom="0.75" header="0.3" footer="0.3"/>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96EC-818D-4CBA-9EAF-90628BA58061}">
  <sheetPr>
    <tabColor rgb="FFCCFFFF"/>
    <pageSetUpPr fitToPage="1"/>
  </sheetPr>
  <dimension ref="B1:AB28"/>
  <sheetViews>
    <sheetView view="pageBreakPreview" zoomScale="60" zoomScaleNormal="100" workbookViewId="0">
      <selection activeCell="T37" sqref="T3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204</v>
      </c>
      <c r="D3" s="190" t="s">
        <v>83</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51" customHeight="1" x14ac:dyDescent="0.4">
      <c r="B9" s="166">
        <v>46037</v>
      </c>
      <c r="C9" s="38"/>
      <c r="D9" s="38"/>
      <c r="E9" s="38"/>
      <c r="F9" s="38"/>
      <c r="G9" s="38"/>
      <c r="H9" s="38"/>
      <c r="I9" s="38" t="s">
        <v>12</v>
      </c>
      <c r="J9" s="38"/>
      <c r="K9" s="38"/>
      <c r="L9" s="93" t="s">
        <v>271</v>
      </c>
      <c r="M9" s="38" t="s">
        <v>12</v>
      </c>
      <c r="N9" s="93"/>
      <c r="O9" s="38"/>
      <c r="P9" s="38"/>
      <c r="Q9" s="372" t="s">
        <v>272</v>
      </c>
      <c r="R9" s="373"/>
      <c r="S9" s="374"/>
      <c r="T9" s="38" t="s">
        <v>13</v>
      </c>
    </row>
    <row r="10" spans="2:28" ht="23.25" customHeight="1" x14ac:dyDescent="0.4">
      <c r="B10" s="166">
        <v>46068</v>
      </c>
      <c r="C10" s="38"/>
      <c r="D10" s="38"/>
      <c r="E10" s="38"/>
      <c r="F10" s="38"/>
      <c r="G10" s="38"/>
      <c r="H10" s="38"/>
      <c r="I10" s="38" t="s">
        <v>12</v>
      </c>
      <c r="J10" s="38"/>
      <c r="K10" s="38"/>
      <c r="L10" s="93"/>
      <c r="M10" s="38"/>
      <c r="N10" s="93"/>
      <c r="O10" s="38"/>
      <c r="P10" s="38"/>
      <c r="Q10" s="372" t="s">
        <v>263</v>
      </c>
      <c r="R10" s="373"/>
      <c r="S10" s="374"/>
      <c r="T10" s="38" t="s">
        <v>13</v>
      </c>
    </row>
    <row r="11" spans="2:28" ht="25.5" customHeight="1" x14ac:dyDescent="0.4">
      <c r="B11" s="166">
        <v>46096</v>
      </c>
      <c r="C11" s="38"/>
      <c r="D11" s="38"/>
      <c r="E11" s="38"/>
      <c r="F11" s="38"/>
      <c r="G11" s="38"/>
      <c r="H11" s="38"/>
      <c r="I11" s="38" t="s">
        <v>12</v>
      </c>
      <c r="J11" s="38"/>
      <c r="K11" s="38"/>
      <c r="L11" s="93"/>
      <c r="M11" s="38"/>
      <c r="N11" s="93"/>
      <c r="O11" s="38"/>
      <c r="P11" s="38"/>
      <c r="Q11" s="372" t="s">
        <v>263</v>
      </c>
      <c r="R11" s="373"/>
      <c r="S11" s="374"/>
      <c r="T11" s="38" t="s">
        <v>13</v>
      </c>
    </row>
    <row r="12" spans="2:28"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34.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1:S11"/>
    <mergeCell ref="Q12:S12"/>
    <mergeCell ref="B5:B8"/>
    <mergeCell ref="C5:H5"/>
    <mergeCell ref="I5:I8"/>
    <mergeCell ref="J5:O5"/>
    <mergeCell ref="P5:P8"/>
    <mergeCell ref="L7:L8"/>
    <mergeCell ref="M7:M8"/>
    <mergeCell ref="N7:N8"/>
    <mergeCell ref="O7:O8"/>
    <mergeCell ref="Q9:S9"/>
    <mergeCell ref="Q10:S10"/>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B7DF8619-C63B-431E-A78F-264A61A414C9}">
      <formula1>"○"</formula1>
    </dataValidation>
    <dataValidation type="list" allowBlank="1" showInputMessage="1" showErrorMessage="1" sqref="O9:O21 M9:M21 K9:K21" xr:uid="{1E410269-A826-40DE-8723-958F24D2FDBB}">
      <formula1>"○,●"</formula1>
    </dataValidation>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7192-D52A-4C66-805C-29448990E7BC}">
  <sheetPr>
    <tabColor rgb="FFFFFFCC"/>
  </sheetPr>
  <dimension ref="B1:Y22"/>
  <sheetViews>
    <sheetView showGridLines="0" view="pageBreakPreview" zoomScale="60" zoomScaleNormal="100" workbookViewId="0">
      <selection activeCell="Q29" sqref="Q29"/>
    </sheetView>
  </sheetViews>
  <sheetFormatPr defaultRowHeight="18.75" x14ac:dyDescent="0.4"/>
  <cols>
    <col min="1" max="1" width="3.625" customWidth="1"/>
    <col min="2" max="2" width="9.5" customWidth="1"/>
    <col min="3" max="3" width="5" customWidth="1"/>
    <col min="4" max="4" width="6.25" customWidth="1"/>
    <col min="5" max="6" width="8.125" customWidth="1"/>
    <col min="7" max="7" width="7.875" customWidth="1"/>
    <col min="8" max="10" width="8" bestFit="1" customWidth="1"/>
    <col min="11" max="11" width="5" customWidth="1"/>
    <col min="12" max="12" width="5.125" customWidth="1"/>
    <col min="13" max="13" width="8.25" bestFit="1" customWidth="1"/>
    <col min="14" max="14" width="7.875" customWidth="1"/>
    <col min="15" max="15" width="8.25" bestFit="1" customWidth="1"/>
    <col min="16" max="16" width="7.5" bestFit="1" customWidth="1"/>
    <col min="17" max="17" width="8.25" bestFit="1" customWidth="1"/>
    <col min="18" max="18" width="7.5" bestFit="1" customWidth="1"/>
    <col min="19" max="19" width="7.5" customWidth="1"/>
    <col min="20" max="25" width="8.25" customWidth="1"/>
  </cols>
  <sheetData>
    <row r="1" spans="2:25" x14ac:dyDescent="0.4">
      <c r="B1" s="152" t="s">
        <v>247</v>
      </c>
      <c r="E1" s="152" t="s">
        <v>237</v>
      </c>
      <c r="F1" s="171" t="s">
        <v>238</v>
      </c>
      <c r="G1" s="171" t="s">
        <v>239</v>
      </c>
      <c r="H1" s="171" t="s">
        <v>240</v>
      </c>
      <c r="I1" s="171" t="s">
        <v>241</v>
      </c>
      <c r="J1" s="171" t="s">
        <v>242</v>
      </c>
      <c r="K1" s="171"/>
      <c r="L1" s="171" t="s">
        <v>243</v>
      </c>
      <c r="M1" s="171"/>
      <c r="N1" s="171" t="s">
        <v>244</v>
      </c>
      <c r="O1" s="171"/>
      <c r="P1" s="171" t="s">
        <v>246</v>
      </c>
      <c r="Q1" s="171"/>
      <c r="R1" s="171" t="s">
        <v>245</v>
      </c>
    </row>
    <row r="2" spans="2:25" x14ac:dyDescent="0.4">
      <c r="B2" s="40" t="s">
        <v>297</v>
      </c>
      <c r="C2" s="40"/>
      <c r="L2" s="43" t="s">
        <v>248</v>
      </c>
    </row>
    <row r="3" spans="2:25" x14ac:dyDescent="0.4">
      <c r="B3" s="43" t="s">
        <v>175</v>
      </c>
      <c r="C3" s="43"/>
      <c r="L3" s="111" t="s">
        <v>57</v>
      </c>
      <c r="M3" s="112"/>
      <c r="N3" s="113" t="s">
        <v>250</v>
      </c>
      <c r="O3" s="113"/>
      <c r="P3" s="113"/>
      <c r="Q3" s="170"/>
      <c r="R3" s="113" t="s">
        <v>157</v>
      </c>
      <c r="S3" s="113"/>
      <c r="T3" s="43"/>
      <c r="U3" s="118"/>
      <c r="V3" s="43" t="s">
        <v>158</v>
      </c>
      <c r="W3" s="43"/>
      <c r="X3" s="43"/>
    </row>
    <row r="4" spans="2:25" ht="18.75" customHeight="1" x14ac:dyDescent="0.4">
      <c r="B4" s="389" t="s">
        <v>294</v>
      </c>
      <c r="C4" s="348" t="s">
        <v>22</v>
      </c>
      <c r="D4" s="386" t="s">
        <v>52</v>
      </c>
      <c r="E4" s="387"/>
      <c r="F4" s="387"/>
      <c r="G4" s="387"/>
      <c r="H4" s="387"/>
      <c r="I4" s="387"/>
      <c r="J4" s="388"/>
      <c r="K4" s="386" t="s">
        <v>78</v>
      </c>
      <c r="L4" s="388"/>
      <c r="M4" s="386" t="s">
        <v>73</v>
      </c>
      <c r="N4" s="387"/>
      <c r="O4" s="387"/>
      <c r="P4" s="387"/>
      <c r="Q4" s="387"/>
      <c r="R4" s="388"/>
      <c r="S4" s="348" t="s">
        <v>161</v>
      </c>
      <c r="T4" s="386" t="s">
        <v>4</v>
      </c>
      <c r="U4" s="387"/>
      <c r="V4" s="387"/>
      <c r="W4" s="387"/>
      <c r="X4" s="387"/>
      <c r="Y4" s="388"/>
    </row>
    <row r="5" spans="2:25" x14ac:dyDescent="0.4">
      <c r="B5" s="389"/>
      <c r="C5" s="390"/>
      <c r="D5" s="348" t="s">
        <v>155</v>
      </c>
      <c r="E5" s="348" t="s">
        <v>55</v>
      </c>
      <c r="F5" s="391" t="s">
        <v>36</v>
      </c>
      <c r="G5" s="393"/>
      <c r="H5" s="393"/>
      <c r="I5" s="393"/>
      <c r="J5" s="394"/>
      <c r="K5" s="348" t="s">
        <v>41</v>
      </c>
      <c r="L5" s="348" t="s">
        <v>79</v>
      </c>
      <c r="M5" s="386" t="s">
        <v>103</v>
      </c>
      <c r="N5" s="388"/>
      <c r="O5" s="386" t="s">
        <v>104</v>
      </c>
      <c r="P5" s="388"/>
      <c r="Q5" s="386" t="s">
        <v>105</v>
      </c>
      <c r="R5" s="388"/>
      <c r="S5" s="390"/>
      <c r="T5" s="386" t="s">
        <v>88</v>
      </c>
      <c r="U5" s="387"/>
      <c r="V5" s="387"/>
      <c r="W5" s="387"/>
      <c r="X5" s="387"/>
      <c r="Y5" s="388"/>
    </row>
    <row r="6" spans="2:25" ht="24" customHeight="1" x14ac:dyDescent="0.4">
      <c r="B6" s="389"/>
      <c r="C6" s="390"/>
      <c r="D6" s="390"/>
      <c r="E6" s="390"/>
      <c r="F6" s="348" t="s">
        <v>153</v>
      </c>
      <c r="G6" s="391" t="s">
        <v>154</v>
      </c>
      <c r="H6" s="196"/>
      <c r="I6" s="197"/>
      <c r="J6" s="198"/>
      <c r="K6" s="390"/>
      <c r="L6" s="390"/>
      <c r="M6" s="350" t="s">
        <v>44</v>
      </c>
      <c r="N6" s="348" t="s">
        <v>131</v>
      </c>
      <c r="O6" s="350" t="s">
        <v>44</v>
      </c>
      <c r="P6" s="348" t="s">
        <v>131</v>
      </c>
      <c r="Q6" s="350" t="s">
        <v>44</v>
      </c>
      <c r="R6" s="348" t="s">
        <v>131</v>
      </c>
      <c r="S6" s="390"/>
      <c r="T6" s="348" t="s">
        <v>26</v>
      </c>
      <c r="U6" s="348" t="s">
        <v>27</v>
      </c>
      <c r="V6" s="348" t="s">
        <v>10</v>
      </c>
      <c r="W6" s="348" t="s">
        <v>11</v>
      </c>
      <c r="X6" s="348" t="s">
        <v>3</v>
      </c>
      <c r="Y6" s="348" t="s">
        <v>33</v>
      </c>
    </row>
    <row r="7" spans="2:25" x14ac:dyDescent="0.4">
      <c r="B7" s="389"/>
      <c r="C7" s="349"/>
      <c r="D7" s="349"/>
      <c r="E7" s="349"/>
      <c r="F7" s="349"/>
      <c r="G7" s="392"/>
      <c r="H7" s="186" t="s">
        <v>120</v>
      </c>
      <c r="I7" s="195" t="s">
        <v>37</v>
      </c>
      <c r="J7" s="195" t="s">
        <v>38</v>
      </c>
      <c r="K7" s="349"/>
      <c r="L7" s="349"/>
      <c r="M7" s="351"/>
      <c r="N7" s="349"/>
      <c r="O7" s="351"/>
      <c r="P7" s="349"/>
      <c r="Q7" s="351"/>
      <c r="R7" s="349"/>
      <c r="S7" s="349"/>
      <c r="T7" s="349"/>
      <c r="U7" s="349"/>
      <c r="V7" s="349"/>
      <c r="W7" s="349"/>
      <c r="X7" s="349"/>
      <c r="Y7" s="349"/>
    </row>
    <row r="8" spans="2:25" x14ac:dyDescent="0.4">
      <c r="B8" s="3"/>
      <c r="C8" s="6"/>
      <c r="D8" s="6"/>
      <c r="E8" s="6"/>
      <c r="F8" s="6"/>
      <c r="G8" s="167"/>
      <c r="H8" s="27"/>
      <c r="I8" s="98"/>
      <c r="J8" s="98"/>
      <c r="K8" s="6"/>
      <c r="L8" s="6"/>
      <c r="M8" s="6"/>
      <c r="N8" s="6"/>
      <c r="O8" s="6"/>
      <c r="P8" s="6"/>
      <c r="Q8" s="6"/>
      <c r="R8" s="6"/>
      <c r="S8" s="6"/>
      <c r="T8" s="6"/>
      <c r="U8" s="6"/>
      <c r="V8" s="6"/>
      <c r="W8" s="6"/>
      <c r="X8" s="6"/>
      <c r="Y8" s="6"/>
    </row>
    <row r="9" spans="2:25" ht="36" x14ac:dyDescent="0.4">
      <c r="B9" s="199" t="str">
        <f>'1-1.入居状況等の記録'!A5</f>
        <v>101○○</v>
      </c>
      <c r="C9" s="200" t="str">
        <f>VLOOKUP($B9,'1-1.入居状況等の記録'!$A$5:$AE$20,9,FALSE)</f>
        <v>○</v>
      </c>
      <c r="D9" s="200" t="str">
        <f>IF(VLOOKUP($B9,'1-1.入居状況等の記録'!$A$5:$AE$20,22,FALSE)=0,"",(VLOOKUP($B9,'1-1.入居状況等の記録'!$A$5:$AE$20,22,FALSE)))</f>
        <v>機器</v>
      </c>
      <c r="E9" s="201" cm="1">
        <f t="array" aca="1" ref="E9" ca="1">INDIRECT($B9&amp;"!"&amp;E$1)</f>
        <v>2</v>
      </c>
      <c r="F9" s="201" cm="1">
        <f t="array" aca="1" ref="F9" ca="1">INDIRECT($B9&amp;"!"&amp;F$1)</f>
        <v>1</v>
      </c>
      <c r="G9" s="201" cm="1">
        <f t="array" aca="1" ref="G9" ca="1">INDIRECT($B9&amp;"!"&amp;G$1)</f>
        <v>1</v>
      </c>
      <c r="H9" s="201" cm="1">
        <f t="array" aca="1" ref="H9" ca="1">INDIRECT($B9&amp;"!"&amp;H$1)</f>
        <v>0</v>
      </c>
      <c r="I9" s="201" cm="1">
        <f t="array" aca="1" ref="I9" ca="1">INDIRECT($B9&amp;"!"&amp;I$1)</f>
        <v>1</v>
      </c>
      <c r="J9" s="201" cm="1">
        <f t="array" aca="1" ref="J9" ca="1">INDIRECT($B9&amp;"!"&amp;J$1)</f>
        <v>0</v>
      </c>
      <c r="K9" s="200" t="str">
        <f>IF(VLOOKUP($B9,'1-1.入居状況等の記録'!$A$5:$AE$20,23,FALSE)=0,"",(VLOOKUP($B9,'1-1.入居状況等の記録'!$A$5:$AE$20,23,FALSE)))</f>
        <v>訪問</v>
      </c>
      <c r="L9" s="201" cm="1">
        <f t="array" aca="1" ref="L9" ca="1">INDIRECT($B9&amp;"!"&amp;L$1)</f>
        <v>3</v>
      </c>
      <c r="M9" s="5"/>
      <c r="N9" s="201" cm="1">
        <f t="array" aca="1" ref="N9" ca="1">INDIRECT($B9&amp;"!"&amp;N$1)</f>
        <v>0</v>
      </c>
      <c r="O9" s="38" t="s">
        <v>48</v>
      </c>
      <c r="P9" s="201" cm="1">
        <f t="array" aca="1" ref="P9" ca="1">INDIRECT($B9&amp;"!"&amp;P$1)</f>
        <v>1</v>
      </c>
      <c r="Q9" s="155" t="s">
        <v>274</v>
      </c>
      <c r="R9" s="201" cm="1">
        <f t="array" aca="1" ref="R9" ca="1">INDIRECT($B9&amp;"!"&amp;R$1)</f>
        <v>1</v>
      </c>
      <c r="S9" s="202" t="str">
        <f>IF(VLOOKUP($B9,'1-1.入居状況等の記録'!$A$5:$AE$20,'1-1.入居状況等の記録'!P$1,FALSE)="","",VLOOKUP($B9,'1-1.入居状況等の記録'!$A$5:$AE$20,'1-1.入居状況等の記録'!P$1,FALSE))</f>
        <v>通院付添</v>
      </c>
      <c r="T9" s="200" t="str">
        <f>IF(VLOOKUP($B9,'1-1.入居状況等の記録'!$A$5:$AE$20,'1-1.入居状況等の記録'!Y$1,FALSE)="","",VLOOKUP($B9,'1-1.入居状況等の記録'!$A$5:$AE$20,'1-1.入居状況等の記録'!Y$1,FALSE))</f>
        <v/>
      </c>
      <c r="U9" s="200" t="str">
        <f>IF(VLOOKUP($B9,'1-1.入居状況等の記録'!$A$5:$AE$20,'1-1.入居状況等の記録'!Z$1,FALSE)="","",VLOOKUP($B9,'1-1.入居状況等の記録'!$A$5:$AE$20,'1-1.入居状況等の記録'!Z$1,FALSE))</f>
        <v/>
      </c>
      <c r="V9" s="200" t="str">
        <f>IF(VLOOKUP($B9,'1-1.入居状況等の記録'!$A$5:$AE$20,'1-1.入居状況等の記録'!AA$1,FALSE)="","",VLOOKUP($B9,'1-1.入居状況等の記録'!$A$5:$AE$20,'1-1.入居状況等の記録'!AA$1,FALSE))</f>
        <v>○</v>
      </c>
      <c r="W9" s="200" t="str">
        <f>IF(VLOOKUP($B9,'1-1.入居状況等の記録'!$A$5:$AE$20,'1-1.入居状況等の記録'!AB$1,FALSE)="","",VLOOKUP($B9,'1-1.入居状況等の記録'!$A$5:$AE$20,'1-1.入居状況等の記録'!AB$1,FALSE))</f>
        <v/>
      </c>
      <c r="X9" s="200" t="str">
        <f>IF(VLOOKUP($B9,'1-1.入居状況等の記録'!$A$5:$AE$20,'1-1.入居状況等の記録'!AC$1,FALSE)="","",VLOOKUP($B9,'1-1.入居状況等の記録'!$A$5:$AE$20,'1-1.入居状況等の記録'!AC$1,FALSE))</f>
        <v/>
      </c>
      <c r="Y9" s="200" t="str">
        <f>IF(VLOOKUP($B9,'1-1.入居状況等の記録'!$A$5:$AE$20,'1-1.入居状況等の記録'!AD$1,FALSE)="","",VLOOKUP($B9,'1-1.入居状況等の記録'!$A$5:$AE$20,'1-1.入居状況等の記録'!AD$1,FALSE))</f>
        <v/>
      </c>
    </row>
    <row r="10" spans="2:25" x14ac:dyDescent="0.4">
      <c r="B10" s="199" t="str">
        <f>'1-1.入居状況等の記録'!A6</f>
        <v>101□□</v>
      </c>
      <c r="C10" s="200" t="str">
        <f>VLOOKUP($B10,'1-1.入居状況等の記録'!$A$5:$AE$20,9,FALSE)</f>
        <v>-</v>
      </c>
      <c r="D10" s="200" t="str">
        <f>IF(VLOOKUP($B10,'1-1.入居状況等の記録'!$A$5:$AE$20,22,FALSE)=0,"",(VLOOKUP($B10,'1-1.入居状況等の記録'!$A$5:$AE$20,22,FALSE)))</f>
        <v>機器</v>
      </c>
      <c r="E10" s="201" cm="1">
        <f t="array" aca="1" ref="E10" ca="1">INDIRECT($B10&amp;"!"&amp;E$1)</f>
        <v>1</v>
      </c>
      <c r="F10" s="201" cm="1">
        <f t="array" aca="1" ref="F10" ca="1">INDIRECT($B10&amp;"!"&amp;F$1)</f>
        <v>1</v>
      </c>
      <c r="G10" s="201" cm="1">
        <f t="array" aca="1" ref="G10" ca="1">INDIRECT($B10&amp;"!"&amp;G$1)</f>
        <v>0</v>
      </c>
      <c r="H10" s="201" cm="1">
        <f t="array" aca="1" ref="H10" ca="1">INDIRECT($B10&amp;"!"&amp;H$1)</f>
        <v>0</v>
      </c>
      <c r="I10" s="201" cm="1">
        <f t="array" aca="1" ref="I10" ca="1">INDIRECT($B10&amp;"!"&amp;I$1)</f>
        <v>0</v>
      </c>
      <c r="J10" s="201" cm="1">
        <f t="array" aca="1" ref="J10" ca="1">INDIRECT($B10&amp;"!"&amp;J$1)</f>
        <v>0</v>
      </c>
      <c r="K10" s="200" t="str">
        <f>IF(VLOOKUP($B10,'1-1.入居状況等の記録'!$A$5:$AE$20,23,FALSE)=0,"",(VLOOKUP($B10,'1-1.入居状況等の記録'!$A$5:$AE$20,23,FALSE)))</f>
        <v>訪問</v>
      </c>
      <c r="L10" s="201" cm="1">
        <f t="array" aca="1" ref="L10" ca="1">INDIRECT($B10&amp;"!"&amp;L$1)</f>
        <v>2</v>
      </c>
      <c r="M10" s="5"/>
      <c r="N10" s="201" cm="1">
        <f t="array" aca="1" ref="N10" ca="1">INDIRECT($B10&amp;"!"&amp;N$1)</f>
        <v>0</v>
      </c>
      <c r="O10" s="38"/>
      <c r="P10" s="201" cm="1">
        <f t="array" aca="1" ref="P10" ca="1">INDIRECT($B10&amp;"!"&amp;P$1)</f>
        <v>0</v>
      </c>
      <c r="Q10" s="59"/>
      <c r="R10" s="201" cm="1">
        <f t="array" aca="1" ref="R10" ca="1">INDIRECT($B10&amp;"!"&amp;R$1)</f>
        <v>0</v>
      </c>
      <c r="S10" s="202" t="str">
        <f>IF(VLOOKUP($B10,'1-1.入居状況等の記録'!$A$5:$AE$20,'1-1.入居状況等の記録'!P$1,FALSE)="","",VLOOKUP($B10,'1-1.入居状況等の記録'!$A$5:$AE$20,'1-1.入居状況等の記録'!P$1,FALSE))</f>
        <v>なし</v>
      </c>
      <c r="T10" s="200" t="str">
        <f>IF(VLOOKUP($B10,'1-1.入居状況等の記録'!$A$5:$AE$20,'1-1.入居状況等の記録'!Y$1,FALSE)="","",VLOOKUP($B10,'1-1.入居状況等の記録'!$A$5:$AE$20,'1-1.入居状況等の記録'!Y$1,FALSE))</f>
        <v/>
      </c>
      <c r="U10" s="200" t="str">
        <f>IF(VLOOKUP($B10,'1-1.入居状況等の記録'!$A$5:$AE$20,'1-1.入居状況等の記録'!Z$1,FALSE)="","",VLOOKUP($B10,'1-1.入居状況等の記録'!$A$5:$AE$20,'1-1.入居状況等の記録'!Z$1,FALSE))</f>
        <v/>
      </c>
      <c r="V10" s="200" t="str">
        <f>IF(VLOOKUP($B10,'1-1.入居状況等の記録'!$A$5:$AE$20,'1-1.入居状況等の記録'!AA$1,FALSE)="","",VLOOKUP($B10,'1-1.入居状況等の記録'!$A$5:$AE$20,'1-1.入居状況等の記録'!AA$1,FALSE))</f>
        <v>○</v>
      </c>
      <c r="W10" s="200" t="str">
        <f>IF(VLOOKUP($B10,'1-1.入居状況等の記録'!$A$5:$AE$20,'1-1.入居状況等の記録'!AB$1,FALSE)="","",VLOOKUP($B10,'1-1.入居状況等の記録'!$A$5:$AE$20,'1-1.入居状況等の記録'!AB$1,FALSE))</f>
        <v/>
      </c>
      <c r="X10" s="200" t="str">
        <f>IF(VLOOKUP($B10,'1-1.入居状況等の記録'!$A$5:$AE$20,'1-1.入居状況等の記録'!AC$1,FALSE)="","",VLOOKUP($B10,'1-1.入居状況等の記録'!$A$5:$AE$20,'1-1.入居状況等の記録'!AC$1,FALSE))</f>
        <v/>
      </c>
      <c r="Y10" s="200" t="str">
        <f>IF(VLOOKUP($B10,'1-1.入居状況等の記録'!$A$5:$AE$20,'1-1.入居状況等の記録'!AD$1,FALSE)="","",VLOOKUP($B10,'1-1.入居状況等の記録'!$A$5:$AE$20,'1-1.入居状況等の記録'!AD$1,FALSE))</f>
        <v/>
      </c>
    </row>
    <row r="11" spans="2:25" ht="36" x14ac:dyDescent="0.4">
      <c r="B11" s="199" t="str">
        <f>'1-1.入居状況等の記録'!A7</f>
        <v>103△□○</v>
      </c>
      <c r="C11" s="200" t="str">
        <f>VLOOKUP($B11,'1-1.入居状況等の記録'!$A$5:$AE$20,9,FALSE)</f>
        <v>○</v>
      </c>
      <c r="D11" s="200" t="str">
        <f>IF(VLOOKUP($B11,'1-1.入居状況等の記録'!$A$5:$AE$20,22,FALSE)=0,"",(VLOOKUP($B11,'1-1.入居状況等の記録'!$A$5:$AE$20,22,FALSE)))</f>
        <v>機器</v>
      </c>
      <c r="E11" s="201" cm="1">
        <f t="array" aca="1" ref="E11" ca="1">INDIRECT($B11&amp;"!"&amp;E$1)</f>
        <v>1</v>
      </c>
      <c r="F11" s="201" cm="1">
        <f t="array" aca="1" ref="F11" ca="1">INDIRECT($B11&amp;"!"&amp;F$1)</f>
        <v>1</v>
      </c>
      <c r="G11" s="201" cm="1">
        <f t="array" aca="1" ref="G11" ca="1">INDIRECT($B11&amp;"!"&amp;G$1)</f>
        <v>0</v>
      </c>
      <c r="H11" s="201" cm="1">
        <f t="array" aca="1" ref="H11" ca="1">INDIRECT($B11&amp;"!"&amp;H$1)</f>
        <v>0</v>
      </c>
      <c r="I11" s="201" cm="1">
        <f t="array" aca="1" ref="I11" ca="1">INDIRECT($B11&amp;"!"&amp;I$1)</f>
        <v>0</v>
      </c>
      <c r="J11" s="201" cm="1">
        <f t="array" aca="1" ref="J11" ca="1">INDIRECT($B11&amp;"!"&amp;J$1)</f>
        <v>0</v>
      </c>
      <c r="K11" s="200" t="str">
        <f>IF(VLOOKUP($B11,'1-1.入居状況等の記録'!$A$5:$AE$20,23,FALSE)=0,"",(VLOOKUP($B11,'1-1.入居状況等の記録'!$A$5:$AE$20,23,FALSE)))</f>
        <v>訪問</v>
      </c>
      <c r="L11" s="201" cm="1">
        <f t="array" aca="1" ref="L11" ca="1">INDIRECT($B11&amp;"!"&amp;L$1)</f>
        <v>6</v>
      </c>
      <c r="M11" s="5"/>
      <c r="N11" s="201" cm="1">
        <f t="array" aca="1" ref="N11" ca="1">INDIRECT($B11&amp;"!"&amp;N$1)</f>
        <v>0</v>
      </c>
      <c r="O11" s="38" t="s">
        <v>48</v>
      </c>
      <c r="P11" s="201" cm="1">
        <f t="array" aca="1" ref="P11" ca="1">INDIRECT($B11&amp;"!"&amp;P$1)</f>
        <v>1</v>
      </c>
      <c r="Q11" s="59"/>
      <c r="R11" s="201" cm="1">
        <f t="array" aca="1" ref="R11" ca="1">INDIRECT($B11&amp;"!"&amp;R$1)</f>
        <v>0</v>
      </c>
      <c r="S11" s="202" t="str">
        <f>IF(VLOOKUP($B11,'1-1.入居状況等の記録'!$A$5:$AE$20,'1-1.入居状況等の記録'!P$1,FALSE)="","",VLOOKUP($B11,'1-1.入居状況等の記録'!$A$5:$AE$20,'1-1.入居状況等の記録'!P$1,FALSE))</f>
        <v>通院付添</v>
      </c>
      <c r="T11" s="200" t="str">
        <f>IF(VLOOKUP($B11,'1-1.入居状況等の記録'!$A$5:$AE$20,'1-1.入居状況等の記録'!Y$1,FALSE)="","",VLOOKUP($B11,'1-1.入居状況等の記録'!$A$5:$AE$20,'1-1.入居状況等の記録'!Y$1,FALSE))</f>
        <v/>
      </c>
      <c r="U11" s="200" t="str">
        <f>IF(VLOOKUP($B11,'1-1.入居状況等の記録'!$A$5:$AE$20,'1-1.入居状況等の記録'!Z$1,FALSE)="","",VLOOKUP($B11,'1-1.入居状況等の記録'!$A$5:$AE$20,'1-1.入居状況等の記録'!Z$1,FALSE))</f>
        <v/>
      </c>
      <c r="V11" s="200" t="str">
        <f>IF(VLOOKUP($B11,'1-1.入居状況等の記録'!$A$5:$AE$20,'1-1.入居状況等の記録'!AA$1,FALSE)="","",VLOOKUP($B11,'1-1.入居状況等の記録'!$A$5:$AE$20,'1-1.入居状況等の記録'!AA$1,FALSE))</f>
        <v>○</v>
      </c>
      <c r="W11" s="200" t="str">
        <f>IF(VLOOKUP($B11,'1-1.入居状況等の記録'!$A$5:$AE$20,'1-1.入居状況等の記録'!AB$1,FALSE)="","",VLOOKUP($B11,'1-1.入居状況等の記録'!$A$5:$AE$20,'1-1.入居状況等の記録'!AB$1,FALSE))</f>
        <v/>
      </c>
      <c r="X11" s="200" t="str">
        <f>IF(VLOOKUP($B11,'1-1.入居状況等の記録'!$A$5:$AE$20,'1-1.入居状況等の記録'!AC$1,FALSE)="","",VLOOKUP($B11,'1-1.入居状況等の記録'!$A$5:$AE$20,'1-1.入居状況等の記録'!AC$1,FALSE))</f>
        <v/>
      </c>
      <c r="Y11" s="200" t="str">
        <f>IF(VLOOKUP($B11,'1-1.入居状況等の記録'!$A$5:$AE$20,'1-1.入居状況等の記録'!AD$1,FALSE)="","",VLOOKUP($B11,'1-1.入居状況等の記録'!$A$5:$AE$20,'1-1.入居状況等の記録'!AD$1,FALSE))</f>
        <v/>
      </c>
    </row>
    <row r="12" spans="2:25" ht="60" x14ac:dyDescent="0.4">
      <c r="B12" s="199" t="str">
        <f>'1-1.入居状況等の記録'!A8</f>
        <v>104●◇</v>
      </c>
      <c r="C12" s="200" t="str">
        <f>VLOOKUP($B12,'1-1.入居状況等の記録'!$A$5:$AE$20,9,FALSE)</f>
        <v>○</v>
      </c>
      <c r="D12" s="200" t="str">
        <f>IF(VLOOKUP($B12,'1-1.入居状況等の記録'!$A$5:$AE$20,22,FALSE)=0,"",(VLOOKUP($B12,'1-1.入居状況等の記録'!$A$5:$AE$20,22,FALSE)))</f>
        <v>電話</v>
      </c>
      <c r="E12" s="201" cm="1">
        <f t="array" aca="1" ref="E12" ca="1">INDIRECT($B12&amp;"!"&amp;E$1)</f>
        <v>0</v>
      </c>
      <c r="F12" s="201" cm="1">
        <f t="array" aca="1" ref="F12" ca="1">INDIRECT($B12&amp;"!"&amp;F$1)</f>
        <v>0</v>
      </c>
      <c r="G12" s="201" cm="1">
        <f t="array" aca="1" ref="G12" ca="1">INDIRECT($B12&amp;"!"&amp;G$1)</f>
        <v>0</v>
      </c>
      <c r="H12" s="201" cm="1">
        <f t="array" aca="1" ref="H12" ca="1">INDIRECT($B12&amp;"!"&amp;H$1)</f>
        <v>0</v>
      </c>
      <c r="I12" s="201" cm="1">
        <f t="array" aca="1" ref="I12" ca="1">INDIRECT($B12&amp;"!"&amp;I$1)</f>
        <v>0</v>
      </c>
      <c r="J12" s="201" cm="1">
        <f t="array" aca="1" ref="J12" ca="1">INDIRECT($B12&amp;"!"&amp;J$1)</f>
        <v>0</v>
      </c>
      <c r="K12" s="200" t="str">
        <f>IF(VLOOKUP($B12,'1-1.入居状況等の記録'!$A$5:$AE$20,23,FALSE)=0,"",(VLOOKUP($B12,'1-1.入居状況等の記録'!$A$5:$AE$20,23,FALSE)))</f>
        <v>訪問</v>
      </c>
      <c r="L12" s="201" cm="1">
        <f t="array" aca="1" ref="L12" ca="1">INDIRECT($B12&amp;"!"&amp;L$1)</f>
        <v>4</v>
      </c>
      <c r="M12" s="5"/>
      <c r="N12" s="201" cm="1">
        <f t="array" aca="1" ref="N12" ca="1">INDIRECT($B12&amp;"!"&amp;N$1)</f>
        <v>0</v>
      </c>
      <c r="O12" s="38" t="s">
        <v>48</v>
      </c>
      <c r="P12" s="201" cm="1">
        <f t="array" aca="1" ref="P12" ca="1">INDIRECT($B12&amp;"!"&amp;P$1)</f>
        <v>1</v>
      </c>
      <c r="Q12" s="155" t="s">
        <v>273</v>
      </c>
      <c r="R12" s="201" cm="1">
        <f t="array" aca="1" ref="R12" ca="1">INDIRECT($B12&amp;"!"&amp;R$1)</f>
        <v>2</v>
      </c>
      <c r="S12" s="202" t="str">
        <f>IF(VLOOKUP($B12,'1-1.入居状況等の記録'!$A$5:$AE$20,'1-1.入居状況等の記録'!P$1,FALSE)="","",VLOOKUP($B12,'1-1.入居状況等の記録'!$A$5:$AE$20,'1-1.入居状況等の記録'!P$1,FALSE))</f>
        <v>なし</v>
      </c>
      <c r="T12" s="200" t="str">
        <f>IF(VLOOKUP($B12,'1-1.入居状況等の記録'!$A$5:$AE$20,'1-1.入居状況等の記録'!Y$1,FALSE)="","",VLOOKUP($B12,'1-1.入居状況等の記録'!$A$5:$AE$20,'1-1.入居状況等の記録'!Y$1,FALSE))</f>
        <v/>
      </c>
      <c r="U12" s="200" t="str">
        <f>IF(VLOOKUP($B12,'1-1.入居状況等の記録'!$A$5:$AE$20,'1-1.入居状況等の記録'!Z$1,FALSE)="","",VLOOKUP($B12,'1-1.入居状況等の記録'!$A$5:$AE$20,'1-1.入居状況等の記録'!Z$1,FALSE))</f>
        <v/>
      </c>
      <c r="V12" s="200" t="str">
        <f>IF(VLOOKUP($B12,'1-1.入居状況等の記録'!$A$5:$AE$20,'1-1.入居状況等の記録'!AA$1,FALSE)="","",VLOOKUP($B12,'1-1.入居状況等の記録'!$A$5:$AE$20,'1-1.入居状況等の記録'!AA$1,FALSE))</f>
        <v>○</v>
      </c>
      <c r="W12" s="200" t="str">
        <f>IF(VLOOKUP($B12,'1-1.入居状況等の記録'!$A$5:$AE$20,'1-1.入居状況等の記録'!AB$1,FALSE)="","",VLOOKUP($B12,'1-1.入居状況等の記録'!$A$5:$AE$20,'1-1.入居状況等の記録'!AB$1,FALSE))</f>
        <v/>
      </c>
      <c r="X12" s="200" t="str">
        <f>IF(VLOOKUP($B12,'1-1.入居状況等の記録'!$A$5:$AE$20,'1-1.入居状況等の記録'!AC$1,FALSE)="","",VLOOKUP($B12,'1-1.入居状況等の記録'!$A$5:$AE$20,'1-1.入居状況等の記録'!AC$1,FALSE))</f>
        <v/>
      </c>
      <c r="Y12" s="200" t="str">
        <f>IF(VLOOKUP($B12,'1-1.入居状況等の記録'!$A$5:$AE$20,'1-1.入居状況等の記録'!AD$1,FALSE)="","",VLOOKUP($B12,'1-1.入居状況等の記録'!$A$5:$AE$20,'1-1.入居状況等の記録'!AD$1,FALSE))</f>
        <v/>
      </c>
    </row>
    <row r="13" spans="2:25" x14ac:dyDescent="0.4">
      <c r="B13" s="199" t="str">
        <f>'1-1.入居状況等の記録'!A9</f>
        <v>104空き</v>
      </c>
      <c r="C13" s="200" t="str">
        <f>VLOOKUP($B13,'1-1.入居状況等の記録'!$A$5:$AE$20,9,FALSE)</f>
        <v>-</v>
      </c>
      <c r="D13" s="200" t="str">
        <f>IF(VLOOKUP($B13,'1-1.入居状況等の記録'!$A$5:$AE$20,22,FALSE)=0,"",(VLOOKUP($B13,'1-1.入居状況等の記録'!$A$5:$AE$20,22,FALSE)))</f>
        <v/>
      </c>
      <c r="E13" s="201" t="e" cm="1">
        <f t="array" aca="1" ref="E13" ca="1">INDIRECT($B13&amp;"!"&amp;E$1)</f>
        <v>#REF!</v>
      </c>
      <c r="F13" s="201" t="e" cm="1">
        <f t="array" aca="1" ref="F13" ca="1">INDIRECT($B13&amp;"!"&amp;F$1)</f>
        <v>#REF!</v>
      </c>
      <c r="G13" s="201" t="e" cm="1">
        <f t="array" aca="1" ref="G13" ca="1">INDIRECT($B13&amp;"!"&amp;G$1)</f>
        <v>#REF!</v>
      </c>
      <c r="H13" s="201" t="e" cm="1">
        <f t="array" aca="1" ref="H13" ca="1">INDIRECT($B13&amp;"!"&amp;H$1)</f>
        <v>#REF!</v>
      </c>
      <c r="I13" s="201" t="e" cm="1">
        <f t="array" aca="1" ref="I13" ca="1">INDIRECT($B13&amp;"!"&amp;I$1)</f>
        <v>#REF!</v>
      </c>
      <c r="J13" s="201" t="e" cm="1">
        <f t="array" aca="1" ref="J13" ca="1">INDIRECT($B13&amp;"!"&amp;J$1)</f>
        <v>#REF!</v>
      </c>
      <c r="K13" s="200" t="str">
        <f>IF(VLOOKUP($B13,'1-1.入居状況等の記録'!$A$5:$AE$20,23,FALSE)=0,"",(VLOOKUP($B13,'1-1.入居状況等の記録'!$A$5:$AE$20,23,FALSE)))</f>
        <v/>
      </c>
      <c r="L13" s="201" t="e" cm="1">
        <f t="array" aca="1" ref="L13" ca="1">INDIRECT($B13&amp;"!"&amp;L$1)</f>
        <v>#REF!</v>
      </c>
      <c r="M13" s="5"/>
      <c r="N13" s="201" t="e" cm="1">
        <f t="array" aca="1" ref="N13" ca="1">INDIRECT($B13&amp;"!"&amp;N$1)</f>
        <v>#REF!</v>
      </c>
      <c r="O13" s="5"/>
      <c r="P13" s="201" t="e" cm="1">
        <f t="array" aca="1" ref="P13" ca="1">INDIRECT($B13&amp;"!"&amp;P$1)</f>
        <v>#REF!</v>
      </c>
      <c r="Q13" s="59"/>
      <c r="R13" s="201" t="e" cm="1">
        <f t="array" aca="1" ref="R13" ca="1">INDIRECT($B13&amp;"!"&amp;R$1)</f>
        <v>#REF!</v>
      </c>
      <c r="S13" s="202" t="str">
        <f>IF(VLOOKUP($B13,'1-1.入居状況等の記録'!$A$5:$AE$20,'1-1.入居状況等の記録'!P$1,FALSE)="","",VLOOKUP($B13,'1-1.入居状況等の記録'!$A$5:$AE$20,'1-1.入居状況等の記録'!P$1,FALSE))</f>
        <v>なし</v>
      </c>
      <c r="T13" s="200" t="str">
        <f>IF(VLOOKUP($B13,'1-1.入居状況等の記録'!$A$5:$AE$20,'1-1.入居状況等の記録'!Y$1,FALSE)="","",VLOOKUP($B13,'1-1.入居状況等の記録'!$A$5:$AE$20,'1-1.入居状況等の記録'!Y$1,FALSE))</f>
        <v/>
      </c>
      <c r="U13" s="200" t="str">
        <f>IF(VLOOKUP($B13,'1-1.入居状況等の記録'!$A$5:$AE$20,'1-1.入居状況等の記録'!Z$1,FALSE)="","",VLOOKUP($B13,'1-1.入居状況等の記録'!$A$5:$AE$20,'1-1.入居状況等の記録'!Z$1,FALSE))</f>
        <v/>
      </c>
      <c r="V13" s="200" t="str">
        <f>IF(VLOOKUP($B13,'1-1.入居状況等の記録'!$A$5:$AE$20,'1-1.入居状況等の記録'!AA$1,FALSE)="","",VLOOKUP($B13,'1-1.入居状況等の記録'!$A$5:$AE$20,'1-1.入居状況等の記録'!AA$1,FALSE))</f>
        <v/>
      </c>
      <c r="W13" s="200" t="str">
        <f>IF(VLOOKUP($B13,'1-1.入居状況等の記録'!$A$5:$AE$20,'1-1.入居状況等の記録'!AB$1,FALSE)="","",VLOOKUP($B13,'1-1.入居状況等の記録'!$A$5:$AE$20,'1-1.入居状況等の記録'!AB$1,FALSE))</f>
        <v/>
      </c>
      <c r="X13" s="200" t="str">
        <f>IF(VLOOKUP($B13,'1-1.入居状況等の記録'!$A$5:$AE$20,'1-1.入居状況等の記録'!AC$1,FALSE)="","",VLOOKUP($B13,'1-1.入居状況等の記録'!$A$5:$AE$20,'1-1.入居状況等の記録'!AC$1,FALSE))</f>
        <v/>
      </c>
      <c r="Y13" s="200" t="str">
        <f>IF(VLOOKUP($B13,'1-1.入居状況等の記録'!$A$5:$AE$20,'1-1.入居状況等の記録'!AD$1,FALSE)="","",VLOOKUP($B13,'1-1.入居状況等の記録'!$A$5:$AE$20,'1-1.入居状況等の記録'!AD$1,FALSE))</f>
        <v/>
      </c>
    </row>
    <row r="14" spans="2:25" x14ac:dyDescent="0.4">
      <c r="B14" s="199" t="str">
        <f>'1-1.入居状況等の記録'!A10</f>
        <v>201◇○</v>
      </c>
      <c r="C14" s="200" t="str">
        <f>VLOOKUP($B14,'1-1.入居状況等の記録'!$A$5:$AE$20,9,FALSE)</f>
        <v>-</v>
      </c>
      <c r="D14" s="200" t="str">
        <f>IF(VLOOKUP($B14,'1-1.入居状況等の記録'!$A$5:$AE$20,22,FALSE)=0,"",(VLOOKUP($B14,'1-1.入居状況等の記録'!$A$5:$AE$20,22,FALSE)))</f>
        <v>-</v>
      </c>
      <c r="E14" s="201" cm="1">
        <f t="array" aca="1" ref="E14" ca="1">INDIRECT($B14&amp;"!"&amp;E$1)</f>
        <v>0</v>
      </c>
      <c r="F14" s="201" cm="1">
        <f t="array" aca="1" ref="F14" ca="1">INDIRECT($B14&amp;"!"&amp;F$1)</f>
        <v>0</v>
      </c>
      <c r="G14" s="201" cm="1">
        <f t="array" aca="1" ref="G14" ca="1">INDIRECT($B14&amp;"!"&amp;G$1)</f>
        <v>0</v>
      </c>
      <c r="H14" s="201" cm="1">
        <f t="array" aca="1" ref="H14" ca="1">INDIRECT($B14&amp;"!"&amp;H$1)</f>
        <v>0</v>
      </c>
      <c r="I14" s="201" cm="1">
        <f t="array" aca="1" ref="I14" ca="1">INDIRECT($B14&amp;"!"&amp;I$1)</f>
        <v>0</v>
      </c>
      <c r="J14" s="201" cm="1">
        <f t="array" aca="1" ref="J14" ca="1">INDIRECT($B14&amp;"!"&amp;J$1)</f>
        <v>0</v>
      </c>
      <c r="K14" s="200" t="str">
        <f>IF(VLOOKUP($B14,'1-1.入居状況等の記録'!$A$5:$AE$20,23,FALSE)=0,"",(VLOOKUP($B14,'1-1.入居状況等の記録'!$A$5:$AE$20,23,FALSE)))</f>
        <v>訪問</v>
      </c>
      <c r="L14" s="201" cm="1">
        <f t="array" aca="1" ref="L14" ca="1">INDIRECT($B14&amp;"!"&amp;L$1)</f>
        <v>2</v>
      </c>
      <c r="M14" s="5"/>
      <c r="N14" s="201" cm="1">
        <f t="array" aca="1" ref="N14" ca="1">INDIRECT($B14&amp;"!"&amp;N$1)</f>
        <v>0</v>
      </c>
      <c r="O14" s="38"/>
      <c r="P14" s="201" cm="1">
        <f t="array" aca="1" ref="P14" ca="1">INDIRECT($B14&amp;"!"&amp;P$1)</f>
        <v>0</v>
      </c>
      <c r="Q14" s="59"/>
      <c r="R14" s="201" cm="1">
        <f t="array" aca="1" ref="R14" ca="1">INDIRECT($B14&amp;"!"&amp;R$1)</f>
        <v>0</v>
      </c>
      <c r="S14" s="202" t="str">
        <f>IF(VLOOKUP($B14,'1-1.入居状況等の記録'!$A$5:$AE$20,'1-1.入居状況等の記録'!P$1,FALSE)="","",VLOOKUP($B14,'1-1.入居状況等の記録'!$A$5:$AE$20,'1-1.入居状況等の記録'!P$1,FALSE))</f>
        <v>買い物支援</v>
      </c>
      <c r="T14" s="200" t="str">
        <f>IF(VLOOKUP($B14,'1-1.入居状況等の記録'!$A$5:$AE$20,'1-1.入居状況等の記録'!Y$1,FALSE)="","",VLOOKUP($B14,'1-1.入居状況等の記録'!$A$5:$AE$20,'1-1.入居状況等の記録'!Y$1,FALSE))</f>
        <v/>
      </c>
      <c r="U14" s="200" t="str">
        <f>IF(VLOOKUP($B14,'1-1.入居状況等の記録'!$A$5:$AE$20,'1-1.入居状況等の記録'!Z$1,FALSE)="","",VLOOKUP($B14,'1-1.入居状況等の記録'!$A$5:$AE$20,'1-1.入居状況等の記録'!Z$1,FALSE))</f>
        <v/>
      </c>
      <c r="V14" s="200" t="str">
        <f>IF(VLOOKUP($B14,'1-1.入居状況等の記録'!$A$5:$AE$20,'1-1.入居状況等の記録'!AA$1,FALSE)="","",VLOOKUP($B14,'1-1.入居状況等の記録'!$A$5:$AE$20,'1-1.入居状況等の記録'!AA$1,FALSE))</f>
        <v/>
      </c>
      <c r="W14" s="200" t="str">
        <f>IF(VLOOKUP($B14,'1-1.入居状況等の記録'!$A$5:$AE$20,'1-1.入居状況等の記録'!AB$1,FALSE)="","",VLOOKUP($B14,'1-1.入居状況等の記録'!$A$5:$AE$20,'1-1.入居状況等の記録'!AB$1,FALSE))</f>
        <v>○</v>
      </c>
      <c r="X14" s="200" t="str">
        <f>IF(VLOOKUP($B14,'1-1.入居状況等の記録'!$A$5:$AE$20,'1-1.入居状況等の記録'!AC$1,FALSE)="","",VLOOKUP($B14,'1-1.入居状況等の記録'!$A$5:$AE$20,'1-1.入居状況等の記録'!AC$1,FALSE))</f>
        <v/>
      </c>
      <c r="Y14" s="200" t="str">
        <f>IF(VLOOKUP($B14,'1-1.入居状況等の記録'!$A$5:$AE$20,'1-1.入居状況等の記録'!AD$1,FALSE)="","",VLOOKUP($B14,'1-1.入居状況等の記録'!$A$5:$AE$20,'1-1.入居状況等の記録'!AD$1,FALSE))</f>
        <v/>
      </c>
    </row>
    <row r="15" spans="2:25" x14ac:dyDescent="0.4">
      <c r="B15" s="199" t="str">
        <f>'1-1.入居状況等の記録'!A11</f>
        <v>202□◇</v>
      </c>
      <c r="C15" s="200" t="str">
        <f>VLOOKUP($B15,'1-1.入居状況等の記録'!$A$5:$AE$20,9,FALSE)</f>
        <v>-</v>
      </c>
      <c r="D15" s="200" t="str">
        <f>IF(VLOOKUP($B15,'1-1.入居状況等の記録'!$A$5:$AE$20,22,FALSE)=0,"",(VLOOKUP($B15,'1-1.入居状況等の記録'!$A$5:$AE$20,22,FALSE)))</f>
        <v>-</v>
      </c>
      <c r="E15" s="201" cm="1">
        <f t="array" aca="1" ref="E15" ca="1">INDIRECT($B15&amp;"!"&amp;E$1)</f>
        <v>0</v>
      </c>
      <c r="F15" s="201" cm="1">
        <f t="array" aca="1" ref="F15" ca="1">INDIRECT($B15&amp;"!"&amp;F$1)</f>
        <v>0</v>
      </c>
      <c r="G15" s="201" cm="1">
        <f t="array" aca="1" ref="G15" ca="1">INDIRECT($B15&amp;"!"&amp;G$1)</f>
        <v>0</v>
      </c>
      <c r="H15" s="201" cm="1">
        <f t="array" aca="1" ref="H15" ca="1">INDIRECT($B15&amp;"!"&amp;H$1)</f>
        <v>0</v>
      </c>
      <c r="I15" s="201" cm="1">
        <f t="array" aca="1" ref="I15" ca="1">INDIRECT($B15&amp;"!"&amp;I$1)</f>
        <v>0</v>
      </c>
      <c r="J15" s="201" cm="1">
        <f t="array" aca="1" ref="J15" ca="1">INDIRECT($B15&amp;"!"&amp;J$1)</f>
        <v>0</v>
      </c>
      <c r="K15" s="200" t="str">
        <f>IF(VLOOKUP($B15,'1-1.入居状況等の記録'!$A$5:$AE$20,23,FALSE)=0,"",(VLOOKUP($B15,'1-1.入居状況等の記録'!$A$5:$AE$20,23,FALSE)))</f>
        <v>-</v>
      </c>
      <c r="L15" s="201" cm="1">
        <f t="array" aca="1" ref="L15" ca="1">INDIRECT($B15&amp;"!"&amp;L$1)</f>
        <v>0</v>
      </c>
      <c r="M15" s="5"/>
      <c r="N15" s="201" cm="1">
        <f t="array" aca="1" ref="N15" ca="1">INDIRECT($B15&amp;"!"&amp;N$1)</f>
        <v>0</v>
      </c>
      <c r="O15" s="38"/>
      <c r="P15" s="201" cm="1">
        <f t="array" aca="1" ref="P15" ca="1">INDIRECT($B15&amp;"!"&amp;P$1)</f>
        <v>0</v>
      </c>
      <c r="Q15" s="59"/>
      <c r="R15" s="201" cm="1">
        <f t="array" aca="1" ref="R15" ca="1">INDIRECT($B15&amp;"!"&amp;R$1)</f>
        <v>0</v>
      </c>
      <c r="S15" s="202" t="str">
        <f>IF(VLOOKUP($B15,'1-1.入居状況等の記録'!$A$5:$AE$20,'1-1.入居状況等の記録'!P$1,FALSE)="","",VLOOKUP($B15,'1-1.入居状況等の記録'!$A$5:$AE$20,'1-1.入居状況等の記録'!P$1,FALSE))</f>
        <v>なし</v>
      </c>
      <c r="T15" s="200" t="str">
        <f>IF(VLOOKUP($B15,'1-1.入居状況等の記録'!$A$5:$AE$20,'1-1.入居状況等の記録'!Y$1,FALSE)="","",VLOOKUP($B15,'1-1.入居状況等の記録'!$A$5:$AE$20,'1-1.入居状況等の記録'!Y$1,FALSE))</f>
        <v/>
      </c>
      <c r="U15" s="200" t="str">
        <f>IF(VLOOKUP($B15,'1-1.入居状況等の記録'!$A$5:$AE$20,'1-1.入居状況等の記録'!Z$1,FALSE)="","",VLOOKUP($B15,'1-1.入居状況等の記録'!$A$5:$AE$20,'1-1.入居状況等の記録'!Z$1,FALSE))</f>
        <v/>
      </c>
      <c r="V15" s="200" t="str">
        <f>IF(VLOOKUP($B15,'1-1.入居状況等の記録'!$A$5:$AE$20,'1-1.入居状況等の記録'!AA$1,FALSE)="","",VLOOKUP($B15,'1-1.入居状況等の記録'!$A$5:$AE$20,'1-1.入居状況等の記録'!AA$1,FALSE))</f>
        <v/>
      </c>
      <c r="W15" s="200" t="str">
        <f>IF(VLOOKUP($B15,'1-1.入居状況等の記録'!$A$5:$AE$20,'1-1.入居状況等の記録'!AB$1,FALSE)="","",VLOOKUP($B15,'1-1.入居状況等の記録'!$A$5:$AE$20,'1-1.入居状況等の記録'!AB$1,FALSE))</f>
        <v/>
      </c>
      <c r="X15" s="200" t="str">
        <f>IF(VLOOKUP($B15,'1-1.入居状況等の記録'!$A$5:$AE$20,'1-1.入居状況等の記録'!AC$1,FALSE)="","",VLOOKUP($B15,'1-1.入居状況等の記録'!$A$5:$AE$20,'1-1.入居状況等の記録'!AC$1,FALSE))</f>
        <v/>
      </c>
      <c r="Y15" s="200" t="str">
        <f>IF(VLOOKUP($B15,'1-1.入居状況等の記録'!$A$5:$AE$20,'1-1.入居状況等の記録'!AD$1,FALSE)="","",VLOOKUP($B15,'1-1.入居状況等の記録'!$A$5:$AE$20,'1-1.入居状況等の記録'!AD$1,FALSE))</f>
        <v/>
      </c>
    </row>
    <row r="16" spans="2:25" x14ac:dyDescent="0.4">
      <c r="B16" s="199" t="str">
        <f>'1-1.入居状況等の記録'!A12</f>
        <v>203○△</v>
      </c>
      <c r="C16" s="200" t="str">
        <f>VLOOKUP($B16,'1-1.入居状況等の記録'!$A$5:$AE$20,9,FALSE)</f>
        <v>○</v>
      </c>
      <c r="D16" s="200" t="str">
        <f>IF(VLOOKUP($B16,'1-1.入居状況等の記録'!$A$5:$AE$20,22,FALSE)=0,"",(VLOOKUP($B16,'1-1.入居状況等の記録'!$A$5:$AE$20,22,FALSE)))</f>
        <v>機器</v>
      </c>
      <c r="E16" s="201" cm="1">
        <f t="array" aca="1" ref="E16" ca="1">INDIRECT($B16&amp;"!"&amp;E$1)</f>
        <v>0</v>
      </c>
      <c r="F16" s="201" cm="1">
        <f t="array" aca="1" ref="F16" ca="1">INDIRECT($B16&amp;"!"&amp;F$1)</f>
        <v>0</v>
      </c>
      <c r="G16" s="201" cm="1">
        <f t="array" aca="1" ref="G16" ca="1">INDIRECT($B16&amp;"!"&amp;G$1)</f>
        <v>0</v>
      </c>
      <c r="H16" s="201" cm="1">
        <f t="array" aca="1" ref="H16" ca="1">INDIRECT($B16&amp;"!"&amp;H$1)</f>
        <v>0</v>
      </c>
      <c r="I16" s="201" cm="1">
        <f t="array" aca="1" ref="I16" ca="1">INDIRECT($B16&amp;"!"&amp;I$1)</f>
        <v>0</v>
      </c>
      <c r="J16" s="201" cm="1">
        <f t="array" aca="1" ref="J16" ca="1">INDIRECT($B16&amp;"!"&amp;J$1)</f>
        <v>0</v>
      </c>
      <c r="K16" s="200" t="str">
        <f>IF(VLOOKUP($B16,'1-1.入居状況等の記録'!$A$5:$AE$20,23,FALSE)=0,"",(VLOOKUP($B16,'1-1.入居状況等の記録'!$A$5:$AE$20,23,FALSE)))</f>
        <v>訪問</v>
      </c>
      <c r="L16" s="201" cm="1">
        <f t="array" aca="1" ref="L16" ca="1">INDIRECT($B16&amp;"!"&amp;L$1)</f>
        <v>3</v>
      </c>
      <c r="M16" s="5"/>
      <c r="N16" s="201" cm="1">
        <f t="array" aca="1" ref="N16" ca="1">INDIRECT($B16&amp;"!"&amp;N$1)</f>
        <v>0</v>
      </c>
      <c r="O16" s="38"/>
      <c r="P16" s="201" cm="1">
        <f t="array" aca="1" ref="P16" ca="1">INDIRECT($B16&amp;"!"&amp;P$1)</f>
        <v>0</v>
      </c>
      <c r="Q16" s="59"/>
      <c r="R16" s="201" cm="1">
        <f t="array" aca="1" ref="R16" ca="1">INDIRECT($B16&amp;"!"&amp;R$1)</f>
        <v>0</v>
      </c>
      <c r="S16" s="202" t="str">
        <f>IF(VLOOKUP($B16,'1-1.入居状況等の記録'!$A$5:$AE$20,'1-1.入居状況等の記録'!P$1,FALSE)="","",VLOOKUP($B16,'1-1.入居状況等の記録'!$A$5:$AE$20,'1-1.入居状況等の記録'!P$1,FALSE))</f>
        <v>なし</v>
      </c>
      <c r="T16" s="200" t="str">
        <f>IF(VLOOKUP($B16,'1-1.入居状況等の記録'!$A$5:$AE$20,'1-1.入居状況等の記録'!Y$1,FALSE)="","",VLOOKUP($B16,'1-1.入居状況等の記録'!$A$5:$AE$20,'1-1.入居状況等の記録'!Y$1,FALSE))</f>
        <v/>
      </c>
      <c r="U16" s="200" t="str">
        <f>IF(VLOOKUP($B16,'1-1.入居状況等の記録'!$A$5:$AE$20,'1-1.入居状況等の記録'!Z$1,FALSE)="","",VLOOKUP($B16,'1-1.入居状況等の記録'!$A$5:$AE$20,'1-1.入居状況等の記録'!Z$1,FALSE))</f>
        <v/>
      </c>
      <c r="V16" s="200" t="str">
        <f>IF(VLOOKUP($B16,'1-1.入居状況等の記録'!$A$5:$AE$20,'1-1.入居状況等の記録'!AA$1,FALSE)="","",VLOOKUP($B16,'1-1.入居状況等の記録'!$A$5:$AE$20,'1-1.入居状況等の記録'!AA$1,FALSE))</f>
        <v>○</v>
      </c>
      <c r="W16" s="200" t="str">
        <f>IF(VLOOKUP($B16,'1-1.入居状況等の記録'!$A$5:$AE$20,'1-1.入居状況等の記録'!AB$1,FALSE)="","",VLOOKUP($B16,'1-1.入居状況等の記録'!$A$5:$AE$20,'1-1.入居状況等の記録'!AB$1,FALSE))</f>
        <v/>
      </c>
      <c r="X16" s="200" t="str">
        <f>IF(VLOOKUP($B16,'1-1.入居状況等の記録'!$A$5:$AE$20,'1-1.入居状況等の記録'!AC$1,FALSE)="","",VLOOKUP($B16,'1-1.入居状況等の記録'!$A$5:$AE$20,'1-1.入居状況等の記録'!AC$1,FALSE))</f>
        <v/>
      </c>
      <c r="Y16" s="200" t="str">
        <f>IF(VLOOKUP($B16,'1-1.入居状況等の記録'!$A$5:$AE$20,'1-1.入居状況等の記録'!AD$1,FALSE)="","",VLOOKUP($B16,'1-1.入居状況等の記録'!$A$5:$AE$20,'1-1.入居状況等の記録'!AD$1,FALSE))</f>
        <v/>
      </c>
    </row>
    <row r="17" spans="2:25" x14ac:dyDescent="0.4">
      <c r="B17" s="199" t="str">
        <f>'1-1.入居状況等の記録'!A13</f>
        <v>204空き</v>
      </c>
      <c r="C17" s="200" t="str">
        <f>VLOOKUP($B17,'1-1.入居状況等の記録'!$A$5:$AE$20,9,FALSE)</f>
        <v>-</v>
      </c>
      <c r="D17" s="200" t="str">
        <f>IF(VLOOKUP($B17,'1-1.入居状況等の記録'!$A$5:$AE$20,22,FALSE)=0,"",(VLOOKUP($B17,'1-1.入居状況等の記録'!$A$5:$AE$20,22,FALSE)))</f>
        <v/>
      </c>
      <c r="E17" s="201" t="e" cm="1">
        <f t="array" aca="1" ref="E17" ca="1">INDIRECT($B17&amp;"!"&amp;E$1)</f>
        <v>#REF!</v>
      </c>
      <c r="F17" s="201" t="e" cm="1">
        <f t="array" aca="1" ref="F17" ca="1">INDIRECT($B17&amp;"!"&amp;F$1)</f>
        <v>#REF!</v>
      </c>
      <c r="G17" s="201" t="e" cm="1">
        <f t="array" aca="1" ref="G17" ca="1">INDIRECT($B17&amp;"!"&amp;G$1)</f>
        <v>#REF!</v>
      </c>
      <c r="H17" s="201" t="e" cm="1">
        <f t="array" aca="1" ref="H17" ca="1">INDIRECT($B17&amp;"!"&amp;H$1)</f>
        <v>#REF!</v>
      </c>
      <c r="I17" s="201" t="e" cm="1">
        <f t="array" aca="1" ref="I17" ca="1">INDIRECT($B17&amp;"!"&amp;I$1)</f>
        <v>#REF!</v>
      </c>
      <c r="J17" s="201" t="e" cm="1">
        <f t="array" aca="1" ref="J17" ca="1">INDIRECT($B17&amp;"!"&amp;J$1)</f>
        <v>#REF!</v>
      </c>
      <c r="K17" s="200" t="str">
        <f>IF(VLOOKUP($B17,'1-1.入居状況等の記録'!$A$5:$AE$20,23,FALSE)=0,"",(VLOOKUP($B17,'1-1.入居状況等の記録'!$A$5:$AE$20,23,FALSE)))</f>
        <v/>
      </c>
      <c r="L17" s="201" t="e" cm="1">
        <f t="array" aca="1" ref="L17" ca="1">INDIRECT($B17&amp;"!"&amp;L$1)</f>
        <v>#REF!</v>
      </c>
      <c r="M17" s="5"/>
      <c r="N17" s="201" t="e" cm="1">
        <f t="array" aca="1" ref="N17" ca="1">INDIRECT($B17&amp;"!"&amp;N$1)</f>
        <v>#REF!</v>
      </c>
      <c r="O17" s="5"/>
      <c r="P17" s="201" t="e" cm="1">
        <f t="array" aca="1" ref="P17" ca="1">INDIRECT($B17&amp;"!"&amp;P$1)</f>
        <v>#REF!</v>
      </c>
      <c r="Q17" s="59"/>
      <c r="R17" s="201" t="e" cm="1">
        <f t="array" aca="1" ref="R17" ca="1">INDIRECT($B17&amp;"!"&amp;R$1)</f>
        <v>#REF!</v>
      </c>
      <c r="S17" s="202" t="str">
        <f>IF(VLOOKUP($B17,'1-1.入居状況等の記録'!$A$5:$AE$20,'1-1.入居状況等の記録'!P$1,FALSE)="","",VLOOKUP($B17,'1-1.入居状況等の記録'!$A$5:$AE$20,'1-1.入居状況等の記録'!P$1,FALSE))</f>
        <v>なし</v>
      </c>
      <c r="T17" s="200" t="str">
        <f>IF(VLOOKUP($B17,'1-1.入居状況等の記録'!$A$5:$AE$20,'1-1.入居状況等の記録'!Y$1,FALSE)="","",VLOOKUP($B17,'1-1.入居状況等の記録'!$A$5:$AE$20,'1-1.入居状況等の記録'!Y$1,FALSE))</f>
        <v/>
      </c>
      <c r="U17" s="200" t="str">
        <f>IF(VLOOKUP($B17,'1-1.入居状況等の記録'!$A$5:$AE$20,'1-1.入居状況等の記録'!Z$1,FALSE)="","",VLOOKUP($B17,'1-1.入居状況等の記録'!$A$5:$AE$20,'1-1.入居状況等の記録'!Z$1,FALSE))</f>
        <v/>
      </c>
      <c r="V17" s="200" t="str">
        <f>IF(VLOOKUP($B17,'1-1.入居状況等の記録'!$A$5:$AE$20,'1-1.入居状況等の記録'!AA$1,FALSE)="","",VLOOKUP($B17,'1-1.入居状況等の記録'!$A$5:$AE$20,'1-1.入居状況等の記録'!AA$1,FALSE))</f>
        <v/>
      </c>
      <c r="W17" s="200" t="str">
        <f>IF(VLOOKUP($B17,'1-1.入居状況等の記録'!$A$5:$AE$20,'1-1.入居状況等の記録'!AB$1,FALSE)="","",VLOOKUP($B17,'1-1.入居状況等の記録'!$A$5:$AE$20,'1-1.入居状況等の記録'!AB$1,FALSE))</f>
        <v/>
      </c>
      <c r="X17" s="200" t="str">
        <f>IF(VLOOKUP($B17,'1-1.入居状況等の記録'!$A$5:$AE$20,'1-1.入居状況等の記録'!AC$1,FALSE)="","",VLOOKUP($B17,'1-1.入居状況等の記録'!$A$5:$AE$20,'1-1.入居状況等の記録'!AC$1,FALSE))</f>
        <v/>
      </c>
      <c r="Y17" s="200" t="str">
        <f>IF(VLOOKUP($B17,'1-1.入居状況等の記録'!$A$5:$AE$20,'1-1.入居状況等の記録'!AD$1,FALSE)="","",VLOOKUP($B17,'1-1.入居状況等の記録'!$A$5:$AE$20,'1-1.入居状況等の記録'!AD$1,FALSE))</f>
        <v/>
      </c>
    </row>
    <row r="18" spans="2:25" ht="36" x14ac:dyDescent="0.4">
      <c r="B18" s="199" t="str">
        <f>'1-1.入居状況等の記録'!A14</f>
        <v>204□○</v>
      </c>
      <c r="C18" s="200" t="str">
        <f>VLOOKUP($B18,'1-1.入居状況等の記録'!$A$5:$AE$20,9,FALSE)</f>
        <v>○</v>
      </c>
      <c r="D18" s="200" t="str">
        <f>IF(VLOOKUP($B18,'1-1.入居状況等の記録'!$A$5:$AE$20,22,FALSE)=0,"",(VLOOKUP($B18,'1-1.入居状況等の記録'!$A$5:$AE$20,22,FALSE)))</f>
        <v>電話</v>
      </c>
      <c r="E18" s="201" cm="1">
        <f t="array" aca="1" ref="E18" ca="1">INDIRECT($B18&amp;"!"&amp;E$1)</f>
        <v>0</v>
      </c>
      <c r="F18" s="201" cm="1">
        <f t="array" aca="1" ref="F18" ca="1">INDIRECT($B18&amp;"!"&amp;F$1)</f>
        <v>0</v>
      </c>
      <c r="G18" s="201" cm="1">
        <f t="array" aca="1" ref="G18" ca="1">INDIRECT($B18&amp;"!"&amp;G$1)</f>
        <v>0</v>
      </c>
      <c r="H18" s="201" cm="1">
        <f t="array" aca="1" ref="H18" ca="1">INDIRECT($B18&amp;"!"&amp;H$1)</f>
        <v>0</v>
      </c>
      <c r="I18" s="201" cm="1">
        <f t="array" aca="1" ref="I18" ca="1">INDIRECT($B18&amp;"!"&amp;I$1)</f>
        <v>0</v>
      </c>
      <c r="J18" s="201" cm="1">
        <f t="array" aca="1" ref="J18" ca="1">INDIRECT($B18&amp;"!"&amp;J$1)</f>
        <v>0</v>
      </c>
      <c r="K18" s="200" t="str">
        <f>IF(VLOOKUP($B18,'1-1.入居状況等の記録'!$A$5:$AE$20,23,FALSE)=0,"",(VLOOKUP($B18,'1-1.入居状況等の記録'!$A$5:$AE$20,23,FALSE)))</f>
        <v>訪問</v>
      </c>
      <c r="L18" s="201" cm="1">
        <f t="array" aca="1" ref="L18" ca="1">INDIRECT($B18&amp;"!"&amp;L$1)</f>
        <v>3</v>
      </c>
      <c r="M18" s="5"/>
      <c r="N18" s="201" cm="1">
        <f t="array" aca="1" ref="N18" ca="1">INDIRECT($B18&amp;"!"&amp;N$1)</f>
        <v>0</v>
      </c>
      <c r="O18" s="38" t="s">
        <v>255</v>
      </c>
      <c r="P18" s="201" cm="1">
        <f t="array" aca="1" ref="P18" ca="1">INDIRECT($B18&amp;"!"&amp;P$1)</f>
        <v>1</v>
      </c>
      <c r="Q18" s="59"/>
      <c r="R18" s="201" cm="1">
        <f t="array" aca="1" ref="R18" ca="1">INDIRECT($B18&amp;"!"&amp;R$1)</f>
        <v>0</v>
      </c>
      <c r="S18" s="202" t="str">
        <f>IF(VLOOKUP($B18,'1-1.入居状況等の記録'!$A$5:$AE$20,'1-1.入居状況等の記録'!P$1,FALSE)="","",VLOOKUP($B18,'1-1.入居状況等の記録'!$A$5:$AE$20,'1-1.入居状況等の記録'!P$1,FALSE))</f>
        <v>なし</v>
      </c>
      <c r="T18" s="200" t="str">
        <f>IF(VLOOKUP($B18,'1-1.入居状況等の記録'!$A$5:$AE$20,'1-1.入居状況等の記録'!Y$1,FALSE)="","",VLOOKUP($B18,'1-1.入居状況等の記録'!$A$5:$AE$20,'1-1.入居状況等の記録'!Y$1,FALSE))</f>
        <v>○</v>
      </c>
      <c r="U18" s="200" t="str">
        <f>IF(VLOOKUP($B18,'1-1.入居状況等の記録'!$A$5:$AE$20,'1-1.入居状況等の記録'!Z$1,FALSE)="","",VLOOKUP($B18,'1-1.入居状況等の記録'!$A$5:$AE$20,'1-1.入居状況等の記録'!Z$1,FALSE))</f>
        <v/>
      </c>
      <c r="V18" s="200" t="str">
        <f>IF(VLOOKUP($B18,'1-1.入居状況等の記録'!$A$5:$AE$20,'1-1.入居状況等の記録'!AA$1,FALSE)="","",VLOOKUP($B18,'1-1.入居状況等の記録'!$A$5:$AE$20,'1-1.入居状況等の記録'!AA$1,FALSE))</f>
        <v/>
      </c>
      <c r="W18" s="200" t="str">
        <f>IF(VLOOKUP($B18,'1-1.入居状況等の記録'!$A$5:$AE$20,'1-1.入居状況等の記録'!AB$1,FALSE)="","",VLOOKUP($B18,'1-1.入居状況等の記録'!$A$5:$AE$20,'1-1.入居状況等の記録'!AB$1,FALSE))</f>
        <v>○</v>
      </c>
      <c r="X18" s="200" t="str">
        <f>IF(VLOOKUP($B18,'1-1.入居状況等の記録'!$A$5:$AE$20,'1-1.入居状況等の記録'!AC$1,FALSE)="","",VLOOKUP($B18,'1-1.入居状況等の記録'!$A$5:$AE$20,'1-1.入居状況等の記録'!AC$1,FALSE))</f>
        <v/>
      </c>
      <c r="Y18" s="200" t="str">
        <f>IF(VLOOKUP($B18,'1-1.入居状況等の記録'!$A$5:$AE$20,'1-1.入居状況等の記録'!AD$1,FALSE)="","",VLOOKUP($B18,'1-1.入居状況等の記録'!$A$5:$AE$20,'1-1.入居状況等の記録'!AD$1,FALSE))</f>
        <v/>
      </c>
    </row>
    <row r="19" spans="2:25" x14ac:dyDescent="0.4">
      <c r="B19" s="199"/>
      <c r="C19" s="5"/>
      <c r="D19" s="5"/>
      <c r="E19" s="59"/>
      <c r="F19" s="59"/>
      <c r="G19" s="59"/>
      <c r="H19" s="59"/>
      <c r="I19" s="59"/>
      <c r="J19" s="59"/>
      <c r="K19" s="5"/>
      <c r="L19" s="59"/>
      <c r="M19" s="5"/>
      <c r="N19" s="59"/>
      <c r="O19" s="59"/>
      <c r="P19" s="59"/>
      <c r="Q19" s="59"/>
      <c r="R19" s="59"/>
      <c r="S19" s="168"/>
      <c r="T19" s="5"/>
      <c r="U19" s="5"/>
      <c r="V19" s="5"/>
      <c r="W19" s="5"/>
      <c r="X19" s="5"/>
      <c r="Y19" s="5"/>
    </row>
    <row r="20" spans="2:25" x14ac:dyDescent="0.4">
      <c r="B20" s="5"/>
      <c r="C20" s="5"/>
      <c r="D20" s="5"/>
      <c r="E20" s="59"/>
      <c r="F20" s="59"/>
      <c r="G20" s="59"/>
      <c r="H20" s="59"/>
      <c r="I20" s="59"/>
      <c r="J20" s="59"/>
      <c r="K20" s="5"/>
      <c r="L20" s="59"/>
      <c r="M20" s="5"/>
      <c r="N20" s="59"/>
      <c r="O20" s="59"/>
      <c r="P20" s="59"/>
      <c r="Q20" s="59"/>
      <c r="R20" s="59"/>
      <c r="S20" s="168"/>
      <c r="T20" s="5"/>
      <c r="U20" s="5"/>
      <c r="V20" s="5"/>
      <c r="W20" s="5"/>
      <c r="X20" s="5"/>
      <c r="Y20" s="5"/>
    </row>
    <row r="21" spans="2:25" x14ac:dyDescent="0.4">
      <c r="B21" s="5"/>
      <c r="C21" s="5"/>
      <c r="D21" s="5"/>
      <c r="E21" s="59"/>
      <c r="F21" s="59"/>
      <c r="G21" s="59"/>
      <c r="H21" s="59"/>
      <c r="I21" s="59"/>
      <c r="J21" s="59"/>
      <c r="K21" s="5"/>
      <c r="L21" s="59"/>
      <c r="M21" s="5"/>
      <c r="N21" s="59"/>
      <c r="O21" s="59"/>
      <c r="P21" s="59"/>
      <c r="Q21" s="59"/>
      <c r="R21" s="59"/>
      <c r="S21" s="168"/>
      <c r="T21" s="5"/>
      <c r="U21" s="5"/>
      <c r="V21" s="5"/>
      <c r="W21" s="5"/>
      <c r="X21" s="5"/>
      <c r="Y21" s="5"/>
    </row>
    <row r="22" spans="2:25" x14ac:dyDescent="0.4">
      <c r="B22" s="5" t="s">
        <v>249</v>
      </c>
      <c r="C22" s="5"/>
      <c r="D22" s="59"/>
      <c r="E22" s="203">
        <f ca="1">SUMIF($C9:$C21,"○",E9:E21)</f>
        <v>3</v>
      </c>
      <c r="F22" s="203">
        <f t="shared" ref="F22:N22" ca="1" si="0">SUMIF($C9:$C21,"○",F9:F21)</f>
        <v>2</v>
      </c>
      <c r="G22" s="203">
        <f t="shared" ca="1" si="0"/>
        <v>1</v>
      </c>
      <c r="H22" s="203">
        <f t="shared" ca="1" si="0"/>
        <v>0</v>
      </c>
      <c r="I22" s="203">
        <f t="shared" ca="1" si="0"/>
        <v>1</v>
      </c>
      <c r="J22" s="203">
        <f t="shared" ca="1" si="0"/>
        <v>0</v>
      </c>
      <c r="K22" s="204"/>
      <c r="L22" s="203">
        <f t="shared" ca="1" si="0"/>
        <v>19</v>
      </c>
      <c r="M22" s="204"/>
      <c r="N22" s="203">
        <f t="shared" ca="1" si="0"/>
        <v>0</v>
      </c>
      <c r="O22" s="204"/>
      <c r="P22" s="203">
        <f ca="1">SUMIF($C9:$C21,"○",P9:P21)</f>
        <v>4</v>
      </c>
      <c r="Q22" s="204"/>
      <c r="R22" s="203">
        <f ca="1">SUMIF($C9:$C21,"○",R9:R21)</f>
        <v>3</v>
      </c>
      <c r="S22" s="203">
        <f>'1-1.入居状況等の記録'!P21</f>
        <v>3</v>
      </c>
      <c r="T22" s="204"/>
      <c r="U22" s="204"/>
      <c r="V22" s="204"/>
      <c r="W22" s="204"/>
      <c r="X22" s="204"/>
      <c r="Y22" s="204"/>
    </row>
  </sheetData>
  <autoFilter ref="B8:Y18" xr:uid="{9C887192-D52A-4C66-805C-29448990E7BC}"/>
  <mergeCells count="30">
    <mergeCell ref="S4:S7"/>
    <mergeCell ref="M6:M7"/>
    <mergeCell ref="N6:N7"/>
    <mergeCell ref="D5:D7"/>
    <mergeCell ref="K4:L4"/>
    <mergeCell ref="K5:K7"/>
    <mergeCell ref="L5:L7"/>
    <mergeCell ref="M4:R4"/>
    <mergeCell ref="M5:N5"/>
    <mergeCell ref="O5:P5"/>
    <mergeCell ref="Q5:R5"/>
    <mergeCell ref="O6:O7"/>
    <mergeCell ref="P6:P7"/>
    <mergeCell ref="Q6:Q7"/>
    <mergeCell ref="R6:R7"/>
    <mergeCell ref="F5:J5"/>
    <mergeCell ref="B4:B7"/>
    <mergeCell ref="E5:E7"/>
    <mergeCell ref="F6:F7"/>
    <mergeCell ref="G6:G7"/>
    <mergeCell ref="D4:J4"/>
    <mergeCell ref="C4:C7"/>
    <mergeCell ref="T4:Y4"/>
    <mergeCell ref="T5:Y5"/>
    <mergeCell ref="T6:T7"/>
    <mergeCell ref="U6:U7"/>
    <mergeCell ref="V6:V7"/>
    <mergeCell ref="W6:W7"/>
    <mergeCell ref="X6:X7"/>
    <mergeCell ref="Y6:Y7"/>
  </mergeCells>
  <phoneticPr fontId="1"/>
  <dataValidations count="2">
    <dataValidation type="list" allowBlank="1" showInputMessage="1" showErrorMessage="1" sqref="K19:K21" xr:uid="{BC930EA4-6759-4C95-99C3-AEF11F6FD787}">
      <formula1>"訪問,その他"</formula1>
    </dataValidation>
    <dataValidation type="list" allowBlank="1" showInputMessage="1" showErrorMessage="1" sqref="D19:D21" xr:uid="{ABF32919-15E4-434C-8ED1-DCAB3E800DEA}">
      <formula1>"機器,電話,SNS,訪問"</formula1>
    </dataValidation>
  </dataValidations>
  <pageMargins left="0.7" right="0.7"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8644-D608-4EDD-9068-237995377875}">
  <sheetPr>
    <tabColor rgb="FF00B0F0"/>
    <pageSetUpPr fitToPage="1"/>
  </sheetPr>
  <dimension ref="A1:AI72"/>
  <sheetViews>
    <sheetView showGridLines="0" view="pageBreakPreview" zoomScale="60" zoomScaleNormal="100" workbookViewId="0">
      <selection activeCell="B20" sqref="B20:J20"/>
    </sheetView>
  </sheetViews>
  <sheetFormatPr defaultColWidth="9" defaultRowHeight="18.75" x14ac:dyDescent="0.4"/>
  <cols>
    <col min="1" max="1" width="2.25" style="10" customWidth="1"/>
    <col min="2" max="6" width="11.625" style="10" customWidth="1"/>
    <col min="7" max="7" width="11.125" style="10" customWidth="1"/>
    <col min="8" max="8" width="1.875" style="10" customWidth="1"/>
    <col min="9" max="10" width="13.625" style="10" customWidth="1"/>
    <col min="11" max="11" width="4" style="10" customWidth="1"/>
    <col min="12" max="13" width="2.875" style="10" customWidth="1"/>
    <col min="14" max="22" width="2.625" style="10" customWidth="1"/>
    <col min="23" max="32" width="10.875" style="10" customWidth="1"/>
    <col min="33" max="33" width="2.75" style="10" customWidth="1"/>
    <col min="34" max="34" width="3.75" style="10" customWidth="1"/>
    <col min="35" max="35" width="2.75" style="10" customWidth="1"/>
    <col min="36" max="37" width="0.75" style="10" customWidth="1"/>
    <col min="38" max="41" width="8.875" style="10" customWidth="1"/>
    <col min="42" max="16384" width="9" style="10"/>
  </cols>
  <sheetData>
    <row r="1" spans="1:11" x14ac:dyDescent="0.4">
      <c r="A1" s="9" t="s">
        <v>177</v>
      </c>
      <c r="G1" s="111" t="s">
        <v>57</v>
      </c>
      <c r="H1" s="112"/>
      <c r="I1" s="113" t="s">
        <v>56</v>
      </c>
    </row>
    <row r="2" spans="1:11" x14ac:dyDescent="0.4">
      <c r="A2" s="172">
        <v>1</v>
      </c>
      <c r="B2" s="149" t="s">
        <v>178</v>
      </c>
      <c r="C2" s="149"/>
      <c r="D2" s="149"/>
      <c r="E2" s="149"/>
      <c r="F2" s="149"/>
      <c r="G2" s="149"/>
      <c r="H2" s="149"/>
      <c r="I2" s="149"/>
      <c r="J2" s="149"/>
      <c r="K2" s="149"/>
    </row>
    <row r="3" spans="1:11" ht="6" customHeight="1" x14ac:dyDescent="0.4"/>
    <row r="4" spans="1:11" ht="18.75" customHeight="1" x14ac:dyDescent="0.4">
      <c r="B4" s="290" t="s">
        <v>223</v>
      </c>
      <c r="C4" s="290"/>
      <c r="D4" s="290"/>
      <c r="E4" s="290"/>
      <c r="F4" s="290"/>
      <c r="G4" s="291"/>
    </row>
    <row r="5" spans="1:11" ht="14.45" customHeight="1" x14ac:dyDescent="0.4">
      <c r="B5" s="292" t="s">
        <v>54</v>
      </c>
      <c r="C5" s="72"/>
      <c r="D5" s="246" t="s">
        <v>181</v>
      </c>
      <c r="E5" s="72"/>
      <c r="F5" s="72"/>
      <c r="G5" s="306" t="s">
        <v>164</v>
      </c>
      <c r="I5" s="306" t="s">
        <v>179</v>
      </c>
      <c r="J5" s="308" t="s">
        <v>218</v>
      </c>
      <c r="K5" s="134"/>
    </row>
    <row r="6" spans="1:11" ht="14.45" customHeight="1" x14ac:dyDescent="0.4">
      <c r="B6" s="293"/>
      <c r="C6" s="244" t="s">
        <v>180</v>
      </c>
      <c r="D6" s="257"/>
      <c r="E6" s="246" t="s">
        <v>182</v>
      </c>
      <c r="F6" s="131"/>
      <c r="G6" s="307"/>
      <c r="I6" s="307"/>
      <c r="J6" s="309"/>
      <c r="K6" s="134"/>
    </row>
    <row r="7" spans="1:11" ht="50.25" x14ac:dyDescent="0.4">
      <c r="B7" s="294"/>
      <c r="C7" s="245"/>
      <c r="D7" s="259"/>
      <c r="E7" s="247"/>
      <c r="F7" s="132" t="s">
        <v>183</v>
      </c>
      <c r="G7" s="247"/>
      <c r="I7" s="247"/>
      <c r="J7" s="310"/>
      <c r="K7" s="134"/>
    </row>
    <row r="8" spans="1:11" s="102" customFormat="1" x14ac:dyDescent="0.4">
      <c r="B8" s="153">
        <f>'1-2.入居状況等 (集計表)'!C18</f>
        <v>7</v>
      </c>
      <c r="C8" s="153">
        <f>'1-2.入居状況等 (集計表)'!D18</f>
        <v>2</v>
      </c>
      <c r="D8" s="153">
        <f>'1-2.入居状況等 (集計表)'!E18</f>
        <v>6</v>
      </c>
      <c r="E8" s="153">
        <f>'1-2.入居状況等 (集計表)'!F18</f>
        <v>5</v>
      </c>
      <c r="F8" s="153">
        <f>'1-2.入居状況等 (集計表)'!G18</f>
        <v>3</v>
      </c>
      <c r="G8" s="154">
        <f>B8-D8</f>
        <v>1</v>
      </c>
      <c r="I8" s="154" t="str">
        <f>IF(C8&lt;=(F8+G8),"可","不可")</f>
        <v>可</v>
      </c>
      <c r="J8" s="150"/>
      <c r="K8" s="135"/>
    </row>
    <row r="9" spans="1:11" s="136" customFormat="1" ht="15" customHeight="1" x14ac:dyDescent="0.4">
      <c r="B9" s="243" t="s">
        <v>184</v>
      </c>
      <c r="C9" s="243"/>
      <c r="D9" s="243"/>
      <c r="E9" s="243"/>
      <c r="F9" s="243"/>
      <c r="G9" s="243"/>
      <c r="H9" s="243"/>
      <c r="I9" s="243"/>
      <c r="J9" s="243"/>
    </row>
    <row r="10" spans="1:11" s="136" customFormat="1" ht="23.25" customHeight="1" x14ac:dyDescent="0.4">
      <c r="B10" s="243" t="s">
        <v>219</v>
      </c>
      <c r="C10" s="243"/>
      <c r="D10" s="243"/>
      <c r="E10" s="243"/>
      <c r="F10" s="243"/>
      <c r="G10" s="243"/>
      <c r="H10" s="243"/>
      <c r="I10" s="243"/>
      <c r="J10" s="243"/>
    </row>
    <row r="11" spans="1:11" ht="6.75" customHeight="1" x14ac:dyDescent="0.4"/>
    <row r="12" spans="1:11" ht="18.75" customHeight="1" thickBot="1" x14ac:dyDescent="0.45">
      <c r="B12" s="291" t="s">
        <v>224</v>
      </c>
      <c r="C12" s="291"/>
      <c r="D12" s="291"/>
      <c r="E12" s="291"/>
      <c r="F12" s="291"/>
      <c r="G12" s="95"/>
      <c r="H12" s="95"/>
      <c r="I12" s="95"/>
    </row>
    <row r="13" spans="1:11" ht="33" customHeight="1" thickTop="1" x14ac:dyDescent="0.4">
      <c r="B13" s="301" t="s">
        <v>169</v>
      </c>
      <c r="C13" s="301"/>
      <c r="D13" s="302"/>
      <c r="E13" s="299" t="s">
        <v>185</v>
      </c>
      <c r="F13" s="299"/>
      <c r="G13" s="299"/>
      <c r="H13" s="299" t="s">
        <v>170</v>
      </c>
      <c r="I13" s="299"/>
      <c r="J13" s="299"/>
    </row>
    <row r="14" spans="1:11" ht="18.75" customHeight="1" thickBot="1" x14ac:dyDescent="0.45">
      <c r="B14" s="303">
        <f>'1-2.入居状況等 (集計表)'!C22</f>
        <v>8</v>
      </c>
      <c r="C14" s="303"/>
      <c r="D14" s="304"/>
      <c r="E14" s="300">
        <f>'1-2.入居状況等 (集計表)'!F22</f>
        <v>7</v>
      </c>
      <c r="F14" s="300"/>
      <c r="G14" s="300"/>
      <c r="H14" s="300">
        <f>'1-2.入居状況等 (集計表)'!H22</f>
        <v>5</v>
      </c>
      <c r="I14" s="300"/>
      <c r="J14" s="300"/>
    </row>
    <row r="15" spans="1:11" s="136" customFormat="1" ht="23.25" customHeight="1" thickTop="1" x14ac:dyDescent="0.4">
      <c r="B15" s="243" t="s">
        <v>220</v>
      </c>
      <c r="C15" s="243"/>
      <c r="D15" s="243"/>
      <c r="E15" s="243"/>
      <c r="F15" s="243"/>
      <c r="G15" s="243"/>
      <c r="H15" s="243"/>
      <c r="I15" s="243"/>
      <c r="J15" s="243"/>
    </row>
    <row r="16" spans="1:11" ht="6.75" customHeight="1" x14ac:dyDescent="0.4"/>
    <row r="17" spans="1:34" s="102" customFormat="1" ht="36" x14ac:dyDescent="0.4">
      <c r="B17" s="311"/>
      <c r="C17" s="312"/>
      <c r="D17" s="137" t="s">
        <v>186</v>
      </c>
      <c r="E17" s="73" t="s">
        <v>187</v>
      </c>
      <c r="F17" s="73" t="s">
        <v>134</v>
      </c>
      <c r="G17" s="266" t="s">
        <v>147</v>
      </c>
      <c r="H17" s="266"/>
      <c r="I17" s="73" t="s">
        <v>188</v>
      </c>
      <c r="J17" s="73" t="s">
        <v>189</v>
      </c>
    </row>
    <row r="18" spans="1:34" ht="39.75" customHeight="1" x14ac:dyDescent="0.4">
      <c r="B18" s="264" t="s">
        <v>190</v>
      </c>
      <c r="C18" s="264"/>
      <c r="D18" s="153">
        <f>'1-1.入居状況等の記録'!Y21</f>
        <v>1</v>
      </c>
      <c r="E18" s="153">
        <f>'1-1.入居状況等の記録'!Z21</f>
        <v>0</v>
      </c>
      <c r="F18" s="153">
        <f>'1-1.入居状況等の記録'!AA21</f>
        <v>5</v>
      </c>
      <c r="G18" s="303">
        <f>'1-1.入居状況等の記録'!AB21</f>
        <v>2</v>
      </c>
      <c r="H18" s="303"/>
      <c r="I18" s="153">
        <f>'1-1.入居状況等の記録'!AC21</f>
        <v>0</v>
      </c>
      <c r="J18" s="153">
        <f>'1-1.入居状況等の記録'!AD21</f>
        <v>0</v>
      </c>
    </row>
    <row r="19" spans="1:34" ht="39.75" customHeight="1" x14ac:dyDescent="0.4">
      <c r="B19" s="264" t="s">
        <v>191</v>
      </c>
      <c r="C19" s="264"/>
      <c r="D19" s="153">
        <f>'1-1.入居状況等の記録'!Y22</f>
        <v>1</v>
      </c>
      <c r="E19" s="153">
        <f>'1-1.入居状況等の記録'!Z22</f>
        <v>0</v>
      </c>
      <c r="F19" s="153">
        <f>'1-1.入居状況等の記録'!AA22</f>
        <v>4</v>
      </c>
      <c r="G19" s="303">
        <f>'1-1.入居状況等の記録'!AB22</f>
        <v>1</v>
      </c>
      <c r="H19" s="303"/>
      <c r="I19" s="153">
        <f>'1-1.入居状況等の記録'!AC22</f>
        <v>0</v>
      </c>
      <c r="J19" s="153">
        <f>'1-1.入居状況等の記録'!AD22</f>
        <v>0</v>
      </c>
    </row>
    <row r="20" spans="1:34" s="136" customFormat="1" ht="91.5" customHeight="1" x14ac:dyDescent="0.4">
      <c r="B20" s="243" t="s">
        <v>192</v>
      </c>
      <c r="C20" s="243"/>
      <c r="D20" s="243"/>
      <c r="E20" s="243"/>
      <c r="F20" s="243"/>
      <c r="G20" s="243"/>
      <c r="H20" s="243"/>
      <c r="I20" s="243"/>
      <c r="J20" s="243"/>
    </row>
    <row r="21" spans="1:34" ht="6.75" customHeight="1" x14ac:dyDescent="0.4"/>
    <row r="22" spans="1:34" ht="18" customHeight="1" x14ac:dyDescent="0.4">
      <c r="A22" s="172">
        <v>2</v>
      </c>
      <c r="B22" s="149" t="s">
        <v>193</v>
      </c>
      <c r="C22" s="149"/>
      <c r="D22" s="149"/>
      <c r="E22" s="149"/>
      <c r="F22" s="149"/>
      <c r="G22" s="149"/>
      <c r="H22" s="149"/>
      <c r="I22" s="149"/>
      <c r="J22" s="149"/>
      <c r="K22" s="149"/>
    </row>
    <row r="23" spans="1:34" ht="21" customHeight="1" x14ac:dyDescent="0.4">
      <c r="B23" s="96" t="s">
        <v>110</v>
      </c>
    </row>
    <row r="24" spans="1:34" ht="18.75" customHeight="1" x14ac:dyDescent="0.4">
      <c r="B24" s="270" t="s">
        <v>221</v>
      </c>
      <c r="C24" s="271"/>
      <c r="D24" s="155" t="s">
        <v>113</v>
      </c>
      <c r="E24" s="156" t="s">
        <v>111</v>
      </c>
      <c r="F24" s="155" t="s">
        <v>114</v>
      </c>
      <c r="G24" s="156" t="s">
        <v>112</v>
      </c>
      <c r="H24" s="133"/>
      <c r="I24" s="133"/>
      <c r="J24" s="157"/>
    </row>
    <row r="25" spans="1:34" ht="18.75" customHeight="1" x14ac:dyDescent="0.4">
      <c r="B25" s="270" t="s">
        <v>106</v>
      </c>
      <c r="C25" s="271"/>
      <c r="D25" s="284" t="s">
        <v>194</v>
      </c>
      <c r="E25" s="285"/>
      <c r="F25" s="285"/>
      <c r="G25" s="285"/>
      <c r="H25" s="285"/>
      <c r="I25" s="285"/>
      <c r="J25" s="286"/>
    </row>
    <row r="26" spans="1:34" ht="18.75" customHeight="1" x14ac:dyDescent="0.4">
      <c r="B26" s="270" t="s">
        <v>222</v>
      </c>
      <c r="C26" s="271"/>
      <c r="D26" s="158" t="s">
        <v>113</v>
      </c>
      <c r="E26" s="159" t="s">
        <v>111</v>
      </c>
      <c r="F26" s="158" t="s">
        <v>114</v>
      </c>
      <c r="G26" s="160" t="s">
        <v>112</v>
      </c>
      <c r="H26" s="133"/>
      <c r="I26" s="133"/>
      <c r="J26" s="157"/>
    </row>
    <row r="27" spans="1:34" ht="18.75" customHeight="1" x14ac:dyDescent="0.4">
      <c r="B27" s="270" t="s">
        <v>108</v>
      </c>
      <c r="C27" s="271"/>
      <c r="D27" s="272"/>
      <c r="E27" s="273"/>
      <c r="F27" s="273"/>
      <c r="G27" s="273"/>
      <c r="H27" s="273"/>
      <c r="I27" s="273"/>
      <c r="J27" s="274"/>
    </row>
    <row r="28" spans="1:34" ht="7.5" customHeight="1" x14ac:dyDescent="0.4"/>
    <row r="29" spans="1:34" ht="21.75" customHeight="1" x14ac:dyDescent="0.4">
      <c r="B29" s="96" t="s">
        <v>115</v>
      </c>
    </row>
    <row r="30" spans="1:34" ht="18.75" customHeight="1" x14ac:dyDescent="0.4">
      <c r="B30" s="266" t="s">
        <v>195</v>
      </c>
      <c r="C30" s="266"/>
      <c r="D30" s="155" t="s">
        <v>113</v>
      </c>
      <c r="E30" s="159" t="s">
        <v>196</v>
      </c>
      <c r="F30" s="155" t="s">
        <v>114</v>
      </c>
      <c r="G30" s="282" t="s">
        <v>46</v>
      </c>
      <c r="H30" s="283"/>
      <c r="I30" s="155" t="s">
        <v>113</v>
      </c>
      <c r="J30" s="97" t="s">
        <v>117</v>
      </c>
    </row>
    <row r="31" spans="1:34" ht="18.75" customHeight="1" x14ac:dyDescent="0.4">
      <c r="B31" s="266"/>
      <c r="C31" s="266"/>
      <c r="D31" s="155" t="s">
        <v>114</v>
      </c>
      <c r="E31" s="159" t="s">
        <v>118</v>
      </c>
      <c r="F31" s="155" t="s">
        <v>114</v>
      </c>
      <c r="G31" s="282" t="s">
        <v>7</v>
      </c>
      <c r="H31" s="283"/>
      <c r="I31" s="143"/>
      <c r="J31" s="143"/>
    </row>
    <row r="32" spans="1:34" ht="18.75" customHeight="1" x14ac:dyDescent="0.4">
      <c r="B32" s="266" t="s">
        <v>197</v>
      </c>
      <c r="C32" s="266"/>
      <c r="D32" s="28">
        <f ca="1">'2-2.要援助者に対する居住安定援助の提供状況（集計表）'!E22</f>
        <v>3</v>
      </c>
      <c r="E32" s="144" t="s">
        <v>123</v>
      </c>
      <c r="F32" s="133"/>
      <c r="G32" s="99"/>
      <c r="H32" s="295"/>
      <c r="I32" s="295"/>
      <c r="J32" s="296"/>
      <c r="AA32" s="107"/>
      <c r="AB32" s="107"/>
      <c r="AC32" s="107"/>
      <c r="AD32" s="107"/>
      <c r="AE32" s="107"/>
      <c r="AF32" s="107"/>
      <c r="AG32" s="107"/>
      <c r="AH32" s="107"/>
    </row>
    <row r="33" spans="1:35" ht="18.75" customHeight="1" x14ac:dyDescent="0.4">
      <c r="B33" s="266" t="s">
        <v>198</v>
      </c>
      <c r="C33" s="266"/>
      <c r="D33" s="277" t="s">
        <v>119</v>
      </c>
      <c r="E33" s="277"/>
      <c r="F33" s="138" t="s">
        <v>199</v>
      </c>
      <c r="G33" s="275" t="str">
        <f ca="1">"("&amp;'2-2.要援助者に対する居住安定援助の提供状況（集計表）'!G22&amp;"件)"</f>
        <v>(1件)</v>
      </c>
      <c r="H33" s="276"/>
      <c r="I33" s="97" t="s">
        <v>201</v>
      </c>
      <c r="J33" s="28" t="str">
        <f ca="1">"("&amp;'2-2.要援助者に対する居住安定援助の提供状況（集計表）'!H22&amp;"件)"</f>
        <v>(0件)</v>
      </c>
      <c r="AA33" s="107"/>
      <c r="AB33" s="107"/>
      <c r="AC33" s="107"/>
      <c r="AE33" s="107"/>
      <c r="AF33" s="107"/>
      <c r="AG33" s="104"/>
      <c r="AH33" s="104"/>
    </row>
    <row r="34" spans="1:35" s="12" customFormat="1" ht="18.75" customHeight="1" x14ac:dyDescent="0.4">
      <c r="A34" s="11"/>
      <c r="B34" s="266"/>
      <c r="C34" s="266"/>
      <c r="D34" s="277"/>
      <c r="E34" s="277"/>
      <c r="F34" s="138" t="s">
        <v>200</v>
      </c>
      <c r="G34" s="275" t="str">
        <f ca="1">"("&amp;'2-2.要援助者に対する居住安定援助の提供状況（集計表）'!F22&amp;"件)"</f>
        <v>(2件)</v>
      </c>
      <c r="H34" s="276"/>
      <c r="I34" s="144"/>
      <c r="J34" s="141"/>
      <c r="K34" s="11"/>
      <c r="L34" s="11"/>
      <c r="M34" s="11"/>
      <c r="N34" s="11"/>
      <c r="O34" s="11"/>
      <c r="P34" s="11"/>
      <c r="Q34" s="11"/>
      <c r="R34" s="11"/>
      <c r="S34" s="11"/>
      <c r="T34" s="11"/>
      <c r="U34" s="11"/>
      <c r="V34" s="11"/>
      <c r="W34" s="11"/>
      <c r="X34" s="11"/>
      <c r="Y34" s="11"/>
      <c r="Z34" s="11"/>
      <c r="AA34" s="107"/>
      <c r="AB34" s="107"/>
      <c r="AC34" s="107"/>
      <c r="AE34" s="107"/>
      <c r="AF34" s="107"/>
      <c r="AG34" s="105"/>
      <c r="AH34" s="105"/>
      <c r="AI34" s="11"/>
    </row>
    <row r="35" spans="1:35" s="12" customFormat="1" ht="18.75" customHeight="1" x14ac:dyDescent="0.4">
      <c r="A35" s="11"/>
      <c r="B35" s="266"/>
      <c r="C35" s="266"/>
      <c r="D35" s="277" t="s">
        <v>202</v>
      </c>
      <c r="E35" s="277"/>
      <c r="F35" s="138" t="s">
        <v>121</v>
      </c>
      <c r="G35" s="275" t="str">
        <f ca="1">"("&amp;'2-2.要援助者に対する居住安定援助の提供状況（集計表）'!I22&amp;"件)"</f>
        <v>(1件)</v>
      </c>
      <c r="H35" s="276"/>
      <c r="I35" s="144"/>
      <c r="J35" s="141"/>
      <c r="K35" s="11"/>
      <c r="L35" s="11"/>
      <c r="M35" s="11"/>
      <c r="N35" s="11"/>
      <c r="O35" s="11"/>
      <c r="P35" s="11"/>
      <c r="Q35" s="11"/>
      <c r="R35" s="11"/>
      <c r="S35" s="11"/>
      <c r="T35" s="11"/>
      <c r="U35" s="11"/>
      <c r="V35" s="11"/>
      <c r="W35" s="11"/>
      <c r="X35" s="11"/>
      <c r="Y35" s="11"/>
      <c r="Z35" s="11"/>
      <c r="AA35" s="108"/>
      <c r="AE35" s="109"/>
      <c r="AF35" s="109"/>
      <c r="AG35" s="105"/>
      <c r="AH35" s="105"/>
      <c r="AI35" s="11"/>
    </row>
    <row r="36" spans="1:35" s="12" customFormat="1" ht="18.75" customHeight="1" x14ac:dyDescent="0.4">
      <c r="A36" s="11"/>
      <c r="B36" s="266"/>
      <c r="C36" s="266"/>
      <c r="D36" s="277"/>
      <c r="E36" s="277"/>
      <c r="F36" s="278" t="s">
        <v>38</v>
      </c>
      <c r="G36" s="275" t="str">
        <f ca="1">"("&amp;'2-2.要援助者に対する居住安定援助の提供状況（集計表）'!J22&amp;"件)"</f>
        <v>(0件)</v>
      </c>
      <c r="H36" s="276"/>
      <c r="I36" s="139" t="s">
        <v>122</v>
      </c>
      <c r="J36" s="142"/>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row>
    <row r="37" spans="1:35" s="12" customFormat="1" ht="18.75" customHeight="1" x14ac:dyDescent="0.4">
      <c r="A37" s="11"/>
      <c r="B37" s="266"/>
      <c r="C37" s="266"/>
      <c r="D37" s="277"/>
      <c r="E37" s="277"/>
      <c r="F37" s="278"/>
      <c r="G37" s="279"/>
      <c r="H37" s="280"/>
      <c r="I37" s="280"/>
      <c r="J37" s="28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row>
    <row r="38" spans="1:35" s="12" customFormat="1" ht="7.5" customHeight="1" x14ac:dyDescent="0.4">
      <c r="A38" s="11"/>
      <c r="B38" s="11"/>
      <c r="C38" s="11"/>
      <c r="D38" s="11"/>
      <c r="E38" s="11"/>
      <c r="F38" s="11"/>
    </row>
    <row r="39" spans="1:35" s="12" customFormat="1" ht="21" customHeight="1" x14ac:dyDescent="0.4">
      <c r="A39" s="11"/>
      <c r="B39" s="148" t="s">
        <v>203</v>
      </c>
      <c r="C39" s="149"/>
      <c r="D39" s="149"/>
      <c r="E39" s="149"/>
      <c r="F39" s="149"/>
      <c r="G39" s="149"/>
      <c r="H39" s="149"/>
      <c r="I39" s="149"/>
      <c r="J39" s="149"/>
      <c r="K39" s="149"/>
    </row>
    <row r="40" spans="1:35" s="12" customFormat="1" ht="21.75" customHeight="1" x14ac:dyDescent="0.4">
      <c r="A40" s="13"/>
      <c r="B40" s="145" t="s">
        <v>125</v>
      </c>
      <c r="C40" s="268" t="s">
        <v>124</v>
      </c>
      <c r="D40" s="268"/>
      <c r="E40" s="268"/>
      <c r="F40" s="268"/>
      <c r="G40" s="268"/>
      <c r="H40" s="268"/>
      <c r="I40" s="268"/>
      <c r="J40" s="268"/>
      <c r="X40" s="289"/>
      <c r="Y40" s="289"/>
      <c r="Z40" s="289"/>
      <c r="AB40" s="289"/>
      <c r="AC40" s="289"/>
      <c r="AE40" s="297"/>
      <c r="AF40" s="298"/>
    </row>
    <row r="41" spans="1:35" s="12" customFormat="1" ht="20.25" customHeight="1" x14ac:dyDescent="0.4">
      <c r="A41" s="13"/>
      <c r="B41" s="145" t="s">
        <v>126</v>
      </c>
      <c r="C41" s="28">
        <f ca="1">'2-2.要援助者に対する居住安定援助の提供状況（集計表）'!L22</f>
        <v>19</v>
      </c>
      <c r="D41" s="144" t="s">
        <v>123</v>
      </c>
      <c r="E41" s="99"/>
      <c r="F41" s="99"/>
      <c r="G41" s="99"/>
      <c r="H41" s="99"/>
      <c r="I41" s="99"/>
      <c r="J41" s="141"/>
      <c r="X41" s="289"/>
      <c r="Y41" s="289"/>
      <c r="Z41" s="289"/>
      <c r="AA41" s="11"/>
      <c r="AB41" s="289"/>
      <c r="AC41" s="289"/>
      <c r="AE41" s="298"/>
      <c r="AF41" s="298"/>
    </row>
    <row r="42" spans="1:35" s="12" customFormat="1" ht="21.75" customHeight="1" x14ac:dyDescent="0.4">
      <c r="A42" s="13"/>
      <c r="B42" s="267" t="s">
        <v>127</v>
      </c>
      <c r="C42" s="155" t="s">
        <v>113</v>
      </c>
      <c r="D42" s="261" t="s">
        <v>128</v>
      </c>
      <c r="E42" s="261"/>
      <c r="F42" s="261"/>
      <c r="G42" s="261"/>
      <c r="H42" s="261"/>
      <c r="I42" s="261"/>
      <c r="J42" s="261"/>
      <c r="X42" s="289"/>
      <c r="Y42" s="289"/>
      <c r="Z42" s="289"/>
      <c r="AA42" s="11"/>
      <c r="AB42" s="289"/>
      <c r="AC42" s="289"/>
      <c r="AE42" s="287"/>
      <c r="AF42" s="287"/>
    </row>
    <row r="43" spans="1:35" s="12" customFormat="1" ht="24.75" customHeight="1" x14ac:dyDescent="0.4">
      <c r="A43" s="13"/>
      <c r="B43" s="267"/>
      <c r="C43" s="266" t="s">
        <v>204</v>
      </c>
      <c r="D43" s="266"/>
      <c r="E43" s="269"/>
      <c r="F43" s="269"/>
      <c r="G43" s="269"/>
      <c r="H43" s="269"/>
      <c r="I43" s="269"/>
      <c r="J43" s="269"/>
      <c r="X43" s="100"/>
      <c r="Y43" s="101"/>
      <c r="AA43" s="11"/>
      <c r="AB43" s="288"/>
      <c r="AC43" s="288"/>
      <c r="AD43" s="102"/>
      <c r="AE43" s="287"/>
      <c r="AF43" s="287"/>
    </row>
    <row r="44" spans="1:35" s="12" customFormat="1" ht="9.75" customHeight="1" x14ac:dyDescent="0.4">
      <c r="A44" s="13"/>
      <c r="B44" s="11"/>
      <c r="C44" s="11"/>
      <c r="D44" s="11"/>
      <c r="E44" s="11"/>
      <c r="F44" s="11"/>
    </row>
    <row r="45" spans="1:35" ht="21" customHeight="1" x14ac:dyDescent="0.4">
      <c r="B45" s="103" t="s">
        <v>129</v>
      </c>
      <c r="AE45" s="12"/>
      <c r="AF45" s="12"/>
    </row>
    <row r="46" spans="1:35" ht="21" customHeight="1" x14ac:dyDescent="0.4">
      <c r="B46" s="266" t="s">
        <v>130</v>
      </c>
      <c r="C46" s="266"/>
      <c r="D46" s="266"/>
      <c r="F46" s="12"/>
      <c r="G46" s="12"/>
      <c r="H46" s="12"/>
      <c r="I46" s="12"/>
      <c r="J46" s="12"/>
      <c r="AE46" s="12"/>
      <c r="AF46" s="12"/>
    </row>
    <row r="47" spans="1:35" ht="18.75" customHeight="1" x14ac:dyDescent="0.4">
      <c r="B47" s="161"/>
      <c r="C47" s="162">
        <f ca="1">'2-2.要援助者に対する居住安定援助の提供状況（集計表）'!N22+'2-2.要援助者に対する居住安定援助の提供状況（集計表）'!P22+'2-2.要援助者に対する居住安定援助の提供状況（集計表）'!R22</f>
        <v>7</v>
      </c>
      <c r="D47" s="163"/>
      <c r="E47" s="146"/>
      <c r="F47" s="12"/>
      <c r="G47" s="12"/>
      <c r="H47" s="140"/>
      <c r="I47" s="140"/>
      <c r="J47" s="140"/>
      <c r="AE47" s="12"/>
      <c r="AF47" s="12"/>
    </row>
    <row r="48" spans="1:35" ht="8.25" customHeight="1" x14ac:dyDescent="0.4">
      <c r="B48" s="103"/>
      <c r="AE48" s="12"/>
      <c r="AF48" s="12"/>
    </row>
    <row r="49" spans="1:32" ht="18.75" customHeight="1" x14ac:dyDescent="0.4">
      <c r="B49" s="263" t="s">
        <v>205</v>
      </c>
      <c r="C49" s="263"/>
      <c r="D49" s="263"/>
      <c r="E49" s="263"/>
      <c r="F49" s="263"/>
      <c r="G49" s="263"/>
      <c r="H49" s="263"/>
      <c r="I49" s="263"/>
      <c r="J49" s="263"/>
      <c r="AE49" s="12"/>
      <c r="AF49" s="12"/>
    </row>
    <row r="50" spans="1:32" s="102" customFormat="1" ht="18.75" customHeight="1" x14ac:dyDescent="0.4">
      <c r="B50" s="264" t="s">
        <v>206</v>
      </c>
      <c r="C50" s="264"/>
      <c r="D50" s="266" t="s">
        <v>103</v>
      </c>
      <c r="E50" s="266"/>
      <c r="F50" s="248" t="s">
        <v>104</v>
      </c>
      <c r="G50" s="249"/>
      <c r="H50" s="250"/>
      <c r="I50" s="266" t="s">
        <v>105</v>
      </c>
      <c r="J50" s="266"/>
      <c r="AE50" s="140"/>
      <c r="AF50" s="140"/>
    </row>
    <row r="51" spans="1:32" s="102" customFormat="1" ht="18.75" customHeight="1" x14ac:dyDescent="0.4">
      <c r="B51" s="264"/>
      <c r="C51" s="264"/>
      <c r="D51" s="73" t="s">
        <v>210</v>
      </c>
      <c r="E51" s="73" t="s">
        <v>107</v>
      </c>
      <c r="F51" s="73" t="s">
        <v>210</v>
      </c>
      <c r="G51" s="266" t="s">
        <v>107</v>
      </c>
      <c r="H51" s="266"/>
      <c r="I51" s="73" t="s">
        <v>210</v>
      </c>
      <c r="J51" s="73" t="s">
        <v>107</v>
      </c>
      <c r="AE51" s="140"/>
      <c r="AF51" s="140"/>
    </row>
    <row r="52" spans="1:32" ht="24" x14ac:dyDescent="0.4">
      <c r="B52" s="265" t="s">
        <v>26</v>
      </c>
      <c r="C52" s="265"/>
      <c r="D52" s="164"/>
      <c r="E52" s="68">
        <f ca="1">SUMIFS('2-2.要援助者に対する居住安定援助の提供状況（集計表）'!N$9:N$21,'2-2.要援助者に対する居住安定援助の提供状況（集計表）'!$C$9:$C$21,"○",'2-2.要援助者に対する居住安定援助の提供状況（集計表）'!$T$9:$T$21,"○")</f>
        <v>0</v>
      </c>
      <c r="F52" s="164" t="s">
        <v>50</v>
      </c>
      <c r="G52" s="254">
        <f ca="1">SUMIFS('2-2.要援助者に対する居住安定援助の提供状況（集計表）'!P$9:P$21,'2-2.要援助者に対する居住安定援助の提供状況（集計表）'!$C$9:$C$21,"○",'2-2.要援助者に対する居住安定援助の提供状況（集計表）'!$T$9:$T$21,"○")</f>
        <v>1</v>
      </c>
      <c r="H52" s="255"/>
      <c r="I52" s="164"/>
      <c r="J52" s="68">
        <f ca="1">SUMIFS('2-2.要援助者に対する居住安定援助の提供状況（集計表）'!R$9:R$21,'2-2.要援助者に対する居住安定援助の提供状況（集計表）'!$C$9:$C$21,"○",'2-2.要援助者に対する居住安定援助の提供状況（集計表）'!$T$9:$T$21,"○")</f>
        <v>0</v>
      </c>
      <c r="AE52" s="12"/>
      <c r="AF52" s="12"/>
    </row>
    <row r="53" spans="1:32" ht="36" customHeight="1" x14ac:dyDescent="0.4">
      <c r="B53" s="265" t="s">
        <v>209</v>
      </c>
      <c r="C53" s="265"/>
      <c r="D53" s="164"/>
      <c r="E53" s="68">
        <f>SUMIFS('2-2.要援助者に対する居住安定援助の提供状況（集計表）'!N$9:N$21,'2-2.要援助者に対する居住安定援助の提供状況（集計表）'!$C$9:$C$21,"○",'2-2.要援助者に対する居住安定援助の提供状況（集計表）'!$U$9:$U$21,"○")</f>
        <v>0</v>
      </c>
      <c r="F53" s="164"/>
      <c r="G53" s="254">
        <f>SUMIFS('2-2.要援助者に対する居住安定援助の提供状況（集計表）'!P$9:P$21,'2-2.要援助者に対する居住安定援助の提供状況（集計表）'!$C$9:$C$21,"○",'2-2.要援助者に対する居住安定援助の提供状況（集計表）'!$U$9:$U$21,"○")</f>
        <v>0</v>
      </c>
      <c r="H53" s="255"/>
      <c r="I53" s="164"/>
      <c r="J53" s="68">
        <f>SUMIFS('2-2.要援助者に対する居住安定援助の提供状況（集計表）'!R$9:R$21,'2-2.要援助者に対する居住安定援助の提供状況（集計表）'!$C$9:$C$21,"○",'2-2.要援助者に対する居住安定援助の提供状況（集計表）'!$U$9:$U$21,"○")</f>
        <v>0</v>
      </c>
    </row>
    <row r="54" spans="1:32" ht="39" customHeight="1" x14ac:dyDescent="0.4">
      <c r="B54" s="265" t="s">
        <v>10</v>
      </c>
      <c r="C54" s="265"/>
      <c r="D54" s="165"/>
      <c r="E54" s="68">
        <f ca="1">SUMIFS('2-2.要援助者に対する居住安定援助の提供状況（集計表）'!N$9:N$21,'2-2.要援助者に対する居住安定援助の提供状況（集計表）'!$C$9:$C$21,"○",'2-2.要援助者に対する居住安定援助の提供状況（集計表）'!$V$9:$V$21,"○")</f>
        <v>0</v>
      </c>
      <c r="F54" s="164" t="s">
        <v>48</v>
      </c>
      <c r="G54" s="254">
        <f ca="1">SUMIFS('2-2.要援助者に対する居住安定援助の提供状況（集計表）'!P$9:P$21,'2-2.要援助者に対する居住安定援助の提供状況（集計表）'!$C$9:$C$21,"○",'2-2.要援助者に対する居住安定援助の提供状況（集計表）'!$V$9:$V$21,"○")</f>
        <v>3</v>
      </c>
      <c r="H54" s="255"/>
      <c r="I54" s="165" t="s">
        <v>275</v>
      </c>
      <c r="J54" s="68">
        <f ca="1">SUMIFS('2-2.要援助者に対する居住安定援助の提供状況（集計表）'!R$9:R$21,'2-2.要援助者に対する居住安定援助の提供状況（集計表）'!$C$9:$C$21,"○",'2-2.要援助者に対する居住安定援助の提供状況（集計表）'!$V$9:$V$21,"○")</f>
        <v>3</v>
      </c>
    </row>
    <row r="55" spans="1:32" ht="24" x14ac:dyDescent="0.4">
      <c r="B55" s="265" t="s">
        <v>11</v>
      </c>
      <c r="C55" s="265"/>
      <c r="D55" s="164"/>
      <c r="E55" s="68">
        <f ca="1">SUMIFS('2-2.要援助者に対する居住安定援助の提供状況（集計表）'!N$9:N$21,'2-2.要援助者に対する居住安定援助の提供状況（集計表）'!$C$9:$C$21,"○",'2-2.要援助者に対する居住安定援助の提供状況（集計表）'!$W$9:$W$21,"○")</f>
        <v>0</v>
      </c>
      <c r="F55" s="164" t="s">
        <v>50</v>
      </c>
      <c r="G55" s="254">
        <f ca="1">SUMIFS('2-2.要援助者に対する居住安定援助の提供状況（集計表）'!P$9:P$21,'2-2.要援助者に対する居住安定援助の提供状況（集計表）'!$C$9:$C$21,"○",'2-2.要援助者に対する居住安定援助の提供状況（集計表）'!$W$9:$W$21,"○")</f>
        <v>1</v>
      </c>
      <c r="H55" s="255"/>
      <c r="I55" s="164"/>
      <c r="J55" s="68">
        <f ca="1">SUMIFS('2-2.要援助者に対する居住安定援助の提供状況（集計表）'!R$9:R$21,'2-2.要援助者に対する居住安定援助の提供状況（集計表）'!$C$9:$C$21,"○",'2-2.要援助者に対する居住安定援助の提供状況（集計表）'!$W$9:$W$21,"○")</f>
        <v>0</v>
      </c>
    </row>
    <row r="56" spans="1:32" ht="36" customHeight="1" x14ac:dyDescent="0.4">
      <c r="B56" s="265" t="s">
        <v>207</v>
      </c>
      <c r="C56" s="265"/>
      <c r="D56" s="164"/>
      <c r="E56" s="68">
        <f>SUMIFS('2-2.要援助者に対する居住安定援助の提供状況（集計表）'!N$9:N$21,'2-2.要援助者に対する居住安定援助の提供状況（集計表）'!$C$9:$C$21,"○",'2-2.要援助者に対する居住安定援助の提供状況（集計表）'!$X$9:$X$21,"○")</f>
        <v>0</v>
      </c>
      <c r="F56" s="164"/>
      <c r="G56" s="254">
        <f>SUMIFS('2-2.要援助者に対する居住安定援助の提供状況（集計表）'!P$9:P$21,'2-2.要援助者に対する居住安定援助の提供状況（集計表）'!$C$9:$C$21,"○",'2-2.要援助者に対する居住安定援助の提供状況（集計表）'!$X$9:$X$21,"○")</f>
        <v>0</v>
      </c>
      <c r="H56" s="255"/>
      <c r="I56" s="164"/>
      <c r="J56" s="68">
        <f>SUMIFS('2-2.要援助者に対する居住安定援助の提供状況（集計表）'!R$9:R$21,'2-2.要援助者に対する居住安定援助の提供状況（集計表）'!$C$9:$C$21,"○",'2-2.要援助者に対する居住安定援助の提供状況（集計表）'!$X$9:$X$21,"○")</f>
        <v>0</v>
      </c>
    </row>
    <row r="57" spans="1:32" ht="24" customHeight="1" x14ac:dyDescent="0.4">
      <c r="B57" s="265" t="s">
        <v>208</v>
      </c>
      <c r="C57" s="265"/>
      <c r="D57" s="164"/>
      <c r="E57" s="68">
        <f>SUMIFS('2-2.要援助者に対する居住安定援助の提供状況（集計表）'!N$9:N$21,'2-2.要援助者に対する居住安定援助の提供状況（集計表）'!$C$9:$C$21,"○",'2-2.要援助者に対する居住安定援助の提供状況（集計表）'!$Y$9:$Y$21,"○")</f>
        <v>0</v>
      </c>
      <c r="F57" s="164"/>
      <c r="G57" s="254">
        <f>SUMIFS('2-2.要援助者に対する居住安定援助の提供状況（集計表）'!P$9:P$21,'2-2.要援助者に対する居住安定援助の提供状況（集計表）'!$C$9:$C$21,"○",'2-2.要援助者に対する居住安定援助の提供状況（集計表）'!$Y$9:$Y$21,"○")</f>
        <v>0</v>
      </c>
      <c r="H57" s="255"/>
      <c r="I57" s="164"/>
      <c r="J57" s="68">
        <f>SUMIFS('2-2.要援助者に対する居住安定援助の提供状況（集計表）'!R$9:R$21,'2-2.要援助者に対する居住安定援助の提供状況（集計表）'!$C$9:$C$21,"○",'2-2.要援助者に対する居住安定援助の提供状況（集計表）'!$Y$9:$Y$21,"○")</f>
        <v>0</v>
      </c>
    </row>
    <row r="58" spans="1:32" ht="8.25" customHeight="1" x14ac:dyDescent="0.4"/>
    <row r="59" spans="1:32" ht="18.75" customHeight="1" x14ac:dyDescent="0.4">
      <c r="B59" s="246" t="s">
        <v>127</v>
      </c>
      <c r="C59" s="256"/>
      <c r="D59" s="158" t="s">
        <v>113</v>
      </c>
      <c r="E59" s="261" t="s">
        <v>211</v>
      </c>
      <c r="F59" s="261"/>
      <c r="G59" s="261"/>
      <c r="H59" s="261"/>
      <c r="I59" s="261"/>
      <c r="J59" s="261"/>
    </row>
    <row r="60" spans="1:32" ht="18.75" customHeight="1" x14ac:dyDescent="0.4">
      <c r="B60" s="257"/>
      <c r="C60" s="258"/>
      <c r="D60" s="158" t="s">
        <v>113</v>
      </c>
      <c r="E60" s="261" t="s">
        <v>132</v>
      </c>
      <c r="F60" s="261"/>
      <c r="G60" s="261"/>
      <c r="H60" s="261"/>
      <c r="I60" s="261"/>
      <c r="J60" s="261"/>
    </row>
    <row r="61" spans="1:32" ht="18.75" customHeight="1" x14ac:dyDescent="0.4">
      <c r="B61" s="259"/>
      <c r="C61" s="260"/>
      <c r="D61" s="158" t="s">
        <v>114</v>
      </c>
      <c r="E61" s="147" t="s">
        <v>7</v>
      </c>
      <c r="F61" s="262"/>
      <c r="G61" s="262"/>
      <c r="H61" s="262"/>
      <c r="I61" s="262"/>
      <c r="J61" s="262"/>
    </row>
    <row r="62" spans="1:32" ht="9.75" customHeight="1" x14ac:dyDescent="0.4"/>
    <row r="63" spans="1:32" ht="27.75" customHeight="1" x14ac:dyDescent="0.4">
      <c r="A63" s="173">
        <v>3</v>
      </c>
      <c r="B63" s="305" t="s">
        <v>225</v>
      </c>
      <c r="C63" s="305"/>
      <c r="D63" s="305"/>
      <c r="E63" s="305"/>
      <c r="F63" s="305"/>
      <c r="G63" s="305"/>
      <c r="H63" s="305"/>
      <c r="I63" s="305"/>
      <c r="J63" s="305"/>
      <c r="K63" s="305"/>
    </row>
    <row r="64" spans="1:32" ht="8.25" customHeight="1" x14ac:dyDescent="0.4"/>
    <row r="65" spans="2:10" x14ac:dyDescent="0.4">
      <c r="B65" s="292" t="s">
        <v>213</v>
      </c>
      <c r="C65" s="316"/>
      <c r="D65" s="317"/>
      <c r="E65" s="292" t="s">
        <v>212</v>
      </c>
      <c r="F65" s="316"/>
      <c r="G65" s="317"/>
      <c r="H65" s="292" t="s">
        <v>214</v>
      </c>
      <c r="I65" s="316"/>
      <c r="J65" s="317"/>
    </row>
    <row r="66" spans="2:10" ht="48" customHeight="1" x14ac:dyDescent="0.4">
      <c r="B66" s="294"/>
      <c r="C66" s="318"/>
      <c r="D66" s="319"/>
      <c r="E66" s="294"/>
      <c r="F66" s="318"/>
      <c r="G66" s="319"/>
      <c r="H66" s="294"/>
      <c r="I66" s="318"/>
      <c r="J66" s="319"/>
    </row>
    <row r="67" spans="2:10" x14ac:dyDescent="0.4">
      <c r="B67" s="313" t="s">
        <v>133</v>
      </c>
      <c r="C67" s="314"/>
      <c r="D67" s="315"/>
      <c r="E67" s="251">
        <f>COUNTIF('1-1.入居状況等の記録'!$P5:$P20,$B67)</f>
        <v>2</v>
      </c>
      <c r="F67" s="252"/>
      <c r="G67" s="253"/>
      <c r="H67" s="313" t="s">
        <v>134</v>
      </c>
      <c r="I67" s="314"/>
      <c r="J67" s="315"/>
    </row>
    <row r="68" spans="2:10" x14ac:dyDescent="0.4">
      <c r="B68" s="313" t="s">
        <v>138</v>
      </c>
      <c r="C68" s="314"/>
      <c r="D68" s="315"/>
      <c r="E68" s="251">
        <f>COUNTIF('1-1.入居状況等の記録'!$P6:$P21,$B68)</f>
        <v>1</v>
      </c>
      <c r="F68" s="252"/>
      <c r="G68" s="253"/>
      <c r="H68" s="313" t="s">
        <v>147</v>
      </c>
      <c r="I68" s="314"/>
      <c r="J68" s="315"/>
    </row>
    <row r="69" spans="2:10" s="136" customFormat="1" ht="15" customHeight="1" x14ac:dyDescent="0.4">
      <c r="B69" s="243" t="s">
        <v>215</v>
      </c>
      <c r="C69" s="243"/>
      <c r="D69" s="243"/>
      <c r="E69" s="243"/>
      <c r="F69" s="243"/>
      <c r="G69" s="243"/>
      <c r="H69" s="243"/>
      <c r="I69" s="243"/>
      <c r="J69" s="243"/>
    </row>
    <row r="70" spans="2:10" s="136" customFormat="1" ht="23.25" customHeight="1" x14ac:dyDescent="0.4">
      <c r="B70" s="243" t="s">
        <v>216</v>
      </c>
      <c r="C70" s="243"/>
      <c r="D70" s="243"/>
      <c r="E70" s="243"/>
      <c r="F70" s="243"/>
      <c r="G70" s="243"/>
      <c r="H70" s="243"/>
      <c r="I70" s="243"/>
      <c r="J70" s="243"/>
    </row>
    <row r="71" spans="2:10" s="136" customFormat="1" ht="15" customHeight="1" x14ac:dyDescent="0.4">
      <c r="B71" s="243" t="s">
        <v>217</v>
      </c>
      <c r="C71" s="243"/>
      <c r="D71" s="243"/>
      <c r="E71" s="243"/>
      <c r="F71" s="243"/>
      <c r="G71" s="243"/>
      <c r="H71" s="243"/>
      <c r="I71" s="243"/>
      <c r="J71" s="243"/>
    </row>
    <row r="72" spans="2:10" ht="9.75" customHeight="1" x14ac:dyDescent="0.4"/>
  </sheetData>
  <mergeCells count="95">
    <mergeCell ref="B67:D67"/>
    <mergeCell ref="H67:J67"/>
    <mergeCell ref="B68:D68"/>
    <mergeCell ref="H68:J68"/>
    <mergeCell ref="B65:D66"/>
    <mergeCell ref="E65:G66"/>
    <mergeCell ref="H65:J66"/>
    <mergeCell ref="B46:D46"/>
    <mergeCell ref="B54:C54"/>
    <mergeCell ref="B55:C55"/>
    <mergeCell ref="B56:C56"/>
    <mergeCell ref="B57:C57"/>
    <mergeCell ref="B53:C53"/>
    <mergeCell ref="G54:H54"/>
    <mergeCell ref="G55:H55"/>
    <mergeCell ref="G56:H56"/>
    <mergeCell ref="B63:K63"/>
    <mergeCell ref="I5:I7"/>
    <mergeCell ref="G5:G7"/>
    <mergeCell ref="B12:F12"/>
    <mergeCell ref="J5:J7"/>
    <mergeCell ref="B9:J9"/>
    <mergeCell ref="B10:J10"/>
    <mergeCell ref="G31:H31"/>
    <mergeCell ref="G33:H33"/>
    <mergeCell ref="B19:C19"/>
    <mergeCell ref="B17:C17"/>
    <mergeCell ref="B20:J20"/>
    <mergeCell ref="B24:C24"/>
    <mergeCell ref="B4:G4"/>
    <mergeCell ref="B5:B7"/>
    <mergeCell ref="D5:D7"/>
    <mergeCell ref="H32:J32"/>
    <mergeCell ref="AE40:AF41"/>
    <mergeCell ref="H13:J13"/>
    <mergeCell ref="H14:J14"/>
    <mergeCell ref="E13:G13"/>
    <mergeCell ref="E14:G14"/>
    <mergeCell ref="B13:D13"/>
    <mergeCell ref="B14:D14"/>
    <mergeCell ref="B15:J15"/>
    <mergeCell ref="G17:H17"/>
    <mergeCell ref="G18:H18"/>
    <mergeCell ref="G19:H19"/>
    <mergeCell ref="B18:C18"/>
    <mergeCell ref="AE42:AF43"/>
    <mergeCell ref="AB43:AC43"/>
    <mergeCell ref="X40:X42"/>
    <mergeCell ref="AB41:AC42"/>
    <mergeCell ref="AB40:AC40"/>
    <mergeCell ref="Y40:Z40"/>
    <mergeCell ref="Y41:Y42"/>
    <mergeCell ref="Z41:Z42"/>
    <mergeCell ref="B25:C25"/>
    <mergeCell ref="B26:C26"/>
    <mergeCell ref="B27:C27"/>
    <mergeCell ref="D27:J27"/>
    <mergeCell ref="B33:C37"/>
    <mergeCell ref="B30:C31"/>
    <mergeCell ref="G34:H34"/>
    <mergeCell ref="G35:H35"/>
    <mergeCell ref="G36:H36"/>
    <mergeCell ref="D33:E34"/>
    <mergeCell ref="F36:F37"/>
    <mergeCell ref="G37:J37"/>
    <mergeCell ref="D35:E37"/>
    <mergeCell ref="B32:C32"/>
    <mergeCell ref="G30:H30"/>
    <mergeCell ref="D25:J25"/>
    <mergeCell ref="B42:B43"/>
    <mergeCell ref="D42:J42"/>
    <mergeCell ref="C40:J40"/>
    <mergeCell ref="C43:D43"/>
    <mergeCell ref="E43:J43"/>
    <mergeCell ref="I50:J50"/>
    <mergeCell ref="D50:E50"/>
    <mergeCell ref="G51:H51"/>
    <mergeCell ref="G52:H52"/>
    <mergeCell ref="G53:H53"/>
    <mergeCell ref="B69:J69"/>
    <mergeCell ref="B70:J70"/>
    <mergeCell ref="B71:J71"/>
    <mergeCell ref="C6:C7"/>
    <mergeCell ref="E6:E7"/>
    <mergeCell ref="F50:H50"/>
    <mergeCell ref="E67:G67"/>
    <mergeCell ref="E68:G68"/>
    <mergeCell ref="G57:H57"/>
    <mergeCell ref="B59:C61"/>
    <mergeCell ref="E59:J59"/>
    <mergeCell ref="E60:J60"/>
    <mergeCell ref="F61:J61"/>
    <mergeCell ref="B49:J49"/>
    <mergeCell ref="B50:C51"/>
    <mergeCell ref="B52:C52"/>
  </mergeCells>
  <phoneticPr fontId="1"/>
  <conditionalFormatting sqref="AB43">
    <cfRule type="cellIs" dxfId="12" priority="2" stopIfTrue="1" operator="equal">
      <formula>"☑"</formula>
    </cfRule>
  </conditionalFormatting>
  <dataValidations count="2">
    <dataValidation type="list" allowBlank="1" showInputMessage="1" showErrorMessage="1" sqref="AB43:AC43" xr:uid="{44EE90C5-CD80-43A2-B335-4B5733E55AAA}">
      <formula1>"あり,なし"</formula1>
    </dataValidation>
    <dataValidation type="list" allowBlank="1" showInputMessage="1" showErrorMessage="1" sqref="D24 F24 D26 F26 I30 C42 D59:D61 F30:F31 D30:D31" xr:uid="{46BDB775-537D-412E-AE90-C2B0A20E5CAB}">
      <formula1>"☑,□"</formula1>
    </dataValidation>
  </dataValidations>
  <printOptions horizontalCentered="1"/>
  <pageMargins left="0.31496062992125984" right="0.31496062992125984" top="0.74803149606299213" bottom="0.74803149606299213" header="0.31496062992125984" footer="0.31496062992125984"/>
  <pageSetup paperSize="9" scale="85" firstPageNumber="5" fitToHeight="0" orientation="portrait" useFirstPageNumber="1" r:id="rId1"/>
  <headerFooter>
    <oddFooter>&amp;C&amp;10&amp;P</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C542-44C0-4F76-B5A5-49D37F2198BC}">
  <sheetPr>
    <tabColor rgb="FFFF0000"/>
    <pageSetUpPr fitToPage="1"/>
  </sheetPr>
  <dimension ref="B1:V240"/>
  <sheetViews>
    <sheetView showGridLines="0" view="pageBreakPreview" topLeftCell="A209" zoomScale="110" zoomScaleNormal="100" zoomScaleSheetLayoutView="110" workbookViewId="0">
      <selection activeCell="M2" sqref="M2"/>
    </sheetView>
  </sheetViews>
  <sheetFormatPr defaultColWidth="9" defaultRowHeight="13.5" x14ac:dyDescent="0.15"/>
  <cols>
    <col min="1" max="1" width="4.25" style="43" customWidth="1"/>
    <col min="2" max="2" width="76.125" style="43" customWidth="1"/>
    <col min="3" max="11" width="9" style="43"/>
    <col min="12" max="12" width="7.625" style="43" customWidth="1"/>
    <col min="13" max="16384" width="9" style="43"/>
  </cols>
  <sheetData>
    <row r="1" spans="2:11" ht="14.25" thickBot="1" x14ac:dyDescent="0.2"/>
    <row r="2" spans="2:11" ht="188.1" customHeight="1" thickTop="1" thickBot="1" x14ac:dyDescent="0.2">
      <c r="B2" s="334" t="s">
        <v>283</v>
      </c>
      <c r="C2" s="335"/>
      <c r="D2" s="335"/>
      <c r="E2" s="335"/>
      <c r="F2" s="335"/>
      <c r="G2" s="335"/>
      <c r="H2" s="335"/>
      <c r="I2" s="335"/>
      <c r="J2" s="335"/>
      <c r="K2" s="336"/>
    </row>
    <row r="3" spans="2:11" ht="57" customHeight="1" thickTop="1" x14ac:dyDescent="0.15"/>
    <row r="4" spans="2:11" ht="135.75" customHeight="1" x14ac:dyDescent="0.15">
      <c r="B4" s="337" t="s">
        <v>308</v>
      </c>
      <c r="C4" s="338"/>
      <c r="D4" s="338"/>
      <c r="E4" s="338"/>
      <c r="F4" s="338"/>
      <c r="G4" s="338"/>
      <c r="H4" s="338"/>
      <c r="I4" s="338"/>
      <c r="J4" s="338"/>
      <c r="K4" s="339"/>
    </row>
    <row r="5" spans="2:11" ht="18.95" customHeight="1" x14ac:dyDescent="0.15">
      <c r="B5" s="219"/>
      <c r="C5" s="40"/>
      <c r="D5" s="40"/>
      <c r="E5" s="40"/>
      <c r="F5" s="40"/>
      <c r="G5" s="40"/>
      <c r="H5" s="40"/>
      <c r="I5" s="40"/>
      <c r="J5" s="40"/>
      <c r="K5" s="40"/>
    </row>
    <row r="6" spans="2:11" ht="18.95" customHeight="1" x14ac:dyDescent="0.15">
      <c r="B6" s="218" t="s">
        <v>254</v>
      </c>
      <c r="C6" s="40"/>
      <c r="D6" s="40"/>
      <c r="E6" s="40"/>
      <c r="F6" s="40"/>
      <c r="G6" s="40"/>
      <c r="H6" s="40"/>
      <c r="I6" s="40"/>
      <c r="J6" s="40"/>
      <c r="K6" s="40"/>
    </row>
    <row r="7" spans="2:11" ht="16.5" customHeight="1" x14ac:dyDescent="0.15">
      <c r="B7" s="220"/>
      <c r="C7" s="217"/>
      <c r="D7" s="217"/>
      <c r="E7" s="217"/>
      <c r="F7" s="217"/>
      <c r="G7" s="217"/>
      <c r="H7" s="217"/>
      <c r="I7" s="217"/>
      <c r="J7" s="217"/>
      <c r="K7" s="217"/>
    </row>
    <row r="8" spans="2:11" ht="13.5" customHeight="1" x14ac:dyDescent="0.15">
      <c r="B8" s="220"/>
      <c r="C8" s="217"/>
      <c r="D8" s="217"/>
      <c r="E8" s="217"/>
      <c r="F8" s="217"/>
      <c r="G8" s="217"/>
      <c r="H8" s="217"/>
      <c r="I8" s="217"/>
      <c r="J8" s="217"/>
      <c r="K8" s="217"/>
    </row>
    <row r="9" spans="2:11" ht="13.5" customHeight="1" x14ac:dyDescent="0.15">
      <c r="B9" s="220"/>
      <c r="C9" s="217"/>
      <c r="D9" s="217"/>
      <c r="E9" s="217"/>
      <c r="F9" s="217"/>
      <c r="G9" s="217"/>
      <c r="H9" s="217"/>
      <c r="I9" s="217"/>
      <c r="J9" s="217"/>
      <c r="K9" s="217"/>
    </row>
    <row r="10" spans="2:11" x14ac:dyDescent="0.15">
      <c r="B10" s="220"/>
    </row>
    <row r="11" spans="2:11" ht="16.5" x14ac:dyDescent="0.15">
      <c r="B11" s="220"/>
      <c r="C11" s="215"/>
    </row>
    <row r="12" spans="2:11" ht="16.5" x14ac:dyDescent="0.15">
      <c r="B12" s="220"/>
      <c r="C12" s="215" t="s">
        <v>276</v>
      </c>
    </row>
    <row r="13" spans="2:11" x14ac:dyDescent="0.15">
      <c r="B13" s="220"/>
    </row>
    <row r="14" spans="2:11" x14ac:dyDescent="0.15">
      <c r="B14" s="220"/>
    </row>
    <row r="15" spans="2:11" x14ac:dyDescent="0.15">
      <c r="B15" s="220"/>
    </row>
    <row r="16" spans="2:11" x14ac:dyDescent="0.15">
      <c r="B16" s="220"/>
    </row>
    <row r="17" spans="2:22" x14ac:dyDescent="0.15">
      <c r="B17" s="220"/>
    </row>
    <row r="18" spans="2:22" ht="18.75" customHeight="1" x14ac:dyDescent="0.15">
      <c r="B18" s="220"/>
      <c r="C18" s="340"/>
      <c r="D18" s="340"/>
      <c r="E18" s="340"/>
      <c r="F18" s="340"/>
      <c r="G18" s="340"/>
      <c r="H18" s="340"/>
      <c r="I18" s="340"/>
      <c r="J18" s="340"/>
      <c r="K18" s="340"/>
    </row>
    <row r="19" spans="2:22" ht="13.5" customHeight="1" x14ac:dyDescent="0.15">
      <c r="B19" s="220"/>
      <c r="C19" s="340"/>
      <c r="D19" s="340"/>
      <c r="E19" s="340"/>
      <c r="F19" s="340"/>
      <c r="G19" s="340"/>
      <c r="H19" s="340"/>
      <c r="I19" s="340"/>
      <c r="J19" s="340"/>
      <c r="K19" s="340"/>
    </row>
    <row r="20" spans="2:22" x14ac:dyDescent="0.15">
      <c r="B20" s="220"/>
      <c r="C20" s="340"/>
      <c r="D20" s="340"/>
      <c r="E20" s="340"/>
      <c r="F20" s="340"/>
      <c r="G20" s="340"/>
      <c r="H20" s="340"/>
      <c r="I20" s="340"/>
      <c r="J20" s="340"/>
      <c r="K20" s="340"/>
    </row>
    <row r="21" spans="2:22" x14ac:dyDescent="0.15">
      <c r="B21" s="220"/>
      <c r="C21" s="340"/>
      <c r="D21" s="340"/>
      <c r="E21" s="340"/>
      <c r="F21" s="340"/>
      <c r="G21" s="340"/>
      <c r="H21" s="340"/>
      <c r="I21" s="340"/>
      <c r="J21" s="340"/>
      <c r="K21" s="340"/>
    </row>
    <row r="22" spans="2:22" x14ac:dyDescent="0.15">
      <c r="B22" s="220"/>
    </row>
    <row r="23" spans="2:22" ht="40.5" customHeight="1" x14ac:dyDescent="0.15">
      <c r="B23" s="220"/>
    </row>
    <row r="24" spans="2:22" x14ac:dyDescent="0.15">
      <c r="B24" s="220"/>
    </row>
    <row r="25" spans="2:22" ht="21" customHeight="1" x14ac:dyDescent="0.15">
      <c r="B25" s="220"/>
    </row>
    <row r="26" spans="2:22" ht="21" customHeight="1" x14ac:dyDescent="0.15"/>
    <row r="27" spans="2:22" ht="21" customHeight="1" x14ac:dyDescent="0.15"/>
    <row r="28" spans="2:22" ht="16.5" x14ac:dyDescent="0.15">
      <c r="B28" s="323" t="s">
        <v>277</v>
      </c>
      <c r="C28" s="324"/>
      <c r="D28" s="324"/>
      <c r="E28" s="324"/>
      <c r="F28" s="324"/>
      <c r="G28" s="324"/>
      <c r="H28" s="324"/>
      <c r="I28" s="324"/>
      <c r="J28" s="324"/>
      <c r="K28" s="325"/>
    </row>
    <row r="29" spans="2:22" ht="16.5" x14ac:dyDescent="0.15">
      <c r="B29" s="326" t="s">
        <v>278</v>
      </c>
      <c r="C29" s="327"/>
      <c r="D29" s="327"/>
      <c r="E29" s="327"/>
      <c r="F29" s="327"/>
      <c r="G29" s="327"/>
      <c r="H29" s="327"/>
      <c r="I29" s="327"/>
      <c r="J29" s="327"/>
      <c r="K29" s="328"/>
    </row>
    <row r="30" spans="2:22" ht="144" customHeight="1" x14ac:dyDescent="0.15">
      <c r="B30" s="320" t="s">
        <v>307</v>
      </c>
      <c r="C30" s="329"/>
      <c r="D30" s="329"/>
      <c r="E30" s="329"/>
      <c r="F30" s="329"/>
      <c r="G30" s="329"/>
      <c r="H30" s="329"/>
      <c r="I30" s="329"/>
      <c r="J30" s="329"/>
      <c r="K30" s="330"/>
    </row>
    <row r="31" spans="2:22" ht="17.100000000000001" customHeight="1" x14ac:dyDescent="0.15">
      <c r="B31" s="222"/>
      <c r="C31" s="222"/>
      <c r="D31" s="222"/>
      <c r="E31" s="222"/>
      <c r="F31" s="222"/>
      <c r="G31" s="222"/>
      <c r="H31" s="222"/>
      <c r="I31" s="222"/>
      <c r="J31" s="222"/>
      <c r="K31" s="222"/>
    </row>
    <row r="32" spans="2:22" ht="39" customHeight="1" x14ac:dyDescent="0.15">
      <c r="B32" s="216"/>
      <c r="C32" s="216"/>
      <c r="D32" s="216"/>
      <c r="E32" s="216"/>
      <c r="F32" s="216"/>
      <c r="G32" s="216"/>
      <c r="H32" s="216"/>
      <c r="I32" s="216"/>
      <c r="J32" s="216"/>
      <c r="K32" s="216"/>
      <c r="L32" s="216"/>
      <c r="M32" s="216"/>
      <c r="N32" s="216"/>
      <c r="O32" s="216"/>
      <c r="P32" s="216"/>
      <c r="Q32" s="216"/>
      <c r="R32" s="216"/>
      <c r="S32" s="216"/>
      <c r="T32" s="216"/>
      <c r="U32" s="216"/>
      <c r="V32" s="216"/>
    </row>
    <row r="34" spans="2:12" x14ac:dyDescent="0.15">
      <c r="B34" s="221"/>
      <c r="C34" s="221"/>
      <c r="D34" s="221"/>
      <c r="E34" s="221"/>
      <c r="F34" s="221"/>
      <c r="G34" s="221"/>
      <c r="H34" s="221"/>
      <c r="I34" s="221"/>
      <c r="J34" s="221"/>
      <c r="K34" s="221"/>
      <c r="L34" s="221"/>
    </row>
    <row r="35" spans="2:12" x14ac:dyDescent="0.15">
      <c r="B35" s="221"/>
      <c r="C35" s="221"/>
      <c r="D35" s="221"/>
      <c r="E35" s="221"/>
      <c r="F35" s="221"/>
      <c r="G35" s="221"/>
      <c r="H35" s="221"/>
      <c r="I35" s="221"/>
      <c r="J35" s="221"/>
      <c r="K35" s="221"/>
      <c r="L35" s="221"/>
    </row>
    <row r="36" spans="2:12" x14ac:dyDescent="0.15">
      <c r="B36" s="221"/>
      <c r="C36" s="221"/>
      <c r="D36" s="221"/>
      <c r="E36" s="221"/>
      <c r="F36" s="221"/>
      <c r="G36" s="221"/>
      <c r="H36" s="221"/>
      <c r="I36" s="221"/>
      <c r="J36" s="221"/>
      <c r="K36" s="221"/>
      <c r="L36" s="221"/>
    </row>
    <row r="37" spans="2:12" x14ac:dyDescent="0.15">
      <c r="B37" s="221"/>
      <c r="C37" s="221"/>
      <c r="D37" s="221"/>
      <c r="E37" s="221"/>
      <c r="F37" s="221"/>
      <c r="G37" s="221"/>
      <c r="H37" s="221"/>
      <c r="I37" s="221"/>
      <c r="J37" s="221"/>
      <c r="K37" s="221"/>
      <c r="L37" s="221"/>
    </row>
    <row r="38" spans="2:12" x14ac:dyDescent="0.15">
      <c r="B38" s="221"/>
      <c r="C38" s="221"/>
      <c r="D38" s="221"/>
      <c r="E38" s="221"/>
      <c r="F38" s="221"/>
      <c r="G38" s="221"/>
      <c r="H38" s="221"/>
      <c r="I38" s="221"/>
      <c r="J38" s="221"/>
      <c r="K38" s="221"/>
      <c r="L38" s="221"/>
    </row>
    <row r="39" spans="2:12" x14ac:dyDescent="0.15">
      <c r="B39" s="221"/>
      <c r="C39" s="221"/>
      <c r="D39" s="221"/>
      <c r="E39" s="221"/>
      <c r="F39" s="221"/>
      <c r="G39" s="221"/>
      <c r="H39" s="221"/>
      <c r="I39" s="221"/>
      <c r="J39" s="221"/>
      <c r="K39" s="221"/>
      <c r="L39" s="221"/>
    </row>
    <row r="40" spans="2:12" x14ac:dyDescent="0.15">
      <c r="B40" s="221"/>
      <c r="C40" s="221"/>
      <c r="D40" s="221"/>
      <c r="E40" s="221"/>
      <c r="F40" s="221"/>
      <c r="G40" s="221"/>
      <c r="H40" s="221"/>
      <c r="I40" s="221"/>
      <c r="J40" s="221"/>
      <c r="K40" s="221"/>
      <c r="L40" s="221"/>
    </row>
    <row r="41" spans="2:12" x14ac:dyDescent="0.15">
      <c r="B41" s="221"/>
      <c r="C41" s="221"/>
      <c r="D41" s="221"/>
      <c r="E41" s="221"/>
      <c r="F41" s="221"/>
      <c r="G41" s="221"/>
      <c r="H41" s="221"/>
      <c r="I41" s="221"/>
      <c r="J41" s="221"/>
      <c r="K41" s="221"/>
      <c r="L41" s="221"/>
    </row>
    <row r="42" spans="2:12" x14ac:dyDescent="0.15">
      <c r="B42" s="221"/>
      <c r="C42" s="221"/>
      <c r="D42" s="221"/>
      <c r="E42" s="221"/>
      <c r="F42" s="221"/>
      <c r="G42" s="221"/>
      <c r="H42" s="221"/>
      <c r="I42" s="221"/>
      <c r="J42" s="221"/>
      <c r="K42" s="221"/>
      <c r="L42" s="221"/>
    </row>
    <row r="43" spans="2:12" x14ac:dyDescent="0.15">
      <c r="B43" s="221"/>
      <c r="C43" s="221"/>
      <c r="D43" s="221"/>
      <c r="E43" s="221"/>
      <c r="F43" s="221"/>
      <c r="G43" s="221"/>
      <c r="H43" s="221"/>
      <c r="I43" s="221"/>
      <c r="J43" s="221"/>
      <c r="K43" s="221"/>
      <c r="L43" s="221"/>
    </row>
    <row r="44" spans="2:12" x14ac:dyDescent="0.15">
      <c r="B44" s="221"/>
      <c r="C44" s="221"/>
      <c r="D44" s="221"/>
      <c r="E44" s="221"/>
      <c r="F44" s="221"/>
      <c r="G44" s="221"/>
      <c r="H44" s="221"/>
      <c r="I44" s="221"/>
      <c r="J44" s="221"/>
      <c r="K44" s="221"/>
      <c r="L44" s="221"/>
    </row>
    <row r="45" spans="2:12" x14ac:dyDescent="0.15">
      <c r="B45" s="221"/>
      <c r="C45" s="221"/>
      <c r="D45" s="221"/>
      <c r="E45" s="221"/>
      <c r="F45" s="221"/>
      <c r="G45" s="221"/>
      <c r="H45" s="221"/>
      <c r="I45" s="221"/>
      <c r="J45" s="221"/>
      <c r="K45" s="221"/>
      <c r="L45" s="221"/>
    </row>
    <row r="46" spans="2:12" x14ac:dyDescent="0.15">
      <c r="B46" s="221"/>
      <c r="C46" s="221"/>
      <c r="D46" s="221"/>
      <c r="E46" s="221"/>
      <c r="F46" s="221"/>
      <c r="G46" s="221"/>
      <c r="H46" s="221"/>
      <c r="I46" s="221"/>
      <c r="J46" s="221"/>
      <c r="K46" s="221"/>
      <c r="L46" s="221"/>
    </row>
    <row r="47" spans="2:12" x14ac:dyDescent="0.15">
      <c r="B47" s="221"/>
      <c r="C47" s="221"/>
      <c r="D47" s="221"/>
      <c r="E47" s="221"/>
      <c r="F47" s="221"/>
      <c r="G47" s="221"/>
      <c r="H47" s="221"/>
      <c r="I47" s="221"/>
      <c r="J47" s="221"/>
      <c r="K47" s="221"/>
      <c r="L47" s="221"/>
    </row>
    <row r="48" spans="2:12" x14ac:dyDescent="0.15">
      <c r="B48" s="221"/>
      <c r="C48" s="221"/>
      <c r="D48" s="221"/>
      <c r="E48" s="221"/>
      <c r="F48" s="221"/>
      <c r="G48" s="221"/>
      <c r="H48" s="221"/>
      <c r="I48" s="221"/>
      <c r="J48" s="221"/>
      <c r="K48" s="221"/>
      <c r="L48" s="221"/>
    </row>
    <row r="49" spans="2:12" x14ac:dyDescent="0.15">
      <c r="B49" s="221"/>
      <c r="C49" s="221"/>
      <c r="D49" s="221"/>
      <c r="E49" s="221"/>
      <c r="F49" s="221"/>
      <c r="G49" s="221"/>
      <c r="H49" s="221"/>
      <c r="I49" s="221"/>
      <c r="J49" s="221"/>
      <c r="K49" s="221"/>
      <c r="L49" s="221"/>
    </row>
    <row r="50" spans="2:12" x14ac:dyDescent="0.15">
      <c r="B50" s="221"/>
      <c r="C50" s="221"/>
      <c r="D50" s="221"/>
      <c r="E50" s="221"/>
      <c r="F50" s="221"/>
      <c r="G50" s="221"/>
      <c r="H50" s="221"/>
      <c r="I50" s="221"/>
      <c r="J50" s="221"/>
      <c r="K50" s="221"/>
      <c r="L50" s="221"/>
    </row>
    <row r="51" spans="2:12" x14ac:dyDescent="0.15">
      <c r="B51" s="221"/>
      <c r="C51" s="221"/>
      <c r="D51" s="221"/>
      <c r="E51" s="221"/>
      <c r="F51" s="221"/>
      <c r="G51" s="221"/>
      <c r="H51" s="221"/>
      <c r="I51" s="221"/>
      <c r="J51" s="221"/>
      <c r="K51" s="221"/>
      <c r="L51" s="221"/>
    </row>
    <row r="52" spans="2:12" x14ac:dyDescent="0.15">
      <c r="B52" s="221"/>
      <c r="C52" s="221"/>
      <c r="D52" s="221"/>
      <c r="E52" s="221"/>
      <c r="F52" s="221"/>
      <c r="G52" s="221"/>
      <c r="H52" s="221"/>
      <c r="I52" s="221"/>
      <c r="J52" s="221"/>
      <c r="K52" s="221"/>
      <c r="L52" s="221"/>
    </row>
    <row r="53" spans="2:12" x14ac:dyDescent="0.15">
      <c r="B53" s="221"/>
      <c r="C53" s="221"/>
      <c r="D53" s="221"/>
      <c r="E53" s="221"/>
      <c r="F53" s="221"/>
      <c r="G53" s="221"/>
      <c r="H53" s="221"/>
      <c r="I53" s="221"/>
      <c r="J53" s="221"/>
      <c r="K53" s="221"/>
      <c r="L53" s="221"/>
    </row>
    <row r="56" spans="2:12" ht="119.45" customHeight="1" x14ac:dyDescent="0.15"/>
    <row r="57" spans="2:12" ht="17.45" customHeight="1" x14ac:dyDescent="0.15"/>
    <row r="58" spans="2:12" ht="16.5" x14ac:dyDescent="0.15">
      <c r="B58" s="323" t="s">
        <v>277</v>
      </c>
      <c r="C58" s="324"/>
      <c r="D58" s="324"/>
      <c r="E58" s="324"/>
      <c r="F58" s="324"/>
      <c r="G58" s="324"/>
      <c r="H58" s="324"/>
      <c r="I58" s="324"/>
      <c r="J58" s="324"/>
      <c r="K58" s="325"/>
    </row>
    <row r="59" spans="2:12" ht="16.5" x14ac:dyDescent="0.15">
      <c r="B59" s="326" t="s">
        <v>279</v>
      </c>
      <c r="C59" s="327"/>
      <c r="D59" s="327"/>
      <c r="E59" s="327"/>
      <c r="F59" s="327"/>
      <c r="G59" s="327"/>
      <c r="H59" s="327"/>
      <c r="I59" s="327"/>
      <c r="J59" s="327"/>
      <c r="K59" s="328"/>
    </row>
    <row r="60" spans="2:12" ht="69.599999999999994" customHeight="1" x14ac:dyDescent="0.15">
      <c r="B60" s="320" t="s">
        <v>306</v>
      </c>
      <c r="C60" s="321"/>
      <c r="D60" s="321"/>
      <c r="E60" s="321"/>
      <c r="F60" s="321"/>
      <c r="G60" s="321"/>
      <c r="H60" s="321"/>
      <c r="I60" s="321"/>
      <c r="J60" s="321"/>
      <c r="K60" s="322"/>
    </row>
    <row r="62" spans="2:12" ht="53.1" customHeight="1" x14ac:dyDescent="0.15"/>
    <row r="63" spans="2:12" x14ac:dyDescent="0.15">
      <c r="B63" s="220"/>
      <c r="C63" s="220"/>
      <c r="D63" s="220"/>
      <c r="E63" s="220"/>
      <c r="F63" s="220"/>
      <c r="G63" s="220"/>
      <c r="H63" s="220"/>
      <c r="I63" s="220"/>
      <c r="J63" s="220"/>
      <c r="K63" s="220"/>
      <c r="L63" s="397"/>
    </row>
    <row r="64" spans="2:12" x14ac:dyDescent="0.15">
      <c r="B64" s="220"/>
      <c r="C64" s="220"/>
      <c r="D64" s="220"/>
      <c r="E64" s="220"/>
      <c r="F64" s="220"/>
      <c r="G64" s="220"/>
      <c r="H64" s="220"/>
      <c r="I64" s="220"/>
      <c r="J64" s="220"/>
      <c r="K64" s="220"/>
      <c r="L64" s="397"/>
    </row>
    <row r="65" spans="2:12" x14ac:dyDescent="0.15">
      <c r="B65" s="220"/>
      <c r="C65" s="220"/>
      <c r="D65" s="220"/>
      <c r="E65" s="220"/>
      <c r="F65" s="220"/>
      <c r="G65" s="220"/>
      <c r="H65" s="220"/>
      <c r="I65" s="220"/>
      <c r="J65" s="220"/>
      <c r="K65" s="220"/>
      <c r="L65" s="397"/>
    </row>
    <row r="66" spans="2:12" x14ac:dyDescent="0.15">
      <c r="B66" s="220"/>
      <c r="C66" s="220"/>
      <c r="D66" s="220"/>
      <c r="E66" s="220"/>
      <c r="F66" s="220"/>
      <c r="G66" s="220"/>
      <c r="H66" s="220"/>
      <c r="I66" s="220"/>
      <c r="J66" s="220"/>
      <c r="K66" s="220"/>
      <c r="L66" s="397"/>
    </row>
    <row r="67" spans="2:12" x14ac:dyDescent="0.15">
      <c r="B67" s="220"/>
      <c r="C67" s="220"/>
      <c r="D67" s="220"/>
      <c r="E67" s="220"/>
      <c r="F67" s="220"/>
      <c r="G67" s="220"/>
      <c r="H67" s="220"/>
      <c r="I67" s="220"/>
      <c r="J67" s="220"/>
      <c r="K67" s="220"/>
      <c r="L67" s="397"/>
    </row>
    <row r="68" spans="2:12" x14ac:dyDescent="0.15">
      <c r="B68" s="220"/>
      <c r="C68" s="220"/>
      <c r="D68" s="220"/>
      <c r="E68" s="220"/>
      <c r="F68" s="220"/>
      <c r="G68" s="220"/>
      <c r="H68" s="220"/>
      <c r="I68" s="220"/>
      <c r="J68" s="220"/>
      <c r="K68" s="220"/>
      <c r="L68" s="397"/>
    </row>
    <row r="69" spans="2:12" x14ac:dyDescent="0.15">
      <c r="B69" s="220"/>
      <c r="C69" s="220"/>
      <c r="D69" s="220"/>
      <c r="E69" s="220"/>
      <c r="F69" s="220"/>
      <c r="G69" s="220"/>
      <c r="H69" s="220"/>
      <c r="I69" s="220"/>
      <c r="J69" s="220"/>
      <c r="K69" s="220"/>
      <c r="L69" s="397"/>
    </row>
    <row r="70" spans="2:12" x14ac:dyDescent="0.15">
      <c r="B70" s="220"/>
      <c r="C70" s="220"/>
      <c r="D70" s="220"/>
      <c r="E70" s="220"/>
      <c r="F70" s="220"/>
      <c r="G70" s="220"/>
      <c r="H70" s="220"/>
      <c r="I70" s="220"/>
      <c r="J70" s="220"/>
      <c r="K70" s="220"/>
      <c r="L70" s="397"/>
    </row>
    <row r="71" spans="2:12" x14ac:dyDescent="0.15">
      <c r="B71" s="220"/>
      <c r="C71" s="220"/>
      <c r="D71" s="220"/>
      <c r="E71" s="220"/>
      <c r="F71" s="220"/>
      <c r="G71" s="220"/>
      <c r="H71" s="220"/>
      <c r="I71" s="220"/>
      <c r="J71" s="220"/>
      <c r="K71" s="220"/>
      <c r="L71" s="397"/>
    </row>
    <row r="72" spans="2:12" x14ac:dyDescent="0.15">
      <c r="B72" s="220"/>
      <c r="C72" s="220"/>
      <c r="D72" s="220"/>
      <c r="E72" s="220"/>
      <c r="F72" s="220"/>
      <c r="G72" s="220"/>
      <c r="H72" s="220"/>
      <c r="I72" s="220"/>
      <c r="J72" s="220"/>
      <c r="K72" s="220"/>
      <c r="L72" s="397"/>
    </row>
    <row r="73" spans="2:12" x14ac:dyDescent="0.15">
      <c r="B73" s="220"/>
      <c r="C73" s="220"/>
      <c r="D73" s="220"/>
      <c r="E73" s="220"/>
      <c r="F73" s="220"/>
      <c r="G73" s="220"/>
      <c r="H73" s="220"/>
      <c r="I73" s="220"/>
      <c r="J73" s="220"/>
      <c r="K73" s="220"/>
      <c r="L73" s="397"/>
    </row>
    <row r="74" spans="2:12" x14ac:dyDescent="0.15">
      <c r="B74" s="220"/>
      <c r="C74" s="220"/>
      <c r="D74" s="220"/>
      <c r="E74" s="220"/>
      <c r="F74" s="220"/>
      <c r="G74" s="220"/>
      <c r="H74" s="220"/>
      <c r="I74" s="220"/>
      <c r="J74" s="220"/>
      <c r="K74" s="220"/>
      <c r="L74" s="397"/>
    </row>
    <row r="75" spans="2:12" x14ac:dyDescent="0.15">
      <c r="B75" s="220"/>
      <c r="C75" s="220"/>
      <c r="D75" s="220"/>
      <c r="E75" s="220"/>
      <c r="F75" s="220"/>
      <c r="G75" s="220"/>
      <c r="H75" s="220"/>
      <c r="I75" s="220"/>
      <c r="J75" s="220"/>
      <c r="K75" s="220"/>
      <c r="L75" s="397"/>
    </row>
    <row r="76" spans="2:12" x14ac:dyDescent="0.15">
      <c r="B76" s="220"/>
      <c r="C76" s="220"/>
      <c r="D76" s="220"/>
      <c r="E76" s="220"/>
      <c r="F76" s="220"/>
      <c r="G76" s="220"/>
      <c r="H76" s="220"/>
      <c r="I76" s="220"/>
      <c r="J76" s="220"/>
      <c r="K76" s="220"/>
      <c r="L76" s="397"/>
    </row>
    <row r="77" spans="2:12" x14ac:dyDescent="0.15">
      <c r="B77" s="220"/>
      <c r="C77" s="220"/>
      <c r="D77" s="220"/>
      <c r="E77" s="220"/>
      <c r="F77" s="220"/>
      <c r="G77" s="220"/>
      <c r="H77" s="220"/>
      <c r="I77" s="220"/>
      <c r="J77" s="220"/>
      <c r="K77" s="220"/>
      <c r="L77" s="397"/>
    </row>
    <row r="78" spans="2:12" x14ac:dyDescent="0.15">
      <c r="B78" s="220"/>
      <c r="C78" s="220"/>
      <c r="D78" s="220"/>
      <c r="E78" s="220"/>
      <c r="F78" s="220"/>
      <c r="G78" s="220"/>
      <c r="H78" s="220"/>
      <c r="I78" s="220"/>
      <c r="J78" s="220"/>
      <c r="K78" s="220"/>
      <c r="L78" s="397"/>
    </row>
    <row r="79" spans="2:12" x14ac:dyDescent="0.15">
      <c r="B79" s="220"/>
      <c r="C79" s="220"/>
      <c r="D79" s="220"/>
      <c r="E79" s="220"/>
      <c r="F79" s="220"/>
      <c r="G79" s="220"/>
      <c r="H79" s="220"/>
      <c r="I79" s="220"/>
      <c r="J79" s="220"/>
      <c r="K79" s="220"/>
      <c r="L79" s="397"/>
    </row>
    <row r="80" spans="2:12" x14ac:dyDescent="0.15">
      <c r="B80" s="220"/>
      <c r="C80" s="220"/>
      <c r="D80" s="220"/>
      <c r="E80" s="220"/>
      <c r="F80" s="220"/>
      <c r="G80" s="220"/>
      <c r="H80" s="220"/>
      <c r="I80" s="220"/>
      <c r="J80" s="220"/>
      <c r="K80" s="220"/>
      <c r="L80" s="397"/>
    </row>
    <row r="81" spans="2:12" x14ac:dyDescent="0.15">
      <c r="B81" s="220"/>
      <c r="C81" s="220"/>
      <c r="D81" s="220"/>
      <c r="E81" s="220"/>
      <c r="F81" s="220"/>
      <c r="G81" s="220"/>
      <c r="H81" s="220"/>
      <c r="I81" s="220"/>
      <c r="J81" s="220"/>
      <c r="K81" s="220"/>
      <c r="L81" s="397"/>
    </row>
    <row r="82" spans="2:12" x14ac:dyDescent="0.15">
      <c r="B82" s="220"/>
      <c r="C82" s="220"/>
      <c r="D82" s="220"/>
      <c r="E82" s="220"/>
      <c r="F82" s="220"/>
      <c r="G82" s="220"/>
      <c r="H82" s="220"/>
      <c r="I82" s="220"/>
      <c r="J82" s="220"/>
      <c r="K82" s="220"/>
      <c r="L82" s="397"/>
    </row>
    <row r="83" spans="2:12" x14ac:dyDescent="0.15">
      <c r="B83" s="220"/>
      <c r="C83" s="220"/>
      <c r="D83" s="220"/>
      <c r="E83" s="220"/>
      <c r="F83" s="220"/>
      <c r="G83" s="220"/>
      <c r="H83" s="220"/>
      <c r="I83" s="220"/>
      <c r="J83" s="220"/>
      <c r="K83" s="220"/>
      <c r="L83" s="397"/>
    </row>
    <row r="84" spans="2:12" x14ac:dyDescent="0.15">
      <c r="B84" s="220"/>
      <c r="C84" s="220"/>
      <c r="D84" s="220"/>
      <c r="E84" s="220"/>
      <c r="F84" s="220"/>
      <c r="G84" s="220"/>
      <c r="H84" s="220"/>
      <c r="I84" s="220"/>
      <c r="J84" s="220"/>
      <c r="K84" s="220"/>
      <c r="L84" s="397"/>
    </row>
    <row r="85" spans="2:12" x14ac:dyDescent="0.15">
      <c r="B85" s="220"/>
      <c r="C85" s="220"/>
      <c r="D85" s="220"/>
      <c r="E85" s="220"/>
      <c r="F85" s="220"/>
      <c r="G85" s="220"/>
      <c r="H85" s="220"/>
      <c r="I85" s="220"/>
      <c r="J85" s="220"/>
      <c r="K85" s="220"/>
      <c r="L85" s="397"/>
    </row>
    <row r="86" spans="2:12" x14ac:dyDescent="0.15">
      <c r="B86" s="220"/>
      <c r="C86" s="220"/>
      <c r="D86" s="220"/>
      <c r="E86" s="220"/>
      <c r="F86" s="220"/>
      <c r="G86" s="220"/>
      <c r="H86" s="220"/>
      <c r="I86" s="220"/>
      <c r="J86" s="220"/>
      <c r="K86" s="220"/>
      <c r="L86" s="397"/>
    </row>
    <row r="87" spans="2:12" x14ac:dyDescent="0.15">
      <c r="B87" s="220"/>
      <c r="C87" s="220"/>
      <c r="D87" s="220"/>
      <c r="E87" s="220"/>
      <c r="F87" s="220"/>
      <c r="G87" s="220"/>
      <c r="H87" s="220"/>
      <c r="I87" s="220"/>
      <c r="J87" s="220"/>
      <c r="K87" s="220"/>
      <c r="L87" s="397"/>
    </row>
    <row r="88" spans="2:12" x14ac:dyDescent="0.15">
      <c r="B88" s="220"/>
      <c r="C88" s="220"/>
      <c r="D88" s="220"/>
      <c r="E88" s="220"/>
      <c r="F88" s="220"/>
      <c r="G88" s="220"/>
      <c r="H88" s="220"/>
      <c r="I88" s="220"/>
      <c r="J88" s="220"/>
      <c r="K88" s="220"/>
      <c r="L88" s="397"/>
    </row>
    <row r="89" spans="2:12" x14ac:dyDescent="0.15">
      <c r="B89" s="220"/>
      <c r="C89" s="220"/>
      <c r="D89" s="220"/>
      <c r="E89" s="220"/>
      <c r="F89" s="220"/>
      <c r="G89" s="220"/>
      <c r="H89" s="220"/>
      <c r="I89" s="220"/>
      <c r="J89" s="220"/>
      <c r="K89" s="220"/>
      <c r="L89" s="397"/>
    </row>
    <row r="90" spans="2:12" x14ac:dyDescent="0.15">
      <c r="B90" s="220"/>
      <c r="C90" s="220"/>
      <c r="D90" s="220"/>
      <c r="E90" s="220"/>
      <c r="F90" s="220"/>
      <c r="G90" s="220"/>
      <c r="H90" s="220"/>
      <c r="I90" s="220"/>
      <c r="J90" s="220"/>
      <c r="K90" s="220"/>
      <c r="L90" s="397"/>
    </row>
    <row r="91" spans="2:12" x14ac:dyDescent="0.15">
      <c r="B91" s="220"/>
      <c r="C91" s="220"/>
      <c r="D91" s="220"/>
      <c r="E91" s="220"/>
      <c r="F91" s="220"/>
      <c r="G91" s="220"/>
      <c r="H91" s="220"/>
      <c r="I91" s="220"/>
      <c r="J91" s="220"/>
      <c r="K91" s="220"/>
      <c r="L91" s="397"/>
    </row>
    <row r="92" spans="2:12" x14ac:dyDescent="0.15">
      <c r="B92" s="220"/>
      <c r="C92" s="220"/>
      <c r="D92" s="220"/>
      <c r="E92" s="220"/>
      <c r="F92" s="220"/>
      <c r="G92" s="220"/>
      <c r="H92" s="220"/>
      <c r="I92" s="220"/>
      <c r="J92" s="220"/>
      <c r="K92" s="220"/>
      <c r="L92" s="397"/>
    </row>
    <row r="93" spans="2:12" x14ac:dyDescent="0.15">
      <c r="B93" s="220"/>
      <c r="C93" s="220"/>
      <c r="D93" s="220"/>
      <c r="E93" s="220"/>
      <c r="F93" s="220"/>
      <c r="G93" s="220"/>
      <c r="H93" s="220"/>
      <c r="I93" s="220"/>
      <c r="J93" s="220"/>
      <c r="K93" s="220"/>
      <c r="L93" s="397"/>
    </row>
    <row r="94" spans="2:12" x14ac:dyDescent="0.15">
      <c r="B94" s="220"/>
      <c r="C94" s="220"/>
      <c r="D94" s="220"/>
      <c r="E94" s="220"/>
      <c r="F94" s="220"/>
      <c r="G94" s="220"/>
      <c r="H94" s="220"/>
      <c r="I94" s="220"/>
      <c r="J94" s="220"/>
      <c r="K94" s="220"/>
      <c r="L94" s="397"/>
    </row>
    <row r="95" spans="2:12" x14ac:dyDescent="0.15">
      <c r="B95" s="220"/>
      <c r="C95" s="220"/>
      <c r="D95" s="220"/>
      <c r="E95" s="220"/>
      <c r="F95" s="220"/>
      <c r="G95" s="220"/>
      <c r="H95" s="220"/>
      <c r="I95" s="220"/>
      <c r="J95" s="220"/>
      <c r="K95" s="220"/>
      <c r="L95" s="397"/>
    </row>
    <row r="96" spans="2:12" x14ac:dyDescent="0.15">
      <c r="B96" s="220"/>
      <c r="C96" s="220"/>
      <c r="D96" s="220"/>
      <c r="E96" s="220"/>
      <c r="F96" s="220"/>
      <c r="G96" s="220"/>
      <c r="H96" s="220"/>
      <c r="I96" s="220"/>
      <c r="J96" s="220"/>
      <c r="K96" s="220"/>
      <c r="L96" s="397"/>
    </row>
    <row r="97" spans="2:12" x14ac:dyDescent="0.15">
      <c r="B97" s="220"/>
      <c r="C97" s="220"/>
      <c r="D97" s="220"/>
      <c r="E97" s="220"/>
      <c r="F97" s="220"/>
      <c r="G97" s="220"/>
      <c r="H97" s="220"/>
      <c r="I97" s="220"/>
      <c r="J97" s="220"/>
      <c r="K97" s="220"/>
      <c r="L97" s="397"/>
    </row>
    <row r="98" spans="2:12" x14ac:dyDescent="0.15">
      <c r="B98" s="220"/>
      <c r="C98" s="220"/>
      <c r="D98" s="220"/>
      <c r="E98" s="220"/>
      <c r="F98" s="220"/>
      <c r="G98" s="220"/>
      <c r="H98" s="220"/>
      <c r="I98" s="220"/>
      <c r="J98" s="220"/>
      <c r="K98" s="220"/>
      <c r="L98" s="397"/>
    </row>
    <row r="99" spans="2:12" x14ac:dyDescent="0.15">
      <c r="B99" s="220"/>
      <c r="C99" s="220"/>
      <c r="D99" s="220"/>
      <c r="E99" s="220"/>
      <c r="F99" s="220"/>
      <c r="G99" s="220"/>
      <c r="H99" s="220"/>
      <c r="I99" s="220"/>
      <c r="J99" s="220"/>
      <c r="K99" s="220"/>
      <c r="L99" s="397"/>
    </row>
    <row r="100" spans="2:12" ht="83.1" customHeight="1" x14ac:dyDescent="0.15"/>
    <row r="104" spans="2:12" ht="16.5" x14ac:dyDescent="0.15">
      <c r="B104" s="323" t="s">
        <v>281</v>
      </c>
      <c r="C104" s="324"/>
      <c r="D104" s="324"/>
      <c r="E104" s="324"/>
      <c r="F104" s="324"/>
      <c r="G104" s="324"/>
      <c r="H104" s="324"/>
      <c r="I104" s="324"/>
      <c r="J104" s="324"/>
      <c r="K104" s="325"/>
    </row>
    <row r="105" spans="2:12" ht="16.5" x14ac:dyDescent="0.15">
      <c r="B105" s="326" t="s">
        <v>280</v>
      </c>
      <c r="C105" s="327"/>
      <c r="D105" s="327"/>
      <c r="E105" s="327"/>
      <c r="F105" s="327"/>
      <c r="G105" s="327"/>
      <c r="H105" s="327"/>
      <c r="I105" s="327"/>
      <c r="J105" s="327"/>
      <c r="K105" s="328"/>
    </row>
    <row r="106" spans="2:12" ht="77.099999999999994" customHeight="1" x14ac:dyDescent="0.15">
      <c r="B106" s="331" t="s">
        <v>282</v>
      </c>
      <c r="C106" s="332"/>
      <c r="D106" s="332"/>
      <c r="E106" s="332"/>
      <c r="F106" s="332"/>
      <c r="G106" s="332"/>
      <c r="H106" s="332"/>
      <c r="I106" s="332"/>
      <c r="J106" s="332"/>
      <c r="K106" s="333"/>
    </row>
    <row r="108" spans="2:12" x14ac:dyDescent="0.15">
      <c r="B108" s="220"/>
      <c r="C108" s="220"/>
    </row>
    <row r="109" spans="2:12" x14ac:dyDescent="0.15">
      <c r="B109" s="220"/>
      <c r="C109" s="220"/>
    </row>
    <row r="110" spans="2:12" x14ac:dyDescent="0.15">
      <c r="B110" s="220"/>
      <c r="C110" s="220"/>
    </row>
    <row r="111" spans="2:12" x14ac:dyDescent="0.15">
      <c r="B111" s="220"/>
      <c r="C111" s="220"/>
    </row>
    <row r="112" spans="2:12" x14ac:dyDescent="0.15">
      <c r="B112" s="220"/>
      <c r="C112" s="220"/>
    </row>
    <row r="113" spans="2:3" x14ac:dyDescent="0.15">
      <c r="B113" s="220"/>
      <c r="C113" s="220"/>
    </row>
    <row r="114" spans="2:3" x14ac:dyDescent="0.15">
      <c r="B114" s="220"/>
      <c r="C114" s="220"/>
    </row>
    <row r="115" spans="2:3" x14ac:dyDescent="0.15">
      <c r="B115" s="220"/>
      <c r="C115" s="220"/>
    </row>
    <row r="116" spans="2:3" x14ac:dyDescent="0.15">
      <c r="B116" s="220"/>
      <c r="C116" s="220"/>
    </row>
    <row r="117" spans="2:3" x14ac:dyDescent="0.15">
      <c r="B117" s="220"/>
      <c r="C117" s="220"/>
    </row>
    <row r="118" spans="2:3" x14ac:dyDescent="0.15">
      <c r="B118" s="220"/>
      <c r="C118" s="220"/>
    </row>
    <row r="119" spans="2:3" x14ac:dyDescent="0.15">
      <c r="B119" s="220"/>
      <c r="C119" s="220"/>
    </row>
    <row r="120" spans="2:3" x14ac:dyDescent="0.15">
      <c r="B120" s="220"/>
      <c r="C120" s="220"/>
    </row>
    <row r="121" spans="2:3" x14ac:dyDescent="0.15">
      <c r="B121" s="220"/>
      <c r="C121" s="220"/>
    </row>
    <row r="122" spans="2:3" x14ac:dyDescent="0.15">
      <c r="B122" s="220"/>
      <c r="C122" s="220"/>
    </row>
    <row r="123" spans="2:3" x14ac:dyDescent="0.15">
      <c r="B123" s="220"/>
      <c r="C123" s="220"/>
    </row>
    <row r="124" spans="2:3" x14ac:dyDescent="0.15">
      <c r="B124" s="220"/>
      <c r="C124" s="220"/>
    </row>
    <row r="125" spans="2:3" x14ac:dyDescent="0.15">
      <c r="B125" s="220"/>
      <c r="C125" s="220"/>
    </row>
    <row r="126" spans="2:3" x14ac:dyDescent="0.15">
      <c r="B126" s="220"/>
      <c r="C126" s="220"/>
    </row>
    <row r="127" spans="2:3" x14ac:dyDescent="0.15">
      <c r="B127" s="220"/>
      <c r="C127" s="220"/>
    </row>
    <row r="128" spans="2:3" x14ac:dyDescent="0.15">
      <c r="B128" s="220"/>
      <c r="C128" s="220"/>
    </row>
    <row r="129" spans="2:3" x14ac:dyDescent="0.15">
      <c r="B129" s="220"/>
      <c r="C129" s="220"/>
    </row>
    <row r="130" spans="2:3" x14ac:dyDescent="0.15">
      <c r="B130" s="220"/>
      <c r="C130" s="220"/>
    </row>
    <row r="131" spans="2:3" x14ac:dyDescent="0.15">
      <c r="B131" s="220"/>
      <c r="C131" s="220"/>
    </row>
    <row r="132" spans="2:3" x14ac:dyDescent="0.15">
      <c r="B132" s="220"/>
      <c r="C132" s="220"/>
    </row>
    <row r="133" spans="2:3" x14ac:dyDescent="0.15">
      <c r="B133" s="220"/>
      <c r="C133" s="220"/>
    </row>
    <row r="134" spans="2:3" x14ac:dyDescent="0.15">
      <c r="B134" s="220"/>
      <c r="C134" s="220"/>
    </row>
    <row r="135" spans="2:3" x14ac:dyDescent="0.15">
      <c r="B135" s="220"/>
      <c r="C135" s="220"/>
    </row>
    <row r="136" spans="2:3" x14ac:dyDescent="0.15">
      <c r="B136" s="220"/>
      <c r="C136" s="220"/>
    </row>
    <row r="137" spans="2:3" x14ac:dyDescent="0.15">
      <c r="B137" s="220"/>
      <c r="C137" s="220"/>
    </row>
    <row r="138" spans="2:3" x14ac:dyDescent="0.15">
      <c r="B138" s="220"/>
      <c r="C138" s="220"/>
    </row>
    <row r="139" spans="2:3" x14ac:dyDescent="0.15">
      <c r="B139" s="220"/>
      <c r="C139" s="220"/>
    </row>
    <row r="140" spans="2:3" x14ac:dyDescent="0.15">
      <c r="B140" s="220"/>
      <c r="C140" s="220"/>
    </row>
    <row r="141" spans="2:3" x14ac:dyDescent="0.15">
      <c r="B141" s="220"/>
      <c r="C141" s="220"/>
    </row>
    <row r="142" spans="2:3" x14ac:dyDescent="0.15">
      <c r="B142" s="220"/>
      <c r="C142" s="220"/>
    </row>
    <row r="143" spans="2:3" x14ac:dyDescent="0.15">
      <c r="B143" s="220"/>
      <c r="C143" s="220"/>
    </row>
    <row r="144" spans="2:3" x14ac:dyDescent="0.15">
      <c r="B144" s="220"/>
      <c r="C144" s="220"/>
    </row>
    <row r="145" spans="2:11" x14ac:dyDescent="0.15">
      <c r="B145" s="220"/>
      <c r="C145" s="220"/>
    </row>
    <row r="146" spans="2:11" x14ac:dyDescent="0.15">
      <c r="B146" s="220"/>
      <c r="C146" s="220"/>
    </row>
    <row r="147" spans="2:11" x14ac:dyDescent="0.15">
      <c r="B147" s="220"/>
      <c r="C147" s="220"/>
    </row>
    <row r="148" spans="2:11" x14ac:dyDescent="0.15">
      <c r="B148" s="220"/>
      <c r="C148" s="220"/>
    </row>
    <row r="149" spans="2:11" x14ac:dyDescent="0.15">
      <c r="B149" s="220"/>
      <c r="C149" s="220"/>
    </row>
    <row r="150" spans="2:11" x14ac:dyDescent="0.15">
      <c r="B150" s="220"/>
      <c r="C150" s="220"/>
    </row>
    <row r="151" spans="2:11" x14ac:dyDescent="0.15">
      <c r="B151" s="220"/>
      <c r="C151" s="220"/>
    </row>
    <row r="154" spans="2:11" ht="16.5" x14ac:dyDescent="0.15">
      <c r="B154" s="323" t="s">
        <v>281</v>
      </c>
      <c r="C154" s="324"/>
      <c r="D154" s="324"/>
      <c r="E154" s="324"/>
      <c r="F154" s="324"/>
      <c r="G154" s="324"/>
      <c r="H154" s="324"/>
      <c r="I154" s="324"/>
      <c r="J154" s="324"/>
      <c r="K154" s="325"/>
    </row>
    <row r="155" spans="2:11" ht="16.5" x14ac:dyDescent="0.15">
      <c r="B155" s="326" t="s">
        <v>284</v>
      </c>
      <c r="C155" s="327"/>
      <c r="D155" s="327"/>
      <c r="E155" s="327"/>
      <c r="F155" s="327"/>
      <c r="G155" s="327"/>
      <c r="H155" s="327"/>
      <c r="I155" s="327"/>
      <c r="J155" s="327"/>
      <c r="K155" s="328"/>
    </row>
    <row r="156" spans="2:11" ht="80.099999999999994" customHeight="1" x14ac:dyDescent="0.15">
      <c r="B156" s="331" t="s">
        <v>285</v>
      </c>
      <c r="C156" s="332"/>
      <c r="D156" s="332"/>
      <c r="E156" s="332"/>
      <c r="F156" s="332"/>
      <c r="G156" s="332"/>
      <c r="H156" s="332"/>
      <c r="I156" s="332"/>
      <c r="J156" s="332"/>
      <c r="K156" s="333"/>
    </row>
    <row r="157" spans="2:11" ht="75" customHeight="1" x14ac:dyDescent="0.15">
      <c r="B157" s="223"/>
    </row>
    <row r="159" spans="2:11" x14ac:dyDescent="0.15">
      <c r="B159" s="220"/>
      <c r="C159" s="220"/>
      <c r="D159" s="220"/>
      <c r="E159" s="220"/>
      <c r="F159" s="220"/>
      <c r="G159" s="220"/>
      <c r="H159" s="220"/>
      <c r="I159" s="220"/>
      <c r="J159" s="220"/>
      <c r="K159" s="220"/>
    </row>
    <row r="160" spans="2:11" x14ac:dyDescent="0.15">
      <c r="B160" s="220"/>
      <c r="C160" s="220"/>
      <c r="D160" s="220"/>
      <c r="E160" s="220"/>
      <c r="F160" s="220"/>
      <c r="G160" s="220"/>
      <c r="H160" s="220"/>
      <c r="I160" s="220"/>
      <c r="J160" s="220"/>
      <c r="K160" s="220"/>
    </row>
    <row r="161" spans="2:11" x14ac:dyDescent="0.15">
      <c r="B161" s="220"/>
      <c r="C161" s="220"/>
      <c r="D161" s="220"/>
      <c r="E161" s="220"/>
      <c r="F161" s="220"/>
      <c r="G161" s="220"/>
      <c r="H161" s="220"/>
      <c r="I161" s="220"/>
      <c r="J161" s="220"/>
      <c r="K161" s="220"/>
    </row>
    <row r="162" spans="2:11" x14ac:dyDescent="0.15">
      <c r="B162" s="220"/>
      <c r="C162" s="220"/>
      <c r="D162" s="220"/>
      <c r="E162" s="220"/>
      <c r="F162" s="220"/>
      <c r="G162" s="220"/>
      <c r="H162" s="220"/>
      <c r="I162" s="220"/>
      <c r="J162" s="220"/>
      <c r="K162" s="220"/>
    </row>
    <row r="163" spans="2:11" x14ac:dyDescent="0.15">
      <c r="B163" s="220"/>
      <c r="C163" s="220"/>
      <c r="D163" s="220"/>
      <c r="E163" s="220"/>
      <c r="F163" s="220"/>
      <c r="G163" s="220"/>
      <c r="H163" s="220"/>
      <c r="I163" s="220"/>
      <c r="J163" s="220"/>
      <c r="K163" s="220"/>
    </row>
    <row r="164" spans="2:11" x14ac:dyDescent="0.15">
      <c r="B164" s="220"/>
      <c r="C164" s="220"/>
      <c r="D164" s="220"/>
      <c r="E164" s="220"/>
      <c r="F164" s="220"/>
      <c r="G164" s="220"/>
      <c r="H164" s="220"/>
      <c r="I164" s="220"/>
      <c r="J164" s="220"/>
      <c r="K164" s="220"/>
    </row>
    <row r="165" spans="2:11" x14ac:dyDescent="0.15">
      <c r="B165" s="220"/>
      <c r="C165" s="220"/>
      <c r="D165" s="220"/>
      <c r="E165" s="220"/>
      <c r="F165" s="220"/>
      <c r="G165" s="220"/>
      <c r="H165" s="220"/>
      <c r="I165" s="220"/>
      <c r="J165" s="220"/>
      <c r="K165" s="220"/>
    </row>
    <row r="166" spans="2:11" x14ac:dyDescent="0.15">
      <c r="B166" s="220"/>
      <c r="C166" s="220"/>
      <c r="D166" s="220"/>
      <c r="E166" s="220"/>
      <c r="F166" s="220"/>
      <c r="G166" s="220"/>
      <c r="H166" s="220"/>
      <c r="I166" s="220"/>
      <c r="J166" s="220"/>
      <c r="K166" s="220"/>
    </row>
    <row r="167" spans="2:11" x14ac:dyDescent="0.15">
      <c r="B167" s="220"/>
      <c r="C167" s="220"/>
      <c r="D167" s="220"/>
      <c r="E167" s="220"/>
      <c r="F167" s="220"/>
      <c r="G167" s="220"/>
      <c r="H167" s="220"/>
      <c r="I167" s="220"/>
      <c r="J167" s="220"/>
      <c r="K167" s="220"/>
    </row>
    <row r="168" spans="2:11" x14ac:dyDescent="0.15">
      <c r="B168" s="220"/>
      <c r="C168" s="220"/>
      <c r="D168" s="220"/>
      <c r="E168" s="220"/>
      <c r="F168" s="220"/>
      <c r="G168" s="220"/>
      <c r="H168" s="220"/>
      <c r="I168" s="220"/>
      <c r="J168" s="220"/>
      <c r="K168" s="220"/>
    </row>
    <row r="169" spans="2:11" x14ac:dyDescent="0.15">
      <c r="B169" s="220"/>
      <c r="C169" s="220"/>
      <c r="D169" s="220"/>
      <c r="E169" s="220"/>
      <c r="F169" s="220"/>
      <c r="G169" s="220"/>
      <c r="H169" s="220"/>
      <c r="I169" s="220"/>
      <c r="J169" s="220"/>
      <c r="K169" s="220"/>
    </row>
    <row r="170" spans="2:11" x14ac:dyDescent="0.15">
      <c r="B170" s="220"/>
      <c r="C170" s="220"/>
      <c r="D170" s="220"/>
      <c r="E170" s="220"/>
      <c r="F170" s="220"/>
      <c r="G170" s="220"/>
      <c r="H170" s="220"/>
      <c r="I170" s="220"/>
      <c r="J170" s="220"/>
      <c r="K170" s="220"/>
    </row>
    <row r="171" spans="2:11" x14ac:dyDescent="0.15">
      <c r="B171" s="220"/>
      <c r="C171" s="220"/>
      <c r="D171" s="220"/>
      <c r="E171" s="220"/>
      <c r="F171" s="220"/>
      <c r="G171" s="220"/>
      <c r="H171" s="220"/>
      <c r="I171" s="220"/>
      <c r="J171" s="220"/>
      <c r="K171" s="220"/>
    </row>
    <row r="172" spans="2:11" x14ac:dyDescent="0.15">
      <c r="B172" s="220"/>
      <c r="C172" s="220"/>
      <c r="D172" s="220"/>
      <c r="E172" s="220"/>
      <c r="F172" s="220"/>
      <c r="G172" s="220"/>
      <c r="H172" s="220"/>
      <c r="I172" s="220"/>
      <c r="J172" s="220"/>
      <c r="K172" s="220"/>
    </row>
    <row r="173" spans="2:11" x14ac:dyDescent="0.15">
      <c r="B173" s="220"/>
      <c r="C173" s="220"/>
      <c r="D173" s="220"/>
      <c r="E173" s="220"/>
      <c r="F173" s="220"/>
      <c r="G173" s="220"/>
      <c r="H173" s="220"/>
      <c r="I173" s="220"/>
      <c r="J173" s="220"/>
      <c r="K173" s="220"/>
    </row>
    <row r="174" spans="2:11" x14ac:dyDescent="0.15">
      <c r="B174" s="220"/>
      <c r="C174" s="220"/>
      <c r="D174" s="220"/>
      <c r="E174" s="220"/>
      <c r="F174" s="220"/>
      <c r="G174" s="220"/>
      <c r="H174" s="220"/>
      <c r="I174" s="220"/>
      <c r="J174" s="220"/>
      <c r="K174" s="220"/>
    </row>
    <row r="175" spans="2:11" x14ac:dyDescent="0.15">
      <c r="B175" s="220"/>
      <c r="C175" s="220"/>
      <c r="D175" s="220"/>
      <c r="E175" s="220"/>
      <c r="F175" s="220"/>
      <c r="G175" s="220"/>
      <c r="H175" s="220"/>
      <c r="I175" s="220"/>
      <c r="J175" s="220"/>
      <c r="K175" s="220"/>
    </row>
    <row r="176" spans="2:11" x14ac:dyDescent="0.15">
      <c r="B176" s="220"/>
      <c r="C176" s="220"/>
      <c r="D176" s="220"/>
      <c r="E176" s="220"/>
      <c r="F176" s="220"/>
      <c r="G176" s="220"/>
      <c r="H176" s="220"/>
      <c r="I176" s="220"/>
      <c r="J176" s="220"/>
      <c r="K176" s="220"/>
    </row>
    <row r="177" spans="2:11" x14ac:dyDescent="0.15">
      <c r="B177" s="220"/>
      <c r="C177" s="220"/>
      <c r="D177" s="220"/>
      <c r="E177" s="220"/>
      <c r="F177" s="220"/>
      <c r="G177" s="220"/>
      <c r="H177" s="220"/>
      <c r="I177" s="220"/>
      <c r="J177" s="220"/>
      <c r="K177" s="220"/>
    </row>
    <row r="178" spans="2:11" x14ac:dyDescent="0.15">
      <c r="B178" s="220"/>
      <c r="C178" s="220"/>
      <c r="D178" s="220"/>
      <c r="E178" s="220"/>
      <c r="F178" s="220"/>
      <c r="G178" s="220"/>
      <c r="H178" s="220"/>
      <c r="I178" s="220"/>
      <c r="J178" s="220"/>
      <c r="K178" s="220"/>
    </row>
    <row r="179" spans="2:11" x14ac:dyDescent="0.15">
      <c r="B179" s="220"/>
      <c r="C179" s="220"/>
      <c r="D179" s="220"/>
      <c r="E179" s="220"/>
      <c r="F179" s="220"/>
      <c r="G179" s="220"/>
      <c r="H179" s="220"/>
      <c r="I179" s="220"/>
      <c r="J179" s="220"/>
      <c r="K179" s="220"/>
    </row>
    <row r="180" spans="2:11" x14ac:dyDescent="0.15">
      <c r="B180" s="220"/>
      <c r="C180" s="220"/>
      <c r="D180" s="220"/>
      <c r="E180" s="220"/>
      <c r="F180" s="220"/>
      <c r="G180" s="220"/>
      <c r="H180" s="220"/>
      <c r="I180" s="220"/>
      <c r="J180" s="220"/>
      <c r="K180" s="220"/>
    </row>
    <row r="181" spans="2:11" x14ac:dyDescent="0.15">
      <c r="B181" s="220"/>
      <c r="C181" s="220"/>
      <c r="D181" s="220"/>
      <c r="E181" s="220"/>
      <c r="F181" s="220"/>
      <c r="G181" s="220"/>
      <c r="H181" s="220"/>
      <c r="I181" s="220"/>
      <c r="J181" s="220"/>
      <c r="K181" s="220"/>
    </row>
    <row r="182" spans="2:11" x14ac:dyDescent="0.15">
      <c r="B182" s="220"/>
      <c r="C182" s="220"/>
      <c r="D182" s="220"/>
      <c r="E182" s="220"/>
      <c r="F182" s="220"/>
      <c r="G182" s="220"/>
      <c r="H182" s="220"/>
      <c r="I182" s="220"/>
      <c r="J182" s="220"/>
      <c r="K182" s="220"/>
    </row>
    <row r="183" spans="2:11" x14ac:dyDescent="0.15">
      <c r="B183" s="220"/>
      <c r="C183" s="220"/>
      <c r="D183" s="220"/>
      <c r="E183" s="220"/>
      <c r="F183" s="220"/>
      <c r="G183" s="220"/>
      <c r="H183" s="220"/>
      <c r="I183" s="220"/>
      <c r="J183" s="220"/>
      <c r="K183" s="220"/>
    </row>
    <row r="184" spans="2:11" x14ac:dyDescent="0.15">
      <c r="B184" s="220"/>
      <c r="C184" s="220"/>
      <c r="D184" s="220"/>
      <c r="E184" s="220"/>
      <c r="F184" s="220"/>
      <c r="G184" s="220"/>
      <c r="H184" s="220"/>
      <c r="I184" s="220"/>
      <c r="J184" s="220"/>
      <c r="K184" s="220"/>
    </row>
    <row r="185" spans="2:11" x14ac:dyDescent="0.15">
      <c r="B185" s="220"/>
      <c r="C185" s="220"/>
      <c r="D185" s="220"/>
      <c r="E185" s="220"/>
      <c r="F185" s="220"/>
      <c r="G185" s="220"/>
      <c r="H185" s="220"/>
      <c r="I185" s="220"/>
      <c r="J185" s="220"/>
      <c r="K185" s="220"/>
    </row>
    <row r="186" spans="2:11" x14ac:dyDescent="0.15">
      <c r="B186" s="220"/>
      <c r="C186" s="220"/>
      <c r="D186" s="220"/>
      <c r="E186" s="220"/>
      <c r="F186" s="220"/>
      <c r="G186" s="220"/>
      <c r="H186" s="220"/>
      <c r="I186" s="220"/>
      <c r="J186" s="220"/>
      <c r="K186" s="220"/>
    </row>
    <row r="187" spans="2:11" x14ac:dyDescent="0.15">
      <c r="B187" s="220"/>
      <c r="C187" s="220"/>
      <c r="D187" s="220"/>
      <c r="E187" s="220"/>
      <c r="F187" s="220"/>
      <c r="G187" s="220"/>
      <c r="H187" s="220"/>
      <c r="I187" s="220"/>
      <c r="J187" s="220"/>
      <c r="K187" s="220"/>
    </row>
    <row r="188" spans="2:11" x14ac:dyDescent="0.15">
      <c r="B188" s="220"/>
      <c r="C188" s="220"/>
      <c r="D188" s="220"/>
      <c r="E188" s="220"/>
      <c r="F188" s="220"/>
      <c r="G188" s="220"/>
      <c r="H188" s="220"/>
      <c r="I188" s="220"/>
      <c r="J188" s="220"/>
      <c r="K188" s="220"/>
    </row>
    <row r="189" spans="2:11" x14ac:dyDescent="0.15">
      <c r="B189" s="220"/>
      <c r="C189" s="220"/>
      <c r="D189" s="220"/>
      <c r="E189" s="220"/>
      <c r="F189" s="220"/>
      <c r="G189" s="220"/>
      <c r="H189" s="220"/>
      <c r="I189" s="220"/>
      <c r="J189" s="220"/>
      <c r="K189" s="220"/>
    </row>
    <row r="190" spans="2:11" x14ac:dyDescent="0.15">
      <c r="B190" s="220"/>
      <c r="C190" s="220"/>
      <c r="D190" s="220"/>
      <c r="E190" s="220"/>
      <c r="F190" s="220"/>
      <c r="G190" s="220"/>
      <c r="H190" s="220"/>
      <c r="I190" s="220"/>
      <c r="J190" s="220"/>
      <c r="K190" s="220"/>
    </row>
    <row r="191" spans="2:11" x14ac:dyDescent="0.15">
      <c r="B191" s="220"/>
      <c r="C191" s="220"/>
      <c r="D191" s="220"/>
      <c r="E191" s="220"/>
      <c r="F191" s="220"/>
      <c r="G191" s="220"/>
      <c r="H191" s="220"/>
      <c r="I191" s="220"/>
      <c r="J191" s="220"/>
      <c r="K191" s="220"/>
    </row>
    <row r="192" spans="2:11" x14ac:dyDescent="0.15">
      <c r="B192" s="220"/>
      <c r="C192" s="220"/>
      <c r="D192" s="220"/>
      <c r="E192" s="220"/>
      <c r="F192" s="220"/>
      <c r="G192" s="220"/>
      <c r="H192" s="220"/>
      <c r="I192" s="220"/>
      <c r="J192" s="220"/>
      <c r="K192" s="220"/>
    </row>
    <row r="193" spans="2:11" ht="84.95" customHeight="1" x14ac:dyDescent="0.15"/>
    <row r="196" spans="2:11" ht="16.5" x14ac:dyDescent="0.15">
      <c r="B196" s="323" t="s">
        <v>286</v>
      </c>
      <c r="C196" s="324"/>
      <c r="D196" s="324"/>
      <c r="E196" s="324"/>
      <c r="F196" s="324"/>
      <c r="G196" s="324"/>
      <c r="H196" s="324"/>
      <c r="I196" s="324"/>
      <c r="J196" s="324"/>
      <c r="K196" s="325"/>
    </row>
    <row r="197" spans="2:11" ht="45" customHeight="1" x14ac:dyDescent="0.15">
      <c r="B197" s="320" t="s">
        <v>287</v>
      </c>
      <c r="C197" s="321"/>
      <c r="D197" s="321"/>
      <c r="E197" s="321"/>
      <c r="F197" s="321"/>
      <c r="G197" s="321"/>
      <c r="H197" s="321"/>
      <c r="I197" s="321"/>
      <c r="J197" s="321"/>
      <c r="K197" s="322"/>
    </row>
    <row r="199" spans="2:11" x14ac:dyDescent="0.15">
      <c r="B199" s="220"/>
      <c r="D199" s="220"/>
      <c r="E199" s="220"/>
      <c r="F199" s="220"/>
      <c r="G199" s="220"/>
      <c r="H199" s="220"/>
      <c r="I199" s="220"/>
      <c r="J199" s="220"/>
      <c r="K199" s="220"/>
    </row>
    <row r="200" spans="2:11" x14ac:dyDescent="0.15">
      <c r="B200" s="220"/>
      <c r="D200" s="220"/>
      <c r="E200" s="220"/>
      <c r="F200" s="220"/>
      <c r="G200" s="220"/>
      <c r="H200" s="220"/>
      <c r="I200" s="220"/>
      <c r="J200" s="220"/>
      <c r="K200" s="220"/>
    </row>
    <row r="201" spans="2:11" x14ac:dyDescent="0.15">
      <c r="B201" s="220"/>
      <c r="D201" s="220"/>
      <c r="E201" s="220"/>
      <c r="F201" s="220"/>
      <c r="G201" s="220"/>
      <c r="H201" s="220"/>
      <c r="I201" s="220"/>
      <c r="J201" s="220"/>
      <c r="K201" s="220"/>
    </row>
    <row r="202" spans="2:11" x14ac:dyDescent="0.15">
      <c r="B202" s="220"/>
      <c r="D202" s="220"/>
      <c r="E202" s="220"/>
      <c r="F202" s="220"/>
      <c r="G202" s="220"/>
      <c r="H202" s="220"/>
      <c r="I202" s="220"/>
      <c r="J202" s="220"/>
      <c r="K202" s="220"/>
    </row>
    <row r="203" spans="2:11" x14ac:dyDescent="0.15">
      <c r="B203" s="220"/>
      <c r="D203" s="220"/>
      <c r="E203" s="220"/>
      <c r="F203" s="220"/>
      <c r="G203" s="220"/>
      <c r="H203" s="220"/>
      <c r="I203" s="220"/>
      <c r="J203" s="220"/>
      <c r="K203" s="220"/>
    </row>
    <row r="204" spans="2:11" x14ac:dyDescent="0.15">
      <c r="B204" s="220"/>
      <c r="D204" s="220"/>
      <c r="E204" s="220"/>
      <c r="F204" s="220"/>
      <c r="G204" s="220"/>
      <c r="H204" s="220"/>
      <c r="I204" s="220"/>
      <c r="J204" s="220"/>
      <c r="K204" s="220"/>
    </row>
    <row r="205" spans="2:11" x14ac:dyDescent="0.15">
      <c r="B205" s="220"/>
      <c r="D205" s="220"/>
      <c r="E205" s="220"/>
      <c r="F205" s="220"/>
      <c r="G205" s="220"/>
      <c r="H205" s="220"/>
      <c r="I205" s="220"/>
      <c r="J205" s="220"/>
      <c r="K205" s="220"/>
    </row>
    <row r="206" spans="2:11" x14ac:dyDescent="0.15">
      <c r="B206" s="220"/>
      <c r="D206" s="220"/>
      <c r="E206" s="220"/>
      <c r="F206" s="220"/>
      <c r="G206" s="220"/>
      <c r="H206" s="220"/>
      <c r="I206" s="220"/>
      <c r="J206" s="220"/>
      <c r="K206" s="220"/>
    </row>
    <row r="207" spans="2:11" x14ac:dyDescent="0.15">
      <c r="B207" s="220"/>
      <c r="D207" s="220"/>
      <c r="E207" s="220"/>
      <c r="F207" s="220"/>
      <c r="G207" s="220"/>
      <c r="H207" s="220"/>
      <c r="I207" s="220"/>
      <c r="J207" s="220"/>
      <c r="K207" s="220"/>
    </row>
    <row r="208" spans="2:11" x14ac:dyDescent="0.15">
      <c r="B208" s="220"/>
      <c r="D208" s="220"/>
      <c r="E208" s="220"/>
      <c r="F208" s="220"/>
      <c r="G208" s="220"/>
      <c r="H208" s="220"/>
      <c r="I208" s="220"/>
      <c r="J208" s="220"/>
      <c r="K208" s="220"/>
    </row>
    <row r="209" spans="2:11" x14ac:dyDescent="0.15">
      <c r="B209" s="220"/>
      <c r="D209" s="220"/>
      <c r="E209" s="220"/>
      <c r="F209" s="220"/>
      <c r="G209" s="220"/>
      <c r="H209" s="220"/>
      <c r="I209" s="220"/>
      <c r="J209" s="220"/>
      <c r="K209" s="220"/>
    </row>
    <row r="210" spans="2:11" x14ac:dyDescent="0.15">
      <c r="B210" s="220"/>
      <c r="D210" s="220"/>
      <c r="E210" s="220"/>
      <c r="F210" s="220"/>
      <c r="G210" s="220"/>
      <c r="H210" s="220"/>
      <c r="I210" s="220"/>
      <c r="J210" s="220"/>
      <c r="K210" s="220"/>
    </row>
    <row r="211" spans="2:11" x14ac:dyDescent="0.15">
      <c r="B211" s="220"/>
      <c r="D211" s="220"/>
      <c r="E211" s="220"/>
      <c r="F211" s="220"/>
      <c r="G211" s="220"/>
      <c r="H211" s="220"/>
      <c r="I211" s="220"/>
      <c r="J211" s="220"/>
      <c r="K211" s="220"/>
    </row>
    <row r="212" spans="2:11" x14ac:dyDescent="0.15">
      <c r="B212" s="220"/>
      <c r="D212" s="220"/>
      <c r="E212" s="220"/>
      <c r="F212" s="220"/>
      <c r="G212" s="220"/>
      <c r="H212" s="220"/>
      <c r="I212" s="220"/>
      <c r="J212" s="220"/>
      <c r="K212" s="220"/>
    </row>
    <row r="213" spans="2:11" x14ac:dyDescent="0.15">
      <c r="B213" s="220"/>
      <c r="D213" s="220"/>
      <c r="E213" s="220"/>
      <c r="F213" s="220"/>
      <c r="G213" s="220"/>
      <c r="H213" s="220"/>
      <c r="I213" s="220"/>
      <c r="J213" s="220"/>
      <c r="K213" s="220"/>
    </row>
    <row r="214" spans="2:11" x14ac:dyDescent="0.15">
      <c r="B214" s="220"/>
      <c r="D214" s="220"/>
      <c r="E214" s="220"/>
      <c r="F214" s="220"/>
      <c r="G214" s="220"/>
      <c r="H214" s="220"/>
      <c r="I214" s="220"/>
      <c r="J214" s="220"/>
      <c r="K214" s="220"/>
    </row>
    <row r="215" spans="2:11" x14ac:dyDescent="0.15">
      <c r="B215" s="220"/>
      <c r="D215" s="220"/>
      <c r="E215" s="220"/>
      <c r="F215" s="220"/>
      <c r="G215" s="220"/>
      <c r="H215" s="220"/>
      <c r="I215" s="220"/>
      <c r="J215" s="220"/>
      <c r="K215" s="220"/>
    </row>
    <row r="216" spans="2:11" x14ac:dyDescent="0.15">
      <c r="B216" s="220"/>
      <c r="D216" s="220"/>
      <c r="E216" s="220"/>
      <c r="F216" s="220"/>
      <c r="G216" s="220"/>
      <c r="H216" s="220"/>
      <c r="I216" s="220"/>
      <c r="J216" s="220"/>
      <c r="K216" s="220"/>
    </row>
    <row r="217" spans="2:11" x14ac:dyDescent="0.15">
      <c r="B217" s="220"/>
      <c r="D217" s="220"/>
      <c r="E217" s="220"/>
      <c r="F217" s="220"/>
      <c r="G217" s="220"/>
      <c r="H217" s="220"/>
      <c r="I217" s="220"/>
      <c r="J217" s="220"/>
      <c r="K217" s="220"/>
    </row>
    <row r="218" spans="2:11" x14ac:dyDescent="0.15">
      <c r="B218" s="220"/>
      <c r="D218" s="220"/>
      <c r="E218" s="220"/>
      <c r="F218" s="220"/>
      <c r="G218" s="220"/>
      <c r="H218" s="220"/>
      <c r="I218" s="220"/>
      <c r="J218" s="220"/>
      <c r="K218" s="220"/>
    </row>
    <row r="219" spans="2:11" x14ac:dyDescent="0.15">
      <c r="B219" s="220"/>
      <c r="D219" s="220"/>
      <c r="E219" s="220"/>
      <c r="F219" s="220"/>
      <c r="G219" s="220"/>
      <c r="H219" s="220"/>
      <c r="I219" s="220"/>
      <c r="J219" s="220"/>
      <c r="K219" s="220"/>
    </row>
    <row r="220" spans="2:11" x14ac:dyDescent="0.15">
      <c r="B220" s="220"/>
      <c r="D220" s="220"/>
      <c r="E220" s="220"/>
      <c r="F220" s="220"/>
      <c r="G220" s="220"/>
      <c r="H220" s="220"/>
      <c r="I220" s="220"/>
      <c r="J220" s="220"/>
      <c r="K220" s="220"/>
    </row>
    <row r="221" spans="2:11" x14ac:dyDescent="0.15">
      <c r="B221" s="220"/>
      <c r="D221" s="220"/>
      <c r="E221" s="220"/>
      <c r="F221" s="220"/>
      <c r="G221" s="220"/>
      <c r="H221" s="220"/>
      <c r="I221" s="220"/>
      <c r="J221" s="220"/>
      <c r="K221" s="220"/>
    </row>
    <row r="222" spans="2:11" x14ac:dyDescent="0.15">
      <c r="B222" s="220"/>
      <c r="D222" s="220"/>
      <c r="E222" s="220"/>
      <c r="F222" s="220"/>
      <c r="G222" s="220"/>
      <c r="H222" s="220"/>
      <c r="I222" s="220"/>
      <c r="J222" s="220"/>
      <c r="K222" s="220"/>
    </row>
    <row r="223" spans="2:11" x14ac:dyDescent="0.15">
      <c r="B223" s="220"/>
      <c r="D223" s="220"/>
      <c r="E223" s="220"/>
      <c r="F223" s="220"/>
      <c r="G223" s="220"/>
      <c r="H223" s="220"/>
      <c r="I223" s="220"/>
      <c r="J223" s="220"/>
      <c r="K223" s="220"/>
    </row>
    <row r="224" spans="2:11" x14ac:dyDescent="0.15">
      <c r="B224" s="220"/>
      <c r="D224" s="220"/>
      <c r="E224" s="220"/>
      <c r="F224" s="220"/>
      <c r="G224" s="220"/>
      <c r="H224" s="220"/>
      <c r="I224" s="220"/>
      <c r="J224" s="220"/>
      <c r="K224" s="220"/>
    </row>
    <row r="225" spans="2:11" x14ac:dyDescent="0.15">
      <c r="B225" s="220"/>
      <c r="D225" s="220"/>
      <c r="E225" s="220"/>
      <c r="F225" s="220"/>
      <c r="G225" s="220"/>
      <c r="H225" s="220"/>
      <c r="I225" s="220"/>
      <c r="J225" s="220"/>
      <c r="K225" s="220"/>
    </row>
    <row r="226" spans="2:11" x14ac:dyDescent="0.15">
      <c r="B226" s="220"/>
      <c r="D226" s="220"/>
      <c r="E226" s="220"/>
      <c r="F226" s="220"/>
      <c r="G226" s="220"/>
      <c r="H226" s="220"/>
      <c r="I226" s="220"/>
      <c r="J226" s="220"/>
      <c r="K226" s="220"/>
    </row>
    <row r="227" spans="2:11" x14ac:dyDescent="0.15">
      <c r="B227" s="220"/>
      <c r="D227" s="220"/>
      <c r="E227" s="220"/>
      <c r="F227" s="220"/>
      <c r="G227" s="220"/>
      <c r="H227" s="220"/>
      <c r="I227" s="220"/>
      <c r="J227" s="220"/>
      <c r="K227" s="220"/>
    </row>
    <row r="228" spans="2:11" x14ac:dyDescent="0.15">
      <c r="B228" s="220"/>
      <c r="D228" s="220"/>
      <c r="E228" s="220"/>
      <c r="F228" s="220"/>
      <c r="G228" s="220"/>
      <c r="H228" s="220"/>
      <c r="I228" s="220"/>
      <c r="J228" s="220"/>
      <c r="K228" s="220"/>
    </row>
    <row r="229" spans="2:11" x14ac:dyDescent="0.15">
      <c r="B229" s="220"/>
      <c r="D229" s="220"/>
      <c r="E229" s="220"/>
      <c r="F229" s="220"/>
      <c r="G229" s="220"/>
      <c r="H229" s="220"/>
      <c r="I229" s="220"/>
      <c r="J229" s="220"/>
      <c r="K229" s="220"/>
    </row>
    <row r="230" spans="2:11" x14ac:dyDescent="0.15">
      <c r="B230" s="220"/>
      <c r="D230" s="220"/>
      <c r="E230" s="220"/>
      <c r="F230" s="220"/>
      <c r="G230" s="220"/>
      <c r="H230" s="220"/>
      <c r="I230" s="220"/>
      <c r="J230" s="220"/>
      <c r="K230" s="220"/>
    </row>
    <row r="231" spans="2:11" x14ac:dyDescent="0.15">
      <c r="B231" s="220"/>
      <c r="D231" s="220"/>
      <c r="E231" s="220"/>
      <c r="F231" s="220"/>
      <c r="G231" s="220"/>
      <c r="H231" s="220"/>
      <c r="I231" s="220"/>
      <c r="J231" s="220"/>
      <c r="K231" s="220"/>
    </row>
    <row r="232" spans="2:11" x14ac:dyDescent="0.15">
      <c r="B232" s="220"/>
      <c r="D232" s="220"/>
      <c r="E232" s="220"/>
      <c r="F232" s="220"/>
      <c r="G232" s="220"/>
      <c r="H232" s="220"/>
      <c r="I232" s="220"/>
      <c r="J232" s="220"/>
      <c r="K232" s="220"/>
    </row>
    <row r="233" spans="2:11" x14ac:dyDescent="0.15">
      <c r="B233" s="220"/>
      <c r="D233" s="220"/>
      <c r="E233" s="220"/>
      <c r="F233" s="220"/>
      <c r="G233" s="220"/>
      <c r="H233" s="220"/>
      <c r="I233" s="220"/>
      <c r="J233" s="220"/>
      <c r="K233" s="220"/>
    </row>
    <row r="234" spans="2:11" x14ac:dyDescent="0.15">
      <c r="B234" s="220"/>
      <c r="D234" s="220"/>
      <c r="E234" s="220"/>
      <c r="F234" s="220"/>
      <c r="G234" s="220"/>
      <c r="H234" s="220"/>
      <c r="I234" s="220"/>
      <c r="J234" s="220"/>
      <c r="K234" s="220"/>
    </row>
    <row r="235" spans="2:11" x14ac:dyDescent="0.15">
      <c r="B235" s="220"/>
      <c r="D235" s="220"/>
      <c r="E235" s="220"/>
      <c r="F235" s="220"/>
      <c r="G235" s="220"/>
      <c r="H235" s="220"/>
      <c r="I235" s="220"/>
      <c r="J235" s="220"/>
      <c r="K235" s="220"/>
    </row>
    <row r="236" spans="2:11" x14ac:dyDescent="0.15">
      <c r="B236" s="220"/>
      <c r="D236" s="220"/>
      <c r="E236" s="220"/>
      <c r="F236" s="220"/>
      <c r="G236" s="220"/>
      <c r="H236" s="220"/>
      <c r="I236" s="220"/>
      <c r="J236" s="220"/>
      <c r="K236" s="220"/>
    </row>
    <row r="237" spans="2:11" x14ac:dyDescent="0.15">
      <c r="B237" s="220"/>
      <c r="D237" s="220"/>
      <c r="E237" s="220"/>
      <c r="F237" s="220"/>
      <c r="G237" s="220"/>
      <c r="H237" s="220"/>
      <c r="I237" s="220"/>
      <c r="J237" s="220"/>
      <c r="K237" s="220"/>
    </row>
    <row r="238" spans="2:11" x14ac:dyDescent="0.15">
      <c r="B238" s="220"/>
      <c r="D238" s="220"/>
      <c r="E238" s="220"/>
      <c r="F238" s="220"/>
      <c r="G238" s="220"/>
      <c r="H238" s="220"/>
      <c r="I238" s="220"/>
      <c r="J238" s="220"/>
      <c r="K238" s="220"/>
    </row>
    <row r="239" spans="2:11" x14ac:dyDescent="0.15">
      <c r="B239" s="220"/>
      <c r="D239" s="220"/>
      <c r="E239" s="220"/>
      <c r="F239" s="220"/>
      <c r="G239" s="220"/>
      <c r="H239" s="220"/>
      <c r="I239" s="220"/>
      <c r="J239" s="220"/>
      <c r="K239" s="220"/>
    </row>
    <row r="240" spans="2:11" x14ac:dyDescent="0.15">
      <c r="B240" s="220"/>
      <c r="D240" s="220"/>
      <c r="E240" s="220"/>
      <c r="F240" s="220"/>
      <c r="G240" s="220"/>
      <c r="H240" s="220"/>
      <c r="I240" s="220"/>
      <c r="J240" s="220"/>
      <c r="K240" s="220"/>
    </row>
  </sheetData>
  <mergeCells count="17">
    <mergeCell ref="B2:K2"/>
    <mergeCell ref="B4:K4"/>
    <mergeCell ref="C18:K21"/>
    <mergeCell ref="B60:K60"/>
    <mergeCell ref="B196:K196"/>
    <mergeCell ref="B197:K197"/>
    <mergeCell ref="B28:K28"/>
    <mergeCell ref="B29:K29"/>
    <mergeCell ref="B30:K30"/>
    <mergeCell ref="B58:K58"/>
    <mergeCell ref="B59:K59"/>
    <mergeCell ref="B104:K104"/>
    <mergeCell ref="B105:K105"/>
    <mergeCell ref="B106:K106"/>
    <mergeCell ref="B154:K154"/>
    <mergeCell ref="B155:K155"/>
    <mergeCell ref="B156:K156"/>
  </mergeCells>
  <phoneticPr fontId="1"/>
  <pageMargins left="0.70866141732283472" right="0.70866141732283472" top="0.74803149606299213" bottom="0.74803149606299213" header="0.31496062992125984" footer="0.31496062992125984"/>
  <pageSetup paperSize="8" scale="95" fitToHeight="0" orientation="landscape" r:id="rId1"/>
  <headerFooter>
    <oddFooter>&amp;R&amp;P / &amp;N ページ</oddFooter>
  </headerFooter>
  <rowBreaks count="6" manualBreakCount="6">
    <brk id="26" max="13" man="1"/>
    <brk id="57" max="13" man="1"/>
    <brk id="101" max="13" man="1"/>
    <brk id="152" max="13" man="1"/>
    <brk id="194" max="13" man="1"/>
    <brk id="241"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C29-160D-40D5-BB53-0575352FFF9F}">
  <sheetPr>
    <tabColor rgb="FFCCFFFF"/>
    <pageSetUpPr fitToPage="1"/>
  </sheetPr>
  <dimension ref="A1:AG22"/>
  <sheetViews>
    <sheetView showGridLines="0" view="pageBreakPreview" zoomScale="90" zoomScaleNormal="100" zoomScaleSheetLayoutView="90" workbookViewId="0">
      <selection activeCell="D28" sqref="D28"/>
    </sheetView>
  </sheetViews>
  <sheetFormatPr defaultRowHeight="18.75" x14ac:dyDescent="0.4"/>
  <cols>
    <col min="1" max="1" width="10.125" style="171" bestFit="1" customWidth="1"/>
    <col min="2" max="2" width="8.125" customWidth="1"/>
    <col min="3" max="3" width="8.875" customWidth="1"/>
    <col min="4" max="4" width="10.375" customWidth="1"/>
    <col min="5" max="5" width="11.5" customWidth="1"/>
    <col min="6" max="6" width="9" customWidth="1"/>
    <col min="7" max="7" width="10.75" customWidth="1"/>
    <col min="8" max="8" width="11.75" customWidth="1"/>
    <col min="9" max="9" width="7.375" customWidth="1"/>
    <col min="10" max="10" width="8.5" customWidth="1"/>
    <col min="11" max="11" width="11.25" customWidth="1"/>
    <col min="12" max="12" width="11.5" customWidth="1"/>
    <col min="13" max="13" width="7.75" customWidth="1"/>
    <col min="14" max="15" width="7.625" customWidth="1"/>
    <col min="16" max="16" width="9.5" customWidth="1"/>
    <col min="17" max="21" width="7.625" customWidth="1"/>
    <col min="22" max="22" width="7.875" customWidth="1"/>
    <col min="23" max="24" width="7.25" customWidth="1"/>
    <col min="25" max="26" width="6.75" customWidth="1"/>
    <col min="27" max="27" width="6.875" customWidth="1"/>
    <col min="28" max="28" width="6.625" customWidth="1"/>
    <col min="29" max="29" width="6.125" customWidth="1"/>
    <col min="32" max="32" width="6.875" customWidth="1"/>
    <col min="33" max="33" width="9" style="152"/>
  </cols>
  <sheetData>
    <row r="1" spans="1:33" s="231" customFormat="1" ht="30" customHeight="1" x14ac:dyDescent="0.4">
      <c r="A1" s="232">
        <v>1</v>
      </c>
      <c r="B1" s="233">
        <v>2</v>
      </c>
      <c r="C1" s="232">
        <v>3</v>
      </c>
      <c r="D1" s="233">
        <v>4</v>
      </c>
      <c r="E1" s="232">
        <v>5</v>
      </c>
      <c r="F1" s="233">
        <v>6</v>
      </c>
      <c r="G1" s="232">
        <v>7</v>
      </c>
      <c r="H1" s="233">
        <v>8</v>
      </c>
      <c r="I1" s="232">
        <v>9</v>
      </c>
      <c r="J1" s="233">
        <v>10</v>
      </c>
      <c r="K1" s="232">
        <v>11</v>
      </c>
      <c r="L1" s="233">
        <v>12</v>
      </c>
      <c r="M1" s="232">
        <v>13</v>
      </c>
      <c r="N1" s="233">
        <v>14</v>
      </c>
      <c r="O1" s="232">
        <v>15</v>
      </c>
      <c r="P1" s="233">
        <v>16</v>
      </c>
      <c r="Q1" s="232">
        <v>17</v>
      </c>
      <c r="R1" s="233">
        <v>18</v>
      </c>
      <c r="S1" s="232">
        <v>19</v>
      </c>
      <c r="T1" s="233">
        <v>20</v>
      </c>
      <c r="U1" s="232">
        <v>21</v>
      </c>
      <c r="V1" s="233">
        <v>22</v>
      </c>
      <c r="W1" s="232">
        <v>23</v>
      </c>
      <c r="X1" s="233">
        <v>24</v>
      </c>
      <c r="Y1" s="232">
        <v>25</v>
      </c>
      <c r="Z1" s="233">
        <v>26</v>
      </c>
      <c r="AA1" s="232">
        <v>27</v>
      </c>
      <c r="AB1" s="233">
        <v>28</v>
      </c>
      <c r="AC1" s="232">
        <v>29</v>
      </c>
      <c r="AD1" s="233">
        <v>30</v>
      </c>
      <c r="AE1" s="232">
        <v>31</v>
      </c>
      <c r="AF1" s="232">
        <v>32</v>
      </c>
      <c r="AG1" s="396" t="s">
        <v>253</v>
      </c>
    </row>
    <row r="2" spans="1:33" ht="18" customHeight="1" x14ac:dyDescent="0.4">
      <c r="A2" s="341" t="s">
        <v>299</v>
      </c>
      <c r="B2" s="345" t="s">
        <v>289</v>
      </c>
      <c r="C2" s="345" t="s">
        <v>65</v>
      </c>
      <c r="D2" s="342" t="s">
        <v>60</v>
      </c>
      <c r="E2" s="344"/>
      <c r="F2" s="177" t="s">
        <v>291</v>
      </c>
      <c r="G2" s="342" t="s">
        <v>61</v>
      </c>
      <c r="H2" s="344"/>
      <c r="I2" s="348" t="s">
        <v>22</v>
      </c>
      <c r="J2" s="346" t="s">
        <v>59</v>
      </c>
      <c r="K2" s="342" t="s">
        <v>141</v>
      </c>
      <c r="L2" s="344"/>
      <c r="M2" s="342" t="s">
        <v>139</v>
      </c>
      <c r="N2" s="343"/>
      <c r="O2" s="343"/>
      <c r="P2" s="344"/>
      <c r="Q2" s="342" t="s">
        <v>231</v>
      </c>
      <c r="R2" s="343"/>
      <c r="S2" s="343"/>
      <c r="T2" s="343"/>
      <c r="U2" s="344"/>
      <c r="V2" s="342" t="s">
        <v>140</v>
      </c>
      <c r="W2" s="344"/>
      <c r="X2" s="350" t="s">
        <v>176</v>
      </c>
      <c r="Y2" s="342" t="s">
        <v>49</v>
      </c>
      <c r="Z2" s="343"/>
      <c r="AA2" s="343"/>
      <c r="AB2" s="343"/>
      <c r="AC2" s="343"/>
      <c r="AD2" s="343"/>
      <c r="AE2" s="344"/>
      <c r="AF2" s="348" t="s">
        <v>165</v>
      </c>
      <c r="AG2" s="341" t="s">
        <v>299</v>
      </c>
    </row>
    <row r="3" spans="1:33" ht="27" customHeight="1" x14ac:dyDescent="0.4">
      <c r="A3" s="341"/>
      <c r="B3" s="345"/>
      <c r="C3" s="345"/>
      <c r="D3" s="180" t="s">
        <v>29</v>
      </c>
      <c r="E3" s="180" t="s">
        <v>30</v>
      </c>
      <c r="F3" s="180" t="s">
        <v>292</v>
      </c>
      <c r="G3" s="179" t="s">
        <v>8</v>
      </c>
      <c r="H3" s="179" t="s">
        <v>167</v>
      </c>
      <c r="I3" s="349"/>
      <c r="J3" s="347"/>
      <c r="K3" s="180" t="s">
        <v>29</v>
      </c>
      <c r="L3" s="180" t="s">
        <v>30</v>
      </c>
      <c r="M3" s="177" t="s">
        <v>15</v>
      </c>
      <c r="N3" s="177" t="s">
        <v>16</v>
      </c>
      <c r="O3" s="177" t="s">
        <v>17</v>
      </c>
      <c r="P3" s="181" t="s">
        <v>109</v>
      </c>
      <c r="Q3" s="182" t="s">
        <v>300</v>
      </c>
      <c r="R3" s="178" t="s">
        <v>15</v>
      </c>
      <c r="S3" s="177" t="s">
        <v>16</v>
      </c>
      <c r="T3" s="177" t="s">
        <v>17</v>
      </c>
      <c r="U3" s="183" t="s">
        <v>7</v>
      </c>
      <c r="V3" s="184" t="s">
        <v>52</v>
      </c>
      <c r="W3" s="177" t="s">
        <v>16</v>
      </c>
      <c r="X3" s="351"/>
      <c r="Y3" s="177" t="s">
        <v>26</v>
      </c>
      <c r="Z3" s="177" t="s">
        <v>27</v>
      </c>
      <c r="AA3" s="177" t="s">
        <v>10</v>
      </c>
      <c r="AB3" s="177" t="s">
        <v>11</v>
      </c>
      <c r="AC3" s="177" t="s">
        <v>3</v>
      </c>
      <c r="AD3" s="182" t="s">
        <v>33</v>
      </c>
      <c r="AE3" s="178" t="s">
        <v>34</v>
      </c>
      <c r="AF3" s="349"/>
      <c r="AG3" s="341"/>
    </row>
    <row r="4" spans="1:33" ht="12.75" customHeight="1" x14ac:dyDescent="0.4">
      <c r="A4" s="230" t="s">
        <v>298</v>
      </c>
      <c r="B4" s="3"/>
      <c r="C4" s="3"/>
      <c r="D4" s="6"/>
      <c r="E4" s="6"/>
      <c r="F4" s="6"/>
      <c r="G4" s="34"/>
      <c r="H4" s="34"/>
      <c r="I4" s="6"/>
      <c r="J4" s="185"/>
      <c r="K4" s="6"/>
      <c r="L4" s="6"/>
      <c r="M4" s="3"/>
      <c r="N4" s="3"/>
      <c r="O4" s="3"/>
      <c r="P4" s="119"/>
      <c r="Q4" s="234" t="s">
        <v>301</v>
      </c>
      <c r="R4" s="120"/>
      <c r="S4" s="121"/>
      <c r="T4" s="121"/>
      <c r="U4" s="122"/>
      <c r="V4" s="110"/>
      <c r="W4" s="3"/>
      <c r="X4" s="6"/>
      <c r="Y4" s="3"/>
      <c r="Z4" s="3"/>
      <c r="AA4" s="3"/>
      <c r="AB4" s="3"/>
      <c r="AC4" s="3"/>
      <c r="AD4" s="23"/>
      <c r="AE4" s="8"/>
      <c r="AF4" s="8"/>
    </row>
    <row r="5" spans="1:33" x14ac:dyDescent="0.4">
      <c r="A5" s="231" t="str">
        <f>B5&amp;F5</f>
        <v>101○○</v>
      </c>
      <c r="B5" s="35">
        <v>101</v>
      </c>
      <c r="C5" s="35" t="s">
        <v>5</v>
      </c>
      <c r="D5" s="83">
        <v>45931</v>
      </c>
      <c r="E5" s="83">
        <v>46053</v>
      </c>
      <c r="F5" s="35" t="s">
        <v>96</v>
      </c>
      <c r="G5" s="83">
        <v>45931</v>
      </c>
      <c r="H5" s="83">
        <v>46053</v>
      </c>
      <c r="I5" s="209" t="str">
        <f>IF($C5="","",IF(AND($M5="○",$N5="○",$O5="○",$AF5="○"),"○","-"))</f>
        <v>○</v>
      </c>
      <c r="J5" s="209" t="str">
        <f>IF(AND($C5="専用",$I5&lt;&gt;"○",$F5&lt;&gt;"空き"),"NG","OK")</f>
        <v>OK</v>
      </c>
      <c r="K5" s="83">
        <v>45931</v>
      </c>
      <c r="L5" s="83">
        <v>46053</v>
      </c>
      <c r="M5" s="37" t="s">
        <v>12</v>
      </c>
      <c r="N5" s="37" t="s">
        <v>12</v>
      </c>
      <c r="O5" s="37" t="s">
        <v>12</v>
      </c>
      <c r="P5" s="94" t="s">
        <v>135</v>
      </c>
      <c r="Q5" s="86">
        <v>5000</v>
      </c>
      <c r="R5" s="87"/>
      <c r="S5" s="88"/>
      <c r="T5" s="88"/>
      <c r="U5" s="88">
        <v>1000</v>
      </c>
      <c r="V5" s="38" t="s">
        <v>42</v>
      </c>
      <c r="W5" s="38" t="s">
        <v>46</v>
      </c>
      <c r="X5" s="38"/>
      <c r="Y5" s="38"/>
      <c r="Z5" s="38"/>
      <c r="AA5" s="38" t="s">
        <v>12</v>
      </c>
      <c r="AB5" s="38"/>
      <c r="AC5" s="38"/>
      <c r="AD5" s="39"/>
      <c r="AE5" s="49"/>
      <c r="AF5" s="200" t="str">
        <f>IF(B5="","",IF(COUNTIF(Y5:AD5, "○") &gt; 0, "○","-"))</f>
        <v>○</v>
      </c>
      <c r="AG5" s="152" t="str">
        <f>A5</f>
        <v>101○○</v>
      </c>
    </row>
    <row r="6" spans="1:33" x14ac:dyDescent="0.4">
      <c r="A6" s="231" t="str">
        <f t="shared" ref="A6:A14" si="0">B6&amp;F6</f>
        <v>101□□</v>
      </c>
      <c r="B6" s="35">
        <v>101</v>
      </c>
      <c r="C6" s="35" t="s">
        <v>290</v>
      </c>
      <c r="D6" s="83">
        <v>46054</v>
      </c>
      <c r="E6" s="83"/>
      <c r="F6" s="35" t="s">
        <v>43</v>
      </c>
      <c r="G6" s="83">
        <v>46054</v>
      </c>
      <c r="H6" s="83"/>
      <c r="I6" s="209" t="str">
        <f t="shared" ref="I6:I20" si="1">IF($C6="","",IF(AND($M6="○",$N6="○",$O6="○",$AF6="○"),"○","-"))</f>
        <v>-</v>
      </c>
      <c r="J6" s="209" t="str">
        <f t="shared" ref="J6:J14" si="2">IF(AND($C6="専用",$I6&lt;&gt;"○",$F6&lt;&gt;"空き"),"NG","OK")</f>
        <v>OK</v>
      </c>
      <c r="K6" s="83">
        <v>46054</v>
      </c>
      <c r="L6" s="83"/>
      <c r="M6" s="37" t="s">
        <v>12</v>
      </c>
      <c r="N6" s="37" t="s">
        <v>12</v>
      </c>
      <c r="O6" s="37" t="s">
        <v>64</v>
      </c>
      <c r="P6" s="94" t="s">
        <v>112</v>
      </c>
      <c r="Q6" s="86"/>
      <c r="R6" s="87">
        <v>2000</v>
      </c>
      <c r="S6" s="88">
        <v>2000</v>
      </c>
      <c r="T6" s="88"/>
      <c r="U6" s="88"/>
      <c r="V6" s="38" t="s">
        <v>42</v>
      </c>
      <c r="W6" s="38" t="s">
        <v>46</v>
      </c>
      <c r="X6" s="38"/>
      <c r="Y6" s="38"/>
      <c r="Z6" s="38"/>
      <c r="AA6" s="38" t="s">
        <v>12</v>
      </c>
      <c r="AB6" s="38"/>
      <c r="AC6" s="38"/>
      <c r="AD6" s="39"/>
      <c r="AE6" s="49"/>
      <c r="AF6" s="200" t="str">
        <f t="shared" ref="AF6:AF20" si="3">IF(B6="","",IF(COUNTIF(Y6:AD6, "○") &gt; 0, "○","-"))</f>
        <v>○</v>
      </c>
      <c r="AG6" s="152" t="str">
        <f t="shared" ref="AG6:AG14" si="4">A6</f>
        <v>101□□</v>
      </c>
    </row>
    <row r="7" spans="1:33" x14ac:dyDescent="0.4">
      <c r="A7" s="231" t="str">
        <f t="shared" si="0"/>
        <v>103△□○</v>
      </c>
      <c r="B7" s="35">
        <v>103</v>
      </c>
      <c r="C7" s="35" t="s">
        <v>5</v>
      </c>
      <c r="D7" s="83">
        <v>45931</v>
      </c>
      <c r="E7" s="83"/>
      <c r="F7" s="35" t="s">
        <v>97</v>
      </c>
      <c r="G7" s="83">
        <v>45931</v>
      </c>
      <c r="H7" s="83"/>
      <c r="I7" s="209" t="str">
        <f t="shared" si="1"/>
        <v>○</v>
      </c>
      <c r="J7" s="209" t="str">
        <f t="shared" si="2"/>
        <v>OK</v>
      </c>
      <c r="K7" s="83">
        <v>45931</v>
      </c>
      <c r="L7" s="85"/>
      <c r="M7" s="37" t="s">
        <v>12</v>
      </c>
      <c r="N7" s="37" t="s">
        <v>12</v>
      </c>
      <c r="O7" s="37" t="s">
        <v>12</v>
      </c>
      <c r="P7" s="94" t="s">
        <v>135</v>
      </c>
      <c r="Q7" s="86">
        <v>5000</v>
      </c>
      <c r="R7" s="87"/>
      <c r="S7" s="88"/>
      <c r="T7" s="88"/>
      <c r="U7" s="88">
        <v>1000</v>
      </c>
      <c r="V7" s="38" t="s">
        <v>42</v>
      </c>
      <c r="W7" s="38" t="s">
        <v>46</v>
      </c>
      <c r="X7" s="38"/>
      <c r="Y7" s="38"/>
      <c r="Z7" s="38"/>
      <c r="AA7" s="38" t="s">
        <v>12</v>
      </c>
      <c r="AB7" s="38"/>
      <c r="AC7" s="38"/>
      <c r="AD7" s="39"/>
      <c r="AE7" s="49"/>
      <c r="AF7" s="200" t="str">
        <f t="shared" si="3"/>
        <v>○</v>
      </c>
      <c r="AG7" s="152" t="str">
        <f t="shared" si="4"/>
        <v>103△□○</v>
      </c>
    </row>
    <row r="8" spans="1:33" x14ac:dyDescent="0.4">
      <c r="A8" s="231" t="str">
        <f t="shared" si="0"/>
        <v>104●◇</v>
      </c>
      <c r="B8" s="35">
        <v>104</v>
      </c>
      <c r="C8" s="35" t="s">
        <v>290</v>
      </c>
      <c r="D8" s="83">
        <v>45931</v>
      </c>
      <c r="E8" s="83">
        <v>46053</v>
      </c>
      <c r="F8" s="35" t="s">
        <v>98</v>
      </c>
      <c r="G8" s="83">
        <v>45931</v>
      </c>
      <c r="H8" s="83">
        <v>46053</v>
      </c>
      <c r="I8" s="209" t="str">
        <f t="shared" si="1"/>
        <v>○</v>
      </c>
      <c r="J8" s="209" t="str">
        <f t="shared" si="2"/>
        <v>OK</v>
      </c>
      <c r="K8" s="83">
        <v>45931</v>
      </c>
      <c r="L8" s="83">
        <v>46053</v>
      </c>
      <c r="M8" s="37" t="s">
        <v>12</v>
      </c>
      <c r="N8" s="37" t="s">
        <v>12</v>
      </c>
      <c r="O8" s="37" t="s">
        <v>12</v>
      </c>
      <c r="P8" s="94" t="s">
        <v>112</v>
      </c>
      <c r="Q8" s="86">
        <v>4000</v>
      </c>
      <c r="R8" s="87"/>
      <c r="S8" s="88"/>
      <c r="T8" s="88"/>
      <c r="U8" s="88"/>
      <c r="V8" s="38" t="s">
        <v>14</v>
      </c>
      <c r="W8" s="38" t="s">
        <v>46</v>
      </c>
      <c r="X8" s="38"/>
      <c r="Y8" s="38"/>
      <c r="Z8" s="38"/>
      <c r="AA8" s="38" t="s">
        <v>12</v>
      </c>
      <c r="AB8" s="38"/>
      <c r="AC8" s="38"/>
      <c r="AD8" s="39"/>
      <c r="AE8" s="49"/>
      <c r="AF8" s="200" t="str">
        <f t="shared" si="3"/>
        <v>○</v>
      </c>
      <c r="AG8" s="152" t="str">
        <f t="shared" si="4"/>
        <v>104●◇</v>
      </c>
    </row>
    <row r="9" spans="1:33" x14ac:dyDescent="0.4">
      <c r="A9" s="231" t="str">
        <f t="shared" si="0"/>
        <v>104空き</v>
      </c>
      <c r="B9" s="35">
        <v>104</v>
      </c>
      <c r="C9" s="35" t="s">
        <v>137</v>
      </c>
      <c r="D9" s="83">
        <v>46054</v>
      </c>
      <c r="E9" s="83"/>
      <c r="F9" s="35" t="s">
        <v>45</v>
      </c>
      <c r="G9" s="83"/>
      <c r="H9" s="83"/>
      <c r="I9" s="209" t="str">
        <f t="shared" si="1"/>
        <v>-</v>
      </c>
      <c r="J9" s="209" t="str">
        <f t="shared" si="2"/>
        <v>OK</v>
      </c>
      <c r="K9" s="83"/>
      <c r="L9" s="83"/>
      <c r="M9" s="37"/>
      <c r="N9" s="37"/>
      <c r="O9" s="37"/>
      <c r="P9" s="94" t="s">
        <v>112</v>
      </c>
      <c r="Q9" s="86"/>
      <c r="R9" s="87"/>
      <c r="S9" s="88"/>
      <c r="T9" s="88"/>
      <c r="U9" s="88"/>
      <c r="V9" s="38"/>
      <c r="W9" s="38"/>
      <c r="X9" s="38"/>
      <c r="Y9" s="38"/>
      <c r="Z9" s="38"/>
      <c r="AA9" s="38"/>
      <c r="AB9" s="38"/>
      <c r="AC9" s="38"/>
      <c r="AD9" s="39"/>
      <c r="AE9" s="49"/>
      <c r="AF9" s="200" t="str">
        <f t="shared" si="3"/>
        <v>-</v>
      </c>
      <c r="AG9" s="152" t="str">
        <f t="shared" si="4"/>
        <v>104空き</v>
      </c>
    </row>
    <row r="10" spans="1:33" x14ac:dyDescent="0.4">
      <c r="A10" s="231" t="str">
        <f t="shared" si="0"/>
        <v>201◇○</v>
      </c>
      <c r="B10" s="35">
        <v>201</v>
      </c>
      <c r="C10" s="35" t="s">
        <v>290</v>
      </c>
      <c r="D10" s="83">
        <v>45931</v>
      </c>
      <c r="E10" s="83"/>
      <c r="F10" s="35" t="s">
        <v>100</v>
      </c>
      <c r="G10" s="83">
        <v>46054</v>
      </c>
      <c r="H10" s="83"/>
      <c r="I10" s="209" t="str">
        <f t="shared" si="1"/>
        <v>-</v>
      </c>
      <c r="J10" s="209" t="str">
        <f t="shared" si="2"/>
        <v>OK</v>
      </c>
      <c r="K10" s="224">
        <v>46054</v>
      </c>
      <c r="L10" s="85"/>
      <c r="M10" s="37" t="s">
        <v>64</v>
      </c>
      <c r="N10" s="37" t="s">
        <v>12</v>
      </c>
      <c r="O10" s="37" t="s">
        <v>64</v>
      </c>
      <c r="P10" s="94" t="s">
        <v>138</v>
      </c>
      <c r="Q10" s="86"/>
      <c r="R10" s="87"/>
      <c r="S10" s="88">
        <v>2000</v>
      </c>
      <c r="T10" s="88"/>
      <c r="U10" s="88">
        <v>500</v>
      </c>
      <c r="V10" s="38" t="s">
        <v>64</v>
      </c>
      <c r="W10" s="38" t="s">
        <v>70</v>
      </c>
      <c r="X10" s="38"/>
      <c r="Y10" s="38"/>
      <c r="Z10" s="38"/>
      <c r="AA10" s="38"/>
      <c r="AB10" s="38" t="s">
        <v>12</v>
      </c>
      <c r="AC10" s="38"/>
      <c r="AD10" s="39"/>
      <c r="AE10" s="49"/>
      <c r="AF10" s="200" t="str">
        <f t="shared" si="3"/>
        <v>○</v>
      </c>
      <c r="AG10" s="152" t="str">
        <f t="shared" si="4"/>
        <v>201◇○</v>
      </c>
    </row>
    <row r="11" spans="1:33" x14ac:dyDescent="0.4">
      <c r="A11" s="231" t="str">
        <f t="shared" si="0"/>
        <v>202□◇</v>
      </c>
      <c r="B11" s="35">
        <v>202</v>
      </c>
      <c r="C11" s="35" t="s">
        <v>290</v>
      </c>
      <c r="D11" s="83">
        <v>45931</v>
      </c>
      <c r="E11" s="83"/>
      <c r="F11" s="35" t="s">
        <v>101</v>
      </c>
      <c r="G11" s="83">
        <v>45931</v>
      </c>
      <c r="H11" s="83"/>
      <c r="I11" s="209" t="str">
        <f t="shared" si="1"/>
        <v>-</v>
      </c>
      <c r="J11" s="209" t="str">
        <f t="shared" si="2"/>
        <v>OK</v>
      </c>
      <c r="K11" s="85"/>
      <c r="L11" s="85"/>
      <c r="M11" s="38" t="s">
        <v>64</v>
      </c>
      <c r="N11" s="38" t="s">
        <v>64</v>
      </c>
      <c r="O11" s="38" t="s">
        <v>64</v>
      </c>
      <c r="P11" s="93" t="s">
        <v>112</v>
      </c>
      <c r="Q11" s="86"/>
      <c r="R11" s="87"/>
      <c r="S11" s="88"/>
      <c r="T11" s="88"/>
      <c r="U11" s="88"/>
      <c r="V11" s="38" t="s">
        <v>64</v>
      </c>
      <c r="W11" s="38" t="s">
        <v>64</v>
      </c>
      <c r="X11" s="38"/>
      <c r="Y11" s="38"/>
      <c r="Z11" s="38"/>
      <c r="AA11" s="38"/>
      <c r="AB11" s="38"/>
      <c r="AC11" s="38"/>
      <c r="AD11" s="39"/>
      <c r="AE11" s="49" t="s">
        <v>12</v>
      </c>
      <c r="AF11" s="200" t="str">
        <f t="shared" si="3"/>
        <v>-</v>
      </c>
      <c r="AG11" s="152" t="str">
        <f t="shared" si="4"/>
        <v>202□◇</v>
      </c>
    </row>
    <row r="12" spans="1:33" x14ac:dyDescent="0.4">
      <c r="A12" s="231" t="str">
        <f t="shared" si="0"/>
        <v>203○△</v>
      </c>
      <c r="B12" s="35">
        <v>203</v>
      </c>
      <c r="C12" s="35" t="s">
        <v>290</v>
      </c>
      <c r="D12" s="83">
        <v>45931</v>
      </c>
      <c r="E12" s="83"/>
      <c r="F12" s="35" t="s">
        <v>102</v>
      </c>
      <c r="G12" s="83">
        <v>45992</v>
      </c>
      <c r="H12" s="83"/>
      <c r="I12" s="209" t="str">
        <f t="shared" si="1"/>
        <v>○</v>
      </c>
      <c r="J12" s="209" t="str">
        <f t="shared" si="2"/>
        <v>OK</v>
      </c>
      <c r="K12" s="83">
        <v>46023</v>
      </c>
      <c r="L12" s="85"/>
      <c r="M12" s="37" t="s">
        <v>12</v>
      </c>
      <c r="N12" s="37" t="s">
        <v>12</v>
      </c>
      <c r="O12" s="37" t="s">
        <v>12</v>
      </c>
      <c r="P12" s="94" t="s">
        <v>112</v>
      </c>
      <c r="Q12" s="86">
        <v>5000</v>
      </c>
      <c r="R12" s="87"/>
      <c r="S12" s="88"/>
      <c r="T12" s="88"/>
      <c r="U12" s="88"/>
      <c r="V12" s="38" t="s">
        <v>42</v>
      </c>
      <c r="W12" s="38" t="s">
        <v>46</v>
      </c>
      <c r="X12" s="38"/>
      <c r="Y12" s="38"/>
      <c r="Z12" s="38"/>
      <c r="AA12" s="38" t="s">
        <v>12</v>
      </c>
      <c r="AB12" s="38"/>
      <c r="AC12" s="38"/>
      <c r="AD12" s="39"/>
      <c r="AE12" s="49"/>
      <c r="AF12" s="200" t="str">
        <f t="shared" si="3"/>
        <v>○</v>
      </c>
      <c r="AG12" s="152" t="str">
        <f t="shared" si="4"/>
        <v>203○△</v>
      </c>
    </row>
    <row r="13" spans="1:33" x14ac:dyDescent="0.4">
      <c r="A13" s="231" t="str">
        <f t="shared" si="0"/>
        <v>204空き</v>
      </c>
      <c r="B13" s="35">
        <v>204</v>
      </c>
      <c r="C13" s="35" t="s">
        <v>290</v>
      </c>
      <c r="D13" s="83">
        <v>45931</v>
      </c>
      <c r="E13" s="83">
        <v>45991</v>
      </c>
      <c r="F13" s="35" t="s">
        <v>45</v>
      </c>
      <c r="G13" s="83"/>
      <c r="H13" s="83"/>
      <c r="I13" s="209" t="str">
        <f t="shared" si="1"/>
        <v>-</v>
      </c>
      <c r="J13" s="209" t="str">
        <f t="shared" si="2"/>
        <v>OK</v>
      </c>
      <c r="K13" s="85"/>
      <c r="L13" s="85"/>
      <c r="M13" s="38"/>
      <c r="N13" s="38"/>
      <c r="O13" s="38"/>
      <c r="P13" s="93" t="s">
        <v>112</v>
      </c>
      <c r="Q13" s="86"/>
      <c r="R13" s="87"/>
      <c r="S13" s="88"/>
      <c r="T13" s="88"/>
      <c r="U13" s="88"/>
      <c r="V13" s="38"/>
      <c r="W13" s="38"/>
      <c r="X13" s="38"/>
      <c r="Y13" s="38"/>
      <c r="Z13" s="38"/>
      <c r="AA13" s="38"/>
      <c r="AB13" s="38"/>
      <c r="AC13" s="38"/>
      <c r="AD13" s="39"/>
      <c r="AE13" s="49"/>
      <c r="AF13" s="200" t="str">
        <f t="shared" si="3"/>
        <v>-</v>
      </c>
      <c r="AG13" s="152" t="str">
        <f t="shared" si="4"/>
        <v>204空き</v>
      </c>
    </row>
    <row r="14" spans="1:33" x14ac:dyDescent="0.4">
      <c r="A14" s="231" t="str">
        <f t="shared" si="0"/>
        <v>204□○</v>
      </c>
      <c r="B14" s="35">
        <v>204</v>
      </c>
      <c r="C14" s="35" t="s">
        <v>290</v>
      </c>
      <c r="D14" s="83">
        <v>45992</v>
      </c>
      <c r="E14" s="83"/>
      <c r="F14" s="35" t="s">
        <v>99</v>
      </c>
      <c r="G14" s="83">
        <v>45992</v>
      </c>
      <c r="H14" s="83"/>
      <c r="I14" s="209" t="str">
        <f t="shared" si="1"/>
        <v>○</v>
      </c>
      <c r="J14" s="209" t="str">
        <f t="shared" si="2"/>
        <v>OK</v>
      </c>
      <c r="K14" s="83">
        <v>46023</v>
      </c>
      <c r="L14" s="85"/>
      <c r="M14" s="37" t="s">
        <v>12</v>
      </c>
      <c r="N14" s="37" t="s">
        <v>12</v>
      </c>
      <c r="O14" s="37" t="s">
        <v>12</v>
      </c>
      <c r="P14" s="94" t="s">
        <v>112</v>
      </c>
      <c r="Q14" s="86">
        <v>4000</v>
      </c>
      <c r="R14" s="87"/>
      <c r="S14" s="88"/>
      <c r="T14" s="88"/>
      <c r="U14" s="88"/>
      <c r="V14" s="38" t="s">
        <v>14</v>
      </c>
      <c r="W14" s="38" t="s">
        <v>46</v>
      </c>
      <c r="X14" s="38"/>
      <c r="Y14" s="37" t="s">
        <v>12</v>
      </c>
      <c r="Z14" s="37"/>
      <c r="AA14" s="37"/>
      <c r="AB14" s="37" t="s">
        <v>12</v>
      </c>
      <c r="AC14" s="38"/>
      <c r="AD14" s="39"/>
      <c r="AE14" s="49"/>
      <c r="AF14" s="200" t="str">
        <f t="shared" si="3"/>
        <v>○</v>
      </c>
      <c r="AG14" s="152" t="str">
        <f t="shared" si="4"/>
        <v>204□○</v>
      </c>
    </row>
    <row r="15" spans="1:33" x14ac:dyDescent="0.4">
      <c r="B15" s="35"/>
      <c r="C15" s="35"/>
      <c r="D15" s="83"/>
      <c r="E15" s="83"/>
      <c r="F15" s="35"/>
      <c r="G15" s="83"/>
      <c r="H15" s="83"/>
      <c r="I15" s="175" t="str">
        <f t="shared" si="1"/>
        <v/>
      </c>
      <c r="J15" s="175"/>
      <c r="K15" s="38"/>
      <c r="L15" s="38"/>
      <c r="M15" s="38"/>
      <c r="N15" s="38"/>
      <c r="O15" s="38"/>
      <c r="P15" s="93"/>
      <c r="Q15" s="86"/>
      <c r="R15" s="87"/>
      <c r="S15" s="88"/>
      <c r="T15" s="88"/>
      <c r="U15" s="88"/>
      <c r="V15" s="35"/>
      <c r="W15" s="35"/>
      <c r="X15" s="35"/>
      <c r="Y15" s="38"/>
      <c r="Z15" s="38"/>
      <c r="AA15" s="38"/>
      <c r="AB15" s="38"/>
      <c r="AC15" s="38"/>
      <c r="AD15" s="39"/>
      <c r="AE15" s="49"/>
      <c r="AF15" s="200" t="str">
        <f t="shared" si="3"/>
        <v/>
      </c>
    </row>
    <row r="16" spans="1:33" x14ac:dyDescent="0.4">
      <c r="B16" s="35"/>
      <c r="C16" s="35"/>
      <c r="D16" s="83"/>
      <c r="E16" s="83"/>
      <c r="F16" s="35"/>
      <c r="G16" s="83"/>
      <c r="H16" s="83"/>
      <c r="I16" s="175" t="str">
        <f t="shared" si="1"/>
        <v/>
      </c>
      <c r="J16" s="175"/>
      <c r="K16" s="38"/>
      <c r="L16" s="38"/>
      <c r="M16" s="38"/>
      <c r="N16" s="38"/>
      <c r="O16" s="38"/>
      <c r="P16" s="93"/>
      <c r="Q16" s="86"/>
      <c r="R16" s="87"/>
      <c r="S16" s="88"/>
      <c r="T16" s="88"/>
      <c r="U16" s="88"/>
      <c r="V16" s="35"/>
      <c r="W16" s="35"/>
      <c r="X16" s="35"/>
      <c r="Y16" s="38"/>
      <c r="Z16" s="38"/>
      <c r="AA16" s="38"/>
      <c r="AB16" s="38"/>
      <c r="AC16" s="38"/>
      <c r="AD16" s="39"/>
      <c r="AE16" s="49"/>
      <c r="AF16" s="200" t="str">
        <f t="shared" si="3"/>
        <v/>
      </c>
    </row>
    <row r="17" spans="2:32" x14ac:dyDescent="0.4">
      <c r="B17" s="35"/>
      <c r="C17" s="35"/>
      <c r="D17" s="83"/>
      <c r="E17" s="83"/>
      <c r="F17" s="35"/>
      <c r="G17" s="83"/>
      <c r="H17" s="83"/>
      <c r="I17" s="175" t="str">
        <f t="shared" si="1"/>
        <v/>
      </c>
      <c r="J17" s="175"/>
      <c r="K17" s="38"/>
      <c r="L17" s="38"/>
      <c r="M17" s="38"/>
      <c r="N17" s="38"/>
      <c r="O17" s="38"/>
      <c r="P17" s="93"/>
      <c r="Q17" s="86"/>
      <c r="R17" s="87"/>
      <c r="S17" s="88"/>
      <c r="T17" s="88"/>
      <c r="U17" s="88"/>
      <c r="V17" s="35"/>
      <c r="W17" s="35"/>
      <c r="X17" s="35"/>
      <c r="Y17" s="38"/>
      <c r="Z17" s="38"/>
      <c r="AA17" s="38"/>
      <c r="AB17" s="38"/>
      <c r="AC17" s="38"/>
      <c r="AD17" s="39"/>
      <c r="AE17" s="49"/>
      <c r="AF17" s="200" t="str">
        <f t="shared" si="3"/>
        <v/>
      </c>
    </row>
    <row r="18" spans="2:32" x14ac:dyDescent="0.4">
      <c r="B18" s="35"/>
      <c r="C18" s="35"/>
      <c r="D18" s="83"/>
      <c r="E18" s="83"/>
      <c r="F18" s="35"/>
      <c r="G18" s="83"/>
      <c r="H18" s="83"/>
      <c r="I18" s="175" t="str">
        <f t="shared" si="1"/>
        <v/>
      </c>
      <c r="J18" s="175"/>
      <c r="K18" s="38"/>
      <c r="L18" s="38"/>
      <c r="M18" s="38"/>
      <c r="N18" s="38"/>
      <c r="O18" s="38"/>
      <c r="P18" s="93"/>
      <c r="Q18" s="86"/>
      <c r="R18" s="87"/>
      <c r="S18" s="88"/>
      <c r="T18" s="88"/>
      <c r="U18" s="88"/>
      <c r="V18" s="35"/>
      <c r="W18" s="35"/>
      <c r="X18" s="35"/>
      <c r="Y18" s="38"/>
      <c r="Z18" s="38"/>
      <c r="AA18" s="38"/>
      <c r="AB18" s="38"/>
      <c r="AC18" s="38"/>
      <c r="AD18" s="39"/>
      <c r="AE18" s="49"/>
      <c r="AF18" s="200" t="str">
        <f t="shared" si="3"/>
        <v/>
      </c>
    </row>
    <row r="19" spans="2:32" x14ac:dyDescent="0.4">
      <c r="B19" s="35"/>
      <c r="C19" s="35"/>
      <c r="D19" s="83"/>
      <c r="E19" s="83"/>
      <c r="F19" s="35"/>
      <c r="G19" s="83"/>
      <c r="H19" s="83"/>
      <c r="I19" s="175" t="str">
        <f t="shared" si="1"/>
        <v/>
      </c>
      <c r="J19" s="175"/>
      <c r="K19" s="38"/>
      <c r="L19" s="38"/>
      <c r="M19" s="38"/>
      <c r="N19" s="38"/>
      <c r="O19" s="38"/>
      <c r="P19" s="93"/>
      <c r="Q19" s="86"/>
      <c r="R19" s="87"/>
      <c r="S19" s="88"/>
      <c r="T19" s="88"/>
      <c r="U19" s="88"/>
      <c r="V19" s="35"/>
      <c r="W19" s="35"/>
      <c r="X19" s="35"/>
      <c r="Y19" s="38"/>
      <c r="Z19" s="38"/>
      <c r="AA19" s="38"/>
      <c r="AB19" s="38"/>
      <c r="AC19" s="38"/>
      <c r="AD19" s="39"/>
      <c r="AE19" s="49"/>
      <c r="AF19" s="200" t="str">
        <f t="shared" si="3"/>
        <v/>
      </c>
    </row>
    <row r="20" spans="2:32" x14ac:dyDescent="0.4">
      <c r="B20" s="35"/>
      <c r="C20" s="35"/>
      <c r="D20" s="83"/>
      <c r="E20" s="83"/>
      <c r="F20" s="35"/>
      <c r="G20" s="83"/>
      <c r="H20" s="83"/>
      <c r="I20" s="175" t="str">
        <f t="shared" si="1"/>
        <v/>
      </c>
      <c r="J20" s="175"/>
      <c r="K20" s="38"/>
      <c r="L20" s="38"/>
      <c r="M20" s="38"/>
      <c r="N20" s="38"/>
      <c r="O20" s="38"/>
      <c r="P20" s="93"/>
      <c r="Q20" s="86"/>
      <c r="R20" s="87"/>
      <c r="S20" s="88"/>
      <c r="T20" s="88"/>
      <c r="U20" s="88"/>
      <c r="V20" s="35"/>
      <c r="W20" s="35"/>
      <c r="X20" s="35"/>
      <c r="Y20" s="38"/>
      <c r="Z20" s="38"/>
      <c r="AA20" s="38"/>
      <c r="AB20" s="38"/>
      <c r="AC20" s="38"/>
      <c r="AD20" s="39"/>
      <c r="AE20" s="49"/>
      <c r="AF20" s="200" t="str">
        <f t="shared" si="3"/>
        <v/>
      </c>
    </row>
    <row r="21" spans="2:32" ht="24" x14ac:dyDescent="0.4">
      <c r="B21" s="174" t="s">
        <v>66</v>
      </c>
      <c r="C21" s="4" t="str">
        <f>IF(COUNTIFS(B5:B20,"&lt;&gt;",E5:E20,"",H5:H20,"")='1-2.入居状況等 (集計表)'!$D$4,"OK","NG")</f>
        <v>OK</v>
      </c>
      <c r="D21" s="65"/>
      <c r="E21" s="126" t="s">
        <v>166</v>
      </c>
      <c r="F21" s="124" t="s">
        <v>28</v>
      </c>
      <c r="G21" s="210">
        <f>COUNTIFS($C$5:$C$20,"&lt;&gt;"&amp;"-",G5:G20,"&lt;&gt;"&amp;"")</f>
        <v>8</v>
      </c>
      <c r="H21" s="211"/>
      <c r="I21" s="210">
        <f>COUNTIFS($C$5:$C$20,"&lt;&gt;"&amp;"-",I5:I20,"○")</f>
        <v>5</v>
      </c>
      <c r="J21" s="176"/>
      <c r="K21" s="65"/>
      <c r="L21" s="65"/>
      <c r="M21" s="67"/>
      <c r="N21" s="67"/>
      <c r="O21" s="67"/>
      <c r="P21" s="210">
        <f>COUNTA(P5:P20)-COUNTIF(P5:P20,"なし")</f>
        <v>3</v>
      </c>
      <c r="Q21" s="89"/>
      <c r="R21" s="90"/>
      <c r="S21" s="91"/>
      <c r="T21" s="91"/>
      <c r="U21" s="91"/>
      <c r="V21" s="66"/>
      <c r="W21" s="66"/>
      <c r="X21" s="66"/>
      <c r="Y21" s="210">
        <f>COUNTIFS($C$5:$C$20,"&lt;&gt;"&amp;"-",Y5:Y20,"○")</f>
        <v>1</v>
      </c>
      <c r="Z21" s="210">
        <f t="shared" ref="Y21:AE21" si="5">COUNTIFS($C$5:$C$20,"&lt;&gt;"&amp;"-",Z5:Z20,"○")</f>
        <v>0</v>
      </c>
      <c r="AA21" s="210">
        <f t="shared" si="5"/>
        <v>5</v>
      </c>
      <c r="AB21" s="210">
        <f t="shared" si="5"/>
        <v>2</v>
      </c>
      <c r="AC21" s="210">
        <f t="shared" si="5"/>
        <v>0</v>
      </c>
      <c r="AD21" s="213">
        <f t="shared" si="5"/>
        <v>0</v>
      </c>
      <c r="AE21" s="214">
        <f t="shared" si="5"/>
        <v>1</v>
      </c>
      <c r="AF21" s="395"/>
    </row>
    <row r="22" spans="2:32" x14ac:dyDescent="0.4">
      <c r="F22" s="124" t="s">
        <v>165</v>
      </c>
      <c r="G22" s="210">
        <f>G21-AE21</f>
        <v>7</v>
      </c>
      <c r="L22" s="125" t="s">
        <v>159</v>
      </c>
      <c r="M22" s="212">
        <f>COUNTIFS($I$5:$I$20,"-",$M$5:$M$20,"○")</f>
        <v>1</v>
      </c>
      <c r="N22" s="212">
        <f>COUNTIFS($I$5:$I$20,"-",$N$5:$N$20,"○")</f>
        <v>2</v>
      </c>
      <c r="O22" s="212">
        <f>COUNTIFS($I$5:$I$20,"-",$O$5:$O$20,"○")</f>
        <v>0</v>
      </c>
      <c r="X22" s="125" t="s">
        <v>136</v>
      </c>
      <c r="Y22" s="210">
        <f t="shared" ref="Y22:AD22" si="6">COUNTIFS(Y5:Y20,"○",$I5:$I20,"○")</f>
        <v>1</v>
      </c>
      <c r="Z22" s="210">
        <f t="shared" si="6"/>
        <v>0</v>
      </c>
      <c r="AA22" s="210">
        <f t="shared" si="6"/>
        <v>4</v>
      </c>
      <c r="AB22" s="210">
        <f t="shared" si="6"/>
        <v>1</v>
      </c>
      <c r="AC22" s="210">
        <f t="shared" si="6"/>
        <v>0</v>
      </c>
      <c r="AD22" s="210">
        <f t="shared" si="6"/>
        <v>0</v>
      </c>
    </row>
  </sheetData>
  <autoFilter ref="A4:AG22" xr:uid="{335B6C29-160D-40D5-BB53-0575352FFF9F}"/>
  <mergeCells count="15">
    <mergeCell ref="A2:A3"/>
    <mergeCell ref="Y2:AE2"/>
    <mergeCell ref="V2:W2"/>
    <mergeCell ref="B2:B3"/>
    <mergeCell ref="J2:J3"/>
    <mergeCell ref="K2:L2"/>
    <mergeCell ref="C2:C3"/>
    <mergeCell ref="D2:E2"/>
    <mergeCell ref="I2:I3"/>
    <mergeCell ref="G2:H2"/>
    <mergeCell ref="M2:P2"/>
    <mergeCell ref="Q2:U2"/>
    <mergeCell ref="X2:X3"/>
    <mergeCell ref="AF2:AF3"/>
    <mergeCell ref="AG2:AG3"/>
  </mergeCells>
  <phoneticPr fontId="1"/>
  <conditionalFormatting sqref="B5:AF20">
    <cfRule type="expression" dxfId="11" priority="8">
      <formula>OR($E5&lt;&gt;"",$H5&lt;&gt;"")</formula>
    </cfRule>
  </conditionalFormatting>
  <conditionalFormatting sqref="C21">
    <cfRule type="containsText" dxfId="10" priority="30" operator="containsText" text="NG">
      <formula>NOT(ISERROR(SEARCH("NG",C21)))</formula>
    </cfRule>
  </conditionalFormatting>
  <conditionalFormatting sqref="J5:J20">
    <cfRule type="containsText" dxfId="9" priority="31" operator="containsText" text="NG">
      <formula>NOT(ISERROR(SEARCH("NG",J5)))</formula>
    </cfRule>
  </conditionalFormatting>
  <conditionalFormatting sqref="J6:AF6">
    <cfRule type="expression" dxfId="8" priority="48">
      <formula>OR($E$6&lt;&gt;"",$H$6&lt;&gt;"")</formula>
    </cfRule>
  </conditionalFormatting>
  <conditionalFormatting sqref="J7:AF7">
    <cfRule type="expression" dxfId="7" priority="46">
      <formula>OR($E$7&lt;&gt;"",$H$7&lt;&gt;"")</formula>
    </cfRule>
  </conditionalFormatting>
  <conditionalFormatting sqref="P6">
    <cfRule type="expression" dxfId="6" priority="3">
      <formula>OR($E$7&lt;&gt;"",$H$7&lt;&gt;"")</formula>
    </cfRule>
  </conditionalFormatting>
  <conditionalFormatting sqref="P6:P7">
    <cfRule type="expression" dxfId="5" priority="7">
      <formula>OR($E$6&lt;&gt;"",$H$6&lt;&gt;"")</formula>
    </cfRule>
  </conditionalFormatting>
  <conditionalFormatting sqref="S10">
    <cfRule type="expression" dxfId="4" priority="1">
      <formula>OR($E$6&lt;&gt;"",$H$6&lt;&gt;"")</formula>
    </cfRule>
  </conditionalFormatting>
  <conditionalFormatting sqref="U6">
    <cfRule type="expression" dxfId="3" priority="2">
      <formula>OR($E$7&lt;&gt;"",$H$7&lt;&gt;"")</formula>
    </cfRule>
  </conditionalFormatting>
  <conditionalFormatting sqref="U6:U7">
    <cfRule type="expression" dxfId="2" priority="6">
      <formula>OR($E$6&lt;&gt;"",$H$6&lt;&gt;"")</formula>
    </cfRule>
  </conditionalFormatting>
  <conditionalFormatting sqref="U10">
    <cfRule type="expression" dxfId="1" priority="4">
      <formula>OR($E$6&lt;&gt;"",$H$6&lt;&gt;"")</formula>
    </cfRule>
    <cfRule type="expression" dxfId="0" priority="5">
      <formula>OR($E$7&lt;&gt;"",$H$7&lt;&gt;"")</formula>
    </cfRule>
  </conditionalFormatting>
  <dataValidations count="5">
    <dataValidation type="list" allowBlank="1" showInputMessage="1" showErrorMessage="1" sqref="C5:C20" xr:uid="{8273C1CF-FE89-4AAF-BC56-4EB8CCF58D4D}">
      <formula1>"専用,非専用"</formula1>
    </dataValidation>
    <dataValidation type="list" allowBlank="1" showInputMessage="1" showErrorMessage="1" sqref="V5:V20" xr:uid="{0761F29E-3132-40D0-8B4F-16610915285C}">
      <formula1>"機器,電話,SNS,訪問,その他,-"</formula1>
    </dataValidation>
    <dataValidation type="list" allowBlank="1" showInputMessage="1" showErrorMessage="1" sqref="W5:W20" xr:uid="{68075239-BB5D-4390-9F59-F09A0B0F414F}">
      <formula1>"訪問,その他,-"</formula1>
    </dataValidation>
    <dataValidation type="list" allowBlank="1" showInputMessage="1" showErrorMessage="1" sqref="Y5:AF20" xr:uid="{2B3EEAA5-C75E-4414-8591-825CE44C65B8}">
      <formula1>"○"</formula1>
    </dataValidation>
    <dataValidation type="list" allowBlank="1" showInputMessage="1" showErrorMessage="1" sqref="M5:O20" xr:uid="{5542379D-E95E-4E6E-935B-7EC2D4A8DFBD}">
      <formula1>"○,-"</formula1>
    </dataValidation>
  </dataValidations>
  <pageMargins left="0.7" right="0.7" top="0.75" bottom="0.75" header="0.3" footer="0.3"/>
  <pageSetup paperSize="9"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4CAC-F7A4-4FF2-AB23-56DDAB95829D}">
  <sheetPr>
    <tabColor rgb="FFFFFFCC"/>
    <pageSetUpPr fitToPage="1"/>
  </sheetPr>
  <dimension ref="B1:U28"/>
  <sheetViews>
    <sheetView showGridLines="0" tabSelected="1" view="pageBreakPreview" zoomScale="60" zoomScaleNormal="100" workbookViewId="0">
      <selection activeCell="Q28" sqref="Q28"/>
    </sheetView>
  </sheetViews>
  <sheetFormatPr defaultRowHeight="18.75" x14ac:dyDescent="0.4"/>
  <cols>
    <col min="1" max="1" width="3.5" customWidth="1"/>
    <col min="2" max="2" width="4.875" customWidth="1"/>
    <col min="3" max="3" width="9.75" customWidth="1"/>
    <col min="4" max="4" width="7.875" customWidth="1"/>
    <col min="5" max="5" width="8.875" customWidth="1"/>
    <col min="6" max="6" width="9" customWidth="1"/>
    <col min="7" max="7" width="8.5" bestFit="1" customWidth="1"/>
    <col min="8" max="12" width="8.5" customWidth="1"/>
    <col min="13" max="13" width="7.75" customWidth="1"/>
    <col min="14" max="14" width="9.125" customWidth="1"/>
    <col min="16" max="17" width="8.625" customWidth="1"/>
    <col min="22" max="22" width="14.125" customWidth="1"/>
  </cols>
  <sheetData>
    <row r="1" spans="2:21" ht="26.25" customHeight="1" x14ac:dyDescent="0.4">
      <c r="C1" s="42" t="s">
        <v>90</v>
      </c>
      <c r="D1" s="33"/>
      <c r="E1" s="33"/>
      <c r="F1" s="33"/>
      <c r="G1" s="33"/>
      <c r="J1" s="33"/>
      <c r="L1" s="32"/>
      <c r="P1" s="32"/>
      <c r="Q1" s="32"/>
      <c r="R1" s="32"/>
      <c r="S1" s="32"/>
      <c r="T1" s="32"/>
      <c r="U1" s="32"/>
    </row>
    <row r="2" spans="2:21" ht="21.75" customHeight="1" x14ac:dyDescent="0.4">
      <c r="C2" s="69" t="s">
        <v>149</v>
      </c>
      <c r="D2" s="1"/>
      <c r="G2" s="189" t="s">
        <v>57</v>
      </c>
      <c r="H2" s="112"/>
      <c r="I2" s="113" t="s">
        <v>56</v>
      </c>
      <c r="J2" s="112"/>
      <c r="K2" s="1"/>
      <c r="L2" s="1"/>
    </row>
    <row r="3" spans="2:21" ht="21.75" customHeight="1" x14ac:dyDescent="0.4">
      <c r="C3" s="69" t="s">
        <v>92</v>
      </c>
      <c r="D3" s="1"/>
      <c r="G3" s="111"/>
      <c r="H3" s="114"/>
      <c r="I3" s="127" t="s">
        <v>91</v>
      </c>
      <c r="J3" s="112"/>
      <c r="K3" s="1"/>
      <c r="L3" s="1"/>
    </row>
    <row r="4" spans="2:21" ht="24" x14ac:dyDescent="0.4">
      <c r="C4" s="70" t="s">
        <v>227</v>
      </c>
      <c r="D4" s="188">
        <v>7</v>
      </c>
      <c r="E4" s="41" t="s">
        <v>94</v>
      </c>
      <c r="F4" s="188">
        <v>2</v>
      </c>
      <c r="G4" s="111"/>
      <c r="H4" s="112"/>
      <c r="I4" s="113"/>
      <c r="J4" s="112"/>
      <c r="K4" s="130" t="s">
        <v>168</v>
      </c>
      <c r="L4" s="1"/>
    </row>
    <row r="5" spans="2:21" ht="21.75" customHeight="1" x14ac:dyDescent="0.4">
      <c r="B5" s="46"/>
      <c r="C5" s="46"/>
      <c r="D5" s="47"/>
      <c r="E5" s="48"/>
      <c r="F5" s="47"/>
      <c r="G5" s="111"/>
      <c r="H5" s="112"/>
      <c r="I5" s="113"/>
      <c r="J5" s="112"/>
      <c r="K5" s="130" t="s">
        <v>228</v>
      </c>
      <c r="L5" s="1"/>
    </row>
    <row r="6" spans="2:21" x14ac:dyDescent="0.4">
      <c r="B6" s="71" t="s">
        <v>93</v>
      </c>
      <c r="C6" s="187">
        <v>46112</v>
      </c>
      <c r="D6" s="69" t="s">
        <v>143</v>
      </c>
      <c r="G6" s="43"/>
      <c r="J6" s="43"/>
    </row>
    <row r="7" spans="2:21" ht="24" x14ac:dyDescent="0.4">
      <c r="B7" s="52" t="s">
        <v>62</v>
      </c>
      <c r="C7" s="41" t="s">
        <v>226</v>
      </c>
      <c r="D7" s="151">
        <f>COUNTIFS('1-1.入居状況等の記録'!$C$5:$C$20,"=非専用",'1-1.入居状況等の記録'!$E$5:$E$20,"="&amp;"",'1-1.入居状況等の記録'!$H$5:$H$20,"="&amp;"",'1-1.入居状況等の記録'!$D$5:$D$20,"&lt;="&amp;$C$6)+COUNTIFS('1-1.入居状況等の記録'!$C$5:$C$20,"=非専用",'1-1.入居状況等の記録'!$E$5:$E$20,"&gt;="&amp;$C$6,'1-1.入居状況等の記録'!$H$5:$H$20,"&gt;="&amp;$C$6,'1-1.入居状況等の記録'!$D$5:$D$20,"&lt;="&amp;$C$6)+F7</f>
        <v>7</v>
      </c>
      <c r="E7" s="53" t="s">
        <v>51</v>
      </c>
      <c r="F7" s="151">
        <f>COUNTIFS('1-1.入居状況等の記録'!$C$5:$C$20,"=専用",'1-1.入居状況等の記録'!$E$5:$E$20,"="&amp;"",'1-1.入居状況等の記録'!$H$5:$H$20,"="&amp;"",'1-1.入居状況等の記録'!$D$5:$D$20,"&lt;="&amp;$C$6)+COUNTIFS('1-1.入居状況等の記録'!$C$5:$C$20,"=専用",'1-1.入居状況等の記録'!$E$5:$E$20,"&gt;="&amp;$C$6,'1-1.入居状況等の記録'!$H$5:$H$20,"&gt;="&amp;$C$6,'1-1.入居状況等の記録'!$D$5:$D$20,"&lt;="&amp;$C$6)</f>
        <v>2</v>
      </c>
      <c r="G7" s="92"/>
      <c r="H7" s="57"/>
      <c r="I7" s="52"/>
      <c r="J7" s="55"/>
    </row>
    <row r="8" spans="2:21" x14ac:dyDescent="0.4">
      <c r="B8" s="52"/>
      <c r="C8" s="48"/>
      <c r="D8" s="55"/>
      <c r="E8" s="52"/>
      <c r="F8" s="55"/>
      <c r="G8" s="56"/>
      <c r="H8" s="57"/>
      <c r="I8" s="55"/>
      <c r="J8" s="57"/>
      <c r="K8" s="54"/>
    </row>
    <row r="9" spans="2:21" ht="24" x14ac:dyDescent="0.4">
      <c r="B9" s="48" t="s">
        <v>63</v>
      </c>
      <c r="C9" s="41" t="s">
        <v>148</v>
      </c>
      <c r="D9" s="151">
        <f>COUNTIFS('1-1.入居状況等の記録'!$C$5:$C$20,"&lt;&gt;",'1-1.入居状況等の記録'!$G$5:$G$20,"&lt;="&amp;$C$6,'1-1.入居状況等の記録'!$H$5:$H$20,"="&amp;"")+COUNTIFS('1-1.入居状況等の記録'!$C$5:$C$20,"&lt;&gt;",'1-1.入居状況等の記録'!$G$5:$G$20,"&lt;="&amp;$C$6,'1-1.入居状況等の記録'!$H$5:$H$20,"&lt;&gt;"&amp;"",'1-1.入居状況等の記録'!$H$5:$H$20,"&gt;="&amp;$C$6)</f>
        <v>6</v>
      </c>
      <c r="E9" s="53" t="s">
        <v>302</v>
      </c>
      <c r="F9" s="151">
        <f>COUNTIFS('1-1.入居状況等の記録'!$C$5:$C$20,"&lt;&gt;",'1-1.入居状況等の記録'!$AF$5:$AF$20,"=○",'1-1.入居状況等の記録'!$G$5:$G$20,"&lt;="&amp;$C$6,'1-1.入居状況等の記録'!$H$5:$H$20,"="&amp;"")+COUNTIFS('1-1.入居状況等の記録'!$C$5:$C$20,"&lt;&gt;",'1-1.入居状況等の記録'!$AF$5:$AF$20,"=○",'1-1.入居状況等の記録'!$G$5:$G$20,"&lt;="&amp;$C$6,'1-1.入居状況等の記録'!$H$5:$H$20,"&lt;&gt;"&amp;"",'1-1.入居状況等の記録'!$H$5:$H$20,"&gt;="&amp;$C$6)</f>
        <v>5</v>
      </c>
      <c r="G9" s="53" t="s">
        <v>304</v>
      </c>
      <c r="H9" s="151">
        <f>COUNTIFS('1-1.入居状況等の記録'!$C$5:$C$20,"&lt;&gt;",'1-1.入居状況等の記録'!$I$5:$I$20,"=○",'1-1.入居状況等の記録'!$G$5:$G$20,"&lt;="&amp;$C$6,'1-1.入居状況等の記録'!$H$5:$H$20,"="&amp;"")+COUNTIFS('1-1.入居状況等の記録'!$C$5:$C$20,"&lt;&gt;",'1-1.入居状況等の記録'!$I$5:$I$20,"=○",'1-1.入居状況等の記録'!$G$5:$G$20,"&lt;="&amp;$C$6,'1-1.入居状況等の記録'!$H$5:$H$20,"&lt;&gt;"&amp;"",'1-1.入居状況等の記録'!$H$5:$H$20,"&gt;="&amp;$C$6)</f>
        <v>3</v>
      </c>
      <c r="I9" s="53" t="s">
        <v>303</v>
      </c>
      <c r="J9" s="151">
        <f>D4-D9</f>
        <v>1</v>
      </c>
      <c r="M9" s="45"/>
    </row>
    <row r="10" spans="2:21" x14ac:dyDescent="0.4">
      <c r="B10" s="48"/>
      <c r="C10" s="48"/>
      <c r="D10" s="55"/>
      <c r="E10" s="55"/>
      <c r="F10" s="55"/>
      <c r="G10" s="56"/>
      <c r="H10" s="48"/>
      <c r="I10" s="55"/>
      <c r="J10" s="57"/>
      <c r="K10" s="55"/>
    </row>
    <row r="11" spans="2:21" x14ac:dyDescent="0.4">
      <c r="B11" s="48"/>
      <c r="C11" s="117" t="s">
        <v>152</v>
      </c>
      <c r="D11" s="116"/>
      <c r="E11" s="116"/>
      <c r="F11" s="116"/>
      <c r="G11" s="116"/>
      <c r="H11" s="116"/>
      <c r="I11" s="117"/>
      <c r="J11" s="117"/>
      <c r="K11" s="117"/>
    </row>
    <row r="12" spans="2:21" ht="38.25" customHeight="1" x14ac:dyDescent="0.4">
      <c r="B12" s="48"/>
      <c r="C12" s="363" t="s">
        <v>150</v>
      </c>
      <c r="D12" s="364"/>
      <c r="E12" s="115" t="str">
        <f>IF(D7=D4,"OK","NG")</f>
        <v>OK</v>
      </c>
      <c r="F12" s="363" t="s">
        <v>151</v>
      </c>
      <c r="G12" s="364"/>
      <c r="H12" s="115" t="str">
        <f>IF(F7&lt;=(H9+J9),"OK","NG")</f>
        <v>OK</v>
      </c>
      <c r="I12" s="363" t="s">
        <v>305</v>
      </c>
      <c r="J12" s="364"/>
      <c r="K12" s="115" t="str">
        <f>IF(F4&lt;=(H9+J9),"OK","NG")</f>
        <v>OK</v>
      </c>
      <c r="L12" s="54"/>
    </row>
    <row r="14" spans="2:21" x14ac:dyDescent="0.4">
      <c r="C14" s="106" t="s">
        <v>142</v>
      </c>
      <c r="K14" s="130"/>
    </row>
    <row r="15" spans="2:21" x14ac:dyDescent="0.4">
      <c r="C15" s="355" t="s">
        <v>145</v>
      </c>
      <c r="D15" s="355"/>
      <c r="E15" s="355"/>
      <c r="F15" s="355"/>
      <c r="G15" s="355"/>
      <c r="H15" s="356"/>
    </row>
    <row r="16" spans="2:21" x14ac:dyDescent="0.4">
      <c r="C16" s="368" t="s">
        <v>144</v>
      </c>
      <c r="D16" s="15"/>
      <c r="E16" s="370" t="s">
        <v>116</v>
      </c>
      <c r="F16" s="15"/>
      <c r="G16" s="15"/>
      <c r="H16" s="123"/>
      <c r="J16" s="235" t="s">
        <v>89</v>
      </c>
    </row>
    <row r="17" spans="3:11" ht="60" x14ac:dyDescent="0.4">
      <c r="C17" s="369"/>
      <c r="D17" s="14" t="s">
        <v>32</v>
      </c>
      <c r="E17" s="371"/>
      <c r="F17" s="16" t="s">
        <v>162</v>
      </c>
      <c r="G17" s="16" t="s">
        <v>163</v>
      </c>
      <c r="H17" s="17" t="s">
        <v>164</v>
      </c>
      <c r="J17" s="236"/>
    </row>
    <row r="18" spans="3:11" x14ac:dyDescent="0.4">
      <c r="C18" s="68">
        <f>D7</f>
        <v>7</v>
      </c>
      <c r="D18" s="68">
        <f>F7</f>
        <v>2</v>
      </c>
      <c r="E18" s="28">
        <f>D9</f>
        <v>6</v>
      </c>
      <c r="F18" s="28">
        <f>F9</f>
        <v>5</v>
      </c>
      <c r="G18" s="28">
        <f>H9</f>
        <v>3</v>
      </c>
      <c r="H18" s="28">
        <f>C18-E18</f>
        <v>1</v>
      </c>
      <c r="J18" s="59" t="str">
        <f>IF(D18&lt;=(G18+H18),"可","不可")</f>
        <v>可</v>
      </c>
    </row>
    <row r="20" spans="3:11" x14ac:dyDescent="0.4">
      <c r="C20" s="355" t="s">
        <v>146</v>
      </c>
      <c r="D20" s="355"/>
      <c r="E20" s="355"/>
      <c r="F20" s="355"/>
      <c r="G20" s="356"/>
    </row>
    <row r="21" spans="3:11" ht="39" customHeight="1" x14ac:dyDescent="0.4">
      <c r="C21" s="359" t="s">
        <v>169</v>
      </c>
      <c r="D21" s="360"/>
      <c r="E21" s="361"/>
      <c r="F21" s="357" t="s">
        <v>172</v>
      </c>
      <c r="G21" s="357"/>
      <c r="H21" s="357" t="s">
        <v>170</v>
      </c>
      <c r="I21" s="357"/>
    </row>
    <row r="22" spans="3:11" x14ac:dyDescent="0.4">
      <c r="C22" s="304">
        <f>'1-1.入居状況等の記録'!G21</f>
        <v>8</v>
      </c>
      <c r="D22" s="362"/>
      <c r="E22" s="358"/>
      <c r="F22" s="304">
        <f>'1-1.入居状況等の記録'!G22</f>
        <v>7</v>
      </c>
      <c r="G22" s="358"/>
      <c r="H22" s="304">
        <f>'1-1.入居状況等の記録'!I21</f>
        <v>5</v>
      </c>
      <c r="I22" s="358"/>
    </row>
    <row r="23" spans="3:11" ht="12" customHeight="1" x14ac:dyDescent="0.4"/>
    <row r="24" spans="3:11" ht="24" x14ac:dyDescent="0.4">
      <c r="C24" s="365"/>
      <c r="D24" s="366"/>
      <c r="E24" s="367"/>
      <c r="F24" s="3" t="s">
        <v>26</v>
      </c>
      <c r="G24" s="3" t="s">
        <v>27</v>
      </c>
      <c r="H24" s="3" t="s">
        <v>10</v>
      </c>
      <c r="I24" s="3" t="s">
        <v>11</v>
      </c>
      <c r="J24" s="3" t="s">
        <v>3</v>
      </c>
      <c r="K24" s="3" t="s">
        <v>33</v>
      </c>
    </row>
    <row r="25" spans="3:11" ht="27" customHeight="1" x14ac:dyDescent="0.4">
      <c r="C25" s="352" t="s">
        <v>173</v>
      </c>
      <c r="D25" s="353"/>
      <c r="E25" s="354"/>
      <c r="F25" s="68">
        <f>'1-1.入居状況等の記録'!Y21</f>
        <v>1</v>
      </c>
      <c r="G25" s="68">
        <f>'1-1.入居状況等の記録'!Z21</f>
        <v>0</v>
      </c>
      <c r="H25" s="68">
        <f>'1-1.入居状況等の記録'!AA21</f>
        <v>5</v>
      </c>
      <c r="I25" s="68">
        <f>'1-1.入居状況等の記録'!AB21</f>
        <v>2</v>
      </c>
      <c r="J25" s="68">
        <f>'1-1.入居状況等の記録'!AC21</f>
        <v>0</v>
      </c>
      <c r="K25" s="68">
        <f>'1-1.入居状況等の記録'!AD21</f>
        <v>0</v>
      </c>
    </row>
    <row r="26" spans="3:11" ht="33" customHeight="1" x14ac:dyDescent="0.4">
      <c r="C26" s="352" t="s">
        <v>171</v>
      </c>
      <c r="D26" s="353"/>
      <c r="E26" s="354"/>
      <c r="F26" s="68">
        <f>'1-1.入居状況等の記録'!Y22</f>
        <v>1</v>
      </c>
      <c r="G26" s="68">
        <f>'1-1.入居状況等の記録'!Z22</f>
        <v>0</v>
      </c>
      <c r="H26" s="68">
        <f>'1-1.入居状況等の記録'!AA22</f>
        <v>4</v>
      </c>
      <c r="I26" s="68">
        <f>'1-1.入居状況等の記録'!AB22</f>
        <v>1</v>
      </c>
      <c r="J26" s="68">
        <f>'1-1.入居状況等の記録'!AC22</f>
        <v>0</v>
      </c>
      <c r="K26" s="68">
        <f>'1-1.入居状況等の記録'!AD22</f>
        <v>0</v>
      </c>
    </row>
    <row r="28" spans="3:11" ht="51.75" customHeight="1" x14ac:dyDescent="0.4"/>
  </sheetData>
  <mergeCells count="17">
    <mergeCell ref="J16:J17"/>
    <mergeCell ref="C21:E21"/>
    <mergeCell ref="C22:E22"/>
    <mergeCell ref="I12:J12"/>
    <mergeCell ref="C24:E24"/>
    <mergeCell ref="C12:D12"/>
    <mergeCell ref="F12:G12"/>
    <mergeCell ref="C16:C17"/>
    <mergeCell ref="E16:E17"/>
    <mergeCell ref="C15:H15"/>
    <mergeCell ref="C25:E25"/>
    <mergeCell ref="C26:E26"/>
    <mergeCell ref="C20:G20"/>
    <mergeCell ref="F21:G21"/>
    <mergeCell ref="H21:I21"/>
    <mergeCell ref="F22:G22"/>
    <mergeCell ref="H22:I22"/>
  </mergeCells>
  <phoneticPr fontId="1"/>
  <pageMargins left="0.70866141732283472" right="0.70866141732283472" top="0.74803149606299213" bottom="0.74803149606299213" header="0.31496062992125984" footer="0.31496062992125984"/>
  <pageSetup paperSize="9"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21D-2EE3-4C61-AC94-2786263A3D6C}">
  <dimension ref="A1"/>
  <sheetViews>
    <sheetView workbookViewId="0"/>
  </sheetViews>
  <sheetFormatPr defaultRowHeight="18.75" x14ac:dyDescent="0.4"/>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D4A6-2DA9-4F1F-9410-184C26F3EF70}">
  <sheetPr>
    <tabColor rgb="FFCCFFFF"/>
    <pageSetUpPr fitToPage="1"/>
  </sheetPr>
  <dimension ref="B1:AB28"/>
  <sheetViews>
    <sheetView showGridLines="0" view="pageBreakPreview" zoomScale="60" zoomScaleNormal="100" workbookViewId="0">
      <selection activeCell="L35" sqref="L35"/>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80</v>
      </c>
      <c r="E3" s="206" t="s">
        <v>35</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6" t="s">
        <v>251</v>
      </c>
      <c r="H4" s="227"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68</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45932</v>
      </c>
      <c r="C9" s="38" t="s">
        <v>12</v>
      </c>
      <c r="D9" s="38" t="s">
        <v>12</v>
      </c>
      <c r="E9" s="38"/>
      <c r="F9" s="38"/>
      <c r="G9" s="38"/>
      <c r="H9" s="38"/>
      <c r="I9" s="38"/>
      <c r="J9" s="38"/>
      <c r="K9" s="38"/>
      <c r="L9" s="93"/>
      <c r="M9" s="38"/>
      <c r="N9" s="93"/>
      <c r="O9" s="38"/>
      <c r="P9" s="38"/>
      <c r="Q9" s="372" t="s">
        <v>256</v>
      </c>
      <c r="R9" s="373"/>
      <c r="S9" s="374"/>
      <c r="T9" s="38" t="s">
        <v>13</v>
      </c>
    </row>
    <row r="10" spans="2:28" ht="34.5" customHeight="1" x14ac:dyDescent="0.4">
      <c r="B10" s="83">
        <v>45935</v>
      </c>
      <c r="C10" s="38"/>
      <c r="D10" s="38"/>
      <c r="E10" s="38"/>
      <c r="F10" s="38"/>
      <c r="G10" s="38"/>
      <c r="H10" s="38"/>
      <c r="I10" s="38" t="s">
        <v>12</v>
      </c>
      <c r="J10" s="38"/>
      <c r="K10" s="38"/>
      <c r="L10" s="38" t="s">
        <v>47</v>
      </c>
      <c r="M10" s="38" t="s">
        <v>12</v>
      </c>
      <c r="N10" s="93"/>
      <c r="O10" s="38"/>
      <c r="P10" s="38"/>
      <c r="Q10" s="372" t="s">
        <v>257</v>
      </c>
      <c r="R10" s="373"/>
      <c r="S10" s="374"/>
      <c r="T10" s="38" t="s">
        <v>13</v>
      </c>
    </row>
    <row r="11" spans="2:28" ht="44.25" customHeight="1" x14ac:dyDescent="0.4">
      <c r="B11" s="83">
        <v>45966</v>
      </c>
      <c r="C11" s="38"/>
      <c r="D11" s="38"/>
      <c r="E11" s="38"/>
      <c r="F11" s="38"/>
      <c r="G11" s="38"/>
      <c r="H11" s="38"/>
      <c r="I11" s="38" t="s">
        <v>12</v>
      </c>
      <c r="J11" s="38"/>
      <c r="K11" s="38"/>
      <c r="L11" s="93"/>
      <c r="M11" s="38"/>
      <c r="N11" s="93"/>
      <c r="O11" s="38"/>
      <c r="P11" s="38"/>
      <c r="Q11" s="372" t="s">
        <v>262</v>
      </c>
      <c r="R11" s="373"/>
      <c r="S11" s="374"/>
      <c r="T11" s="38" t="s">
        <v>13</v>
      </c>
    </row>
    <row r="12" spans="2:28" x14ac:dyDescent="0.4">
      <c r="B12" s="83">
        <v>45967</v>
      </c>
      <c r="C12" s="38"/>
      <c r="D12" s="38"/>
      <c r="E12" s="38"/>
      <c r="F12" s="38"/>
      <c r="G12" s="38"/>
      <c r="H12" s="38"/>
      <c r="I12" s="38"/>
      <c r="J12" s="38"/>
      <c r="K12" s="38"/>
      <c r="L12" s="93"/>
      <c r="M12" s="38"/>
      <c r="N12" s="93"/>
      <c r="O12" s="38"/>
      <c r="P12" s="38" t="s">
        <v>12</v>
      </c>
      <c r="Q12" s="372" t="s">
        <v>260</v>
      </c>
      <c r="R12" s="373"/>
      <c r="S12" s="374"/>
      <c r="T12" s="38" t="s">
        <v>13</v>
      </c>
    </row>
    <row r="13" spans="2:28" ht="34.5" customHeight="1" x14ac:dyDescent="0.4">
      <c r="B13" s="83">
        <v>45996</v>
      </c>
      <c r="C13" s="38" t="s">
        <v>12</v>
      </c>
      <c r="D13" s="38"/>
      <c r="E13" s="38" t="s">
        <v>12</v>
      </c>
      <c r="F13" s="38"/>
      <c r="G13" s="38" t="s">
        <v>12</v>
      </c>
      <c r="H13" s="38"/>
      <c r="I13" s="38"/>
      <c r="J13" s="38"/>
      <c r="K13" s="38"/>
      <c r="L13" s="93"/>
      <c r="M13" s="38"/>
      <c r="N13" s="93"/>
      <c r="O13" s="38"/>
      <c r="P13" s="38"/>
      <c r="Q13" s="372" t="s">
        <v>24</v>
      </c>
      <c r="R13" s="373"/>
      <c r="S13" s="374"/>
      <c r="T13" s="38" t="s">
        <v>21</v>
      </c>
    </row>
    <row r="14" spans="2:28" ht="34.5" customHeight="1" x14ac:dyDescent="0.4">
      <c r="B14" s="83">
        <v>46028</v>
      </c>
      <c r="C14" s="38"/>
      <c r="D14" s="38"/>
      <c r="E14" s="38"/>
      <c r="F14" s="38"/>
      <c r="G14" s="38"/>
      <c r="H14" s="38"/>
      <c r="I14" s="38" t="s">
        <v>12</v>
      </c>
      <c r="J14" s="38"/>
      <c r="K14" s="38"/>
      <c r="L14" s="38"/>
      <c r="M14" s="38"/>
      <c r="N14" s="93"/>
      <c r="O14" s="38"/>
      <c r="P14" s="38"/>
      <c r="Q14" s="372" t="s">
        <v>261</v>
      </c>
      <c r="R14" s="373"/>
      <c r="S14" s="374"/>
      <c r="T14" s="38" t="s">
        <v>13</v>
      </c>
    </row>
    <row r="15" spans="2:28" ht="33" customHeight="1" x14ac:dyDescent="0.4">
      <c r="B15" s="83">
        <v>46037</v>
      </c>
      <c r="C15" s="38"/>
      <c r="D15" s="38"/>
      <c r="E15" s="38"/>
      <c r="F15" s="38"/>
      <c r="G15" s="38"/>
      <c r="H15" s="38"/>
      <c r="I15" s="38"/>
      <c r="J15" s="38"/>
      <c r="K15" s="38"/>
      <c r="L15" s="93"/>
      <c r="M15" s="38"/>
      <c r="N15" s="93" t="s">
        <v>235</v>
      </c>
      <c r="O15" s="38" t="s">
        <v>12</v>
      </c>
      <c r="P15" s="38"/>
      <c r="Q15" s="372" t="s">
        <v>234</v>
      </c>
      <c r="R15" s="373"/>
      <c r="S15" s="374"/>
      <c r="T15" s="38" t="s">
        <v>13</v>
      </c>
    </row>
    <row r="16" spans="2:28" x14ac:dyDescent="0.4">
      <c r="B16" s="83">
        <v>46053</v>
      </c>
      <c r="C16" s="38"/>
      <c r="D16" s="38"/>
      <c r="E16" s="38"/>
      <c r="F16" s="38"/>
      <c r="G16" s="38"/>
      <c r="H16" s="38"/>
      <c r="I16" s="38"/>
      <c r="J16" s="38"/>
      <c r="K16" s="38"/>
      <c r="L16" s="93"/>
      <c r="M16" s="38"/>
      <c r="N16" s="93"/>
      <c r="O16" s="38"/>
      <c r="P16" s="38" t="s">
        <v>12</v>
      </c>
      <c r="Q16" s="372" t="s">
        <v>236</v>
      </c>
      <c r="R16" s="373"/>
      <c r="S16" s="374"/>
      <c r="T16" s="38" t="s">
        <v>13</v>
      </c>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 t="shared" ref="C22:H22" si="0">COUNTIF(C9:C21,"○")</f>
        <v>2</v>
      </c>
      <c r="D22" s="169">
        <f t="shared" si="0"/>
        <v>1</v>
      </c>
      <c r="E22" s="169">
        <f t="shared" si="0"/>
        <v>1</v>
      </c>
      <c r="F22" s="169">
        <f t="shared" si="0"/>
        <v>0</v>
      </c>
      <c r="G22" s="169">
        <f t="shared" si="0"/>
        <v>1</v>
      </c>
      <c r="H22" s="169">
        <f t="shared" si="0"/>
        <v>0</v>
      </c>
      <c r="I22" s="169">
        <f t="shared" ref="I22:O22" si="1">COUNTIF(I9:I21,"○")</f>
        <v>3</v>
      </c>
      <c r="J22" s="59"/>
      <c r="K22" s="169">
        <f t="shared" si="1"/>
        <v>0</v>
      </c>
      <c r="L22" s="59"/>
      <c r="M22" s="169">
        <f>COUNTIF(M9:M21,"○")</f>
        <v>1</v>
      </c>
      <c r="N22" s="59"/>
      <c r="O22" s="169">
        <f t="shared" si="1"/>
        <v>1</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B5:B8"/>
    <mergeCell ref="T5:T8"/>
    <mergeCell ref="D7:D8"/>
    <mergeCell ref="E7:E8"/>
    <mergeCell ref="C5:H5"/>
    <mergeCell ref="C6:C8"/>
    <mergeCell ref="D6:H6"/>
    <mergeCell ref="Q5:S8"/>
    <mergeCell ref="I5:I8"/>
    <mergeCell ref="J7:J8"/>
    <mergeCell ref="K7:K8"/>
    <mergeCell ref="J5:O5"/>
    <mergeCell ref="J6:K6"/>
    <mergeCell ref="L6:M6"/>
    <mergeCell ref="L7:L8"/>
    <mergeCell ref="M7:M8"/>
    <mergeCell ref="Q15:S15"/>
    <mergeCell ref="Q9:S9"/>
    <mergeCell ref="Q10:S10"/>
    <mergeCell ref="Q11:S11"/>
    <mergeCell ref="Q12:S12"/>
    <mergeCell ref="K23:T23"/>
    <mergeCell ref="Q16:S16"/>
    <mergeCell ref="Q17:S17"/>
    <mergeCell ref="Q18:S18"/>
    <mergeCell ref="Q19:S19"/>
    <mergeCell ref="Q20:S20"/>
    <mergeCell ref="Q21:S21"/>
    <mergeCell ref="Q22:S22"/>
    <mergeCell ref="N6:O6"/>
    <mergeCell ref="N7:N8"/>
    <mergeCell ref="O7:O8"/>
    <mergeCell ref="Q13:S13"/>
    <mergeCell ref="Q14:S14"/>
    <mergeCell ref="P5:P8"/>
  </mergeCells>
  <phoneticPr fontId="1"/>
  <dataValidations count="2">
    <dataValidation type="list" allowBlank="1" showInputMessage="1" showErrorMessage="1" sqref="P9:P21 C9:I21" xr:uid="{672E952A-2706-4EFB-8CF2-9A120160AA9F}">
      <formula1>"○"</formula1>
    </dataValidation>
    <dataValidation type="list" allowBlank="1" showInputMessage="1" showErrorMessage="1" sqref="K9:K21 M9:M21 O9:O21" xr:uid="{07D99AE2-9BAE-492C-BE32-0EA9FB233A1A}">
      <formula1>"○,●"</formula1>
    </dataValidation>
  </dataValidation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EB92-8314-4259-A53D-6EDB1DE7813D}">
  <sheetPr>
    <tabColor rgb="FFCCFFFF"/>
    <pageSetUpPr fitToPage="1"/>
  </sheetPr>
  <dimension ref="B1:AB28"/>
  <sheetViews>
    <sheetView view="pageBreakPreview" zoomScale="60" zoomScaleNormal="100" workbookViewId="0">
      <selection activeCell="T32" sqref="T32"/>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43</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46067</v>
      </c>
      <c r="C9" s="38" t="s">
        <v>12</v>
      </c>
      <c r="D9" s="38" t="s">
        <v>12</v>
      </c>
      <c r="E9" s="38"/>
      <c r="F9" s="38"/>
      <c r="G9" s="38"/>
      <c r="H9" s="38"/>
      <c r="I9" s="38"/>
      <c r="J9" s="38"/>
      <c r="K9" s="38"/>
      <c r="L9" s="93"/>
      <c r="M9" s="38"/>
      <c r="N9" s="93"/>
      <c r="O9" s="38"/>
      <c r="P9" s="38"/>
      <c r="Q9" s="372" t="s">
        <v>230</v>
      </c>
      <c r="R9" s="373"/>
      <c r="S9" s="374"/>
      <c r="T9" s="38" t="s">
        <v>13</v>
      </c>
    </row>
    <row r="10" spans="2:28" ht="34.5" customHeight="1" x14ac:dyDescent="0.4">
      <c r="B10" s="83">
        <v>46073</v>
      </c>
      <c r="C10" s="38"/>
      <c r="D10" s="38"/>
      <c r="E10" s="38"/>
      <c r="F10" s="38"/>
      <c r="G10" s="38"/>
      <c r="H10" s="38"/>
      <c r="I10" s="38" t="s">
        <v>12</v>
      </c>
      <c r="J10" s="38"/>
      <c r="K10" s="38"/>
      <c r="L10" s="38"/>
      <c r="M10" s="38"/>
      <c r="N10" s="93"/>
      <c r="O10" s="38"/>
      <c r="P10" s="38"/>
      <c r="Q10" s="372" t="s">
        <v>263</v>
      </c>
      <c r="R10" s="373"/>
      <c r="S10" s="374"/>
      <c r="T10" s="38" t="s">
        <v>13</v>
      </c>
    </row>
    <row r="11" spans="2:28" ht="44.25" customHeight="1" x14ac:dyDescent="0.4">
      <c r="B11" s="83">
        <v>46101</v>
      </c>
      <c r="C11" s="38"/>
      <c r="D11" s="38"/>
      <c r="E11" s="38"/>
      <c r="F11" s="38"/>
      <c r="G11" s="38"/>
      <c r="H11" s="38"/>
      <c r="I11" s="38" t="s">
        <v>12</v>
      </c>
      <c r="J11" s="38"/>
      <c r="K11" s="38"/>
      <c r="L11" s="93"/>
      <c r="M11" s="38"/>
      <c r="N11" s="93"/>
      <c r="O11" s="38"/>
      <c r="P11" s="38"/>
      <c r="Q11" s="372" t="s">
        <v>263</v>
      </c>
      <c r="R11" s="373"/>
      <c r="S11" s="374"/>
      <c r="T11" s="38" t="s">
        <v>13</v>
      </c>
    </row>
    <row r="12" spans="2:28" ht="19.5" customHeight="1" x14ac:dyDescent="0.4">
      <c r="B12" s="83"/>
      <c r="C12" s="38"/>
      <c r="D12" s="38"/>
      <c r="E12" s="38"/>
      <c r="F12" s="38"/>
      <c r="G12" s="38"/>
      <c r="H12" s="38"/>
      <c r="I12" s="38"/>
      <c r="J12" s="38"/>
      <c r="K12" s="38"/>
      <c r="L12" s="93"/>
      <c r="M12" s="38"/>
      <c r="N12" s="93"/>
      <c r="O12" s="38"/>
      <c r="P12" s="38"/>
      <c r="Q12" s="372"/>
      <c r="R12" s="373"/>
      <c r="S12" s="374"/>
      <c r="T12" s="38"/>
    </row>
    <row r="13" spans="2:28" ht="19.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38"/>
      <c r="M14" s="38"/>
      <c r="N14" s="93"/>
      <c r="O14" s="38"/>
      <c r="P14" s="38"/>
      <c r="Q14" s="372"/>
      <c r="R14" s="373"/>
      <c r="S14" s="374"/>
      <c r="T14" s="38"/>
    </row>
    <row r="15" spans="2:28" ht="19.5" customHeight="1" x14ac:dyDescent="0.4">
      <c r="B15" s="83"/>
      <c r="C15" s="38"/>
      <c r="D15" s="38"/>
      <c r="E15" s="38"/>
      <c r="F15" s="38"/>
      <c r="G15" s="38"/>
      <c r="H15" s="38"/>
      <c r="I15" s="38"/>
      <c r="J15" s="38"/>
      <c r="K15" s="38"/>
      <c r="L15" s="93"/>
      <c r="M15" s="38"/>
      <c r="N15" s="93"/>
      <c r="O15" s="38"/>
      <c r="P15" s="38"/>
      <c r="Q15" s="372"/>
      <c r="R15" s="373"/>
      <c r="S15" s="374"/>
      <c r="T15" s="38"/>
    </row>
    <row r="16" spans="2:28" ht="19.5" customHeight="1" x14ac:dyDescent="0.4">
      <c r="B16" s="83"/>
      <c r="C16" s="38"/>
      <c r="D16" s="38"/>
      <c r="E16" s="38"/>
      <c r="F16" s="38"/>
      <c r="G16" s="38"/>
      <c r="H16" s="38"/>
      <c r="I16" s="38"/>
      <c r="J16" s="38"/>
      <c r="K16" s="38"/>
      <c r="L16" s="93"/>
      <c r="M16" s="38"/>
      <c r="N16" s="93"/>
      <c r="O16" s="38"/>
      <c r="P16" s="38"/>
      <c r="Q16" s="372"/>
      <c r="R16" s="373"/>
      <c r="S16" s="374"/>
      <c r="T16" s="38"/>
    </row>
    <row r="17" spans="2:20" ht="19.5" customHeight="1"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I9:I17 P9:P21 C9:H21" xr:uid="{E16708BE-7C0D-40CA-8BA4-1A2E94761271}">
      <formula1>"○"</formula1>
    </dataValidation>
    <dataValidation type="list" allowBlank="1" showInputMessage="1" showErrorMessage="1" sqref="K9:K21 M9:M21 O9:O21" xr:uid="{CD03AE66-9F3B-494F-A524-E654992C9DD4}">
      <formula1>"○,●"</formula1>
    </dataValidation>
  </dataValidation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5229-BD83-4E54-AD63-2E32854B303F}">
  <sheetPr>
    <tabColor rgb="FFCCFFFF"/>
    <pageSetUpPr fitToPage="1"/>
  </sheetPr>
  <dimension ref="B1:AB28"/>
  <sheetViews>
    <sheetView view="pageBreakPreview" zoomScale="60" zoomScaleNormal="100" workbookViewId="0">
      <selection activeCell="F33" sqref="F3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103</v>
      </c>
      <c r="D3" s="190" t="s">
        <v>81</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93"/>
      <c r="P9" s="93"/>
      <c r="Q9" s="372" t="s">
        <v>264</v>
      </c>
      <c r="R9" s="373"/>
      <c r="S9" s="374"/>
      <c r="T9" s="38" t="s">
        <v>13</v>
      </c>
    </row>
    <row r="10" spans="2:28" ht="34.5" customHeight="1" x14ac:dyDescent="0.4">
      <c r="B10" s="166">
        <v>45981</v>
      </c>
      <c r="C10" s="38"/>
      <c r="D10" s="38"/>
      <c r="E10" s="38"/>
      <c r="F10" s="38"/>
      <c r="G10" s="38"/>
      <c r="H10" s="38"/>
      <c r="I10" s="38" t="s">
        <v>12</v>
      </c>
      <c r="J10" s="38"/>
      <c r="K10" s="38"/>
      <c r="L10" s="93"/>
      <c r="M10" s="38"/>
      <c r="N10" s="93"/>
      <c r="O10" s="93"/>
      <c r="P10" s="93"/>
      <c r="Q10" s="372" t="s">
        <v>265</v>
      </c>
      <c r="R10" s="373"/>
      <c r="S10" s="374"/>
      <c r="T10" s="38" t="s">
        <v>13</v>
      </c>
    </row>
    <row r="11" spans="2:28" ht="44.25" customHeight="1" x14ac:dyDescent="0.4">
      <c r="B11" s="166">
        <v>46011</v>
      </c>
      <c r="C11" s="38"/>
      <c r="D11" s="38"/>
      <c r="E11" s="38"/>
      <c r="F11" s="38"/>
      <c r="G11" s="38"/>
      <c r="H11" s="38"/>
      <c r="I11" s="38" t="s">
        <v>12</v>
      </c>
      <c r="J11" s="38"/>
      <c r="K11" s="38"/>
      <c r="L11" s="93" t="s">
        <v>232</v>
      </c>
      <c r="M11" s="38" t="s">
        <v>20</v>
      </c>
      <c r="N11" s="93"/>
      <c r="O11" s="93"/>
      <c r="P11" s="93"/>
      <c r="Q11" s="372" t="s">
        <v>266</v>
      </c>
      <c r="R11" s="373"/>
      <c r="S11" s="374"/>
      <c r="T11" s="38" t="s">
        <v>13</v>
      </c>
    </row>
    <row r="12" spans="2:28" ht="33" customHeight="1" x14ac:dyDescent="0.4">
      <c r="B12" s="83">
        <v>46042</v>
      </c>
      <c r="C12" s="38"/>
      <c r="D12" s="38"/>
      <c r="E12" s="38"/>
      <c r="F12" s="38"/>
      <c r="G12" s="38"/>
      <c r="H12" s="38"/>
      <c r="I12" s="38" t="s">
        <v>12</v>
      </c>
      <c r="J12" s="38"/>
      <c r="K12" s="38"/>
      <c r="L12" s="93"/>
      <c r="M12" s="93"/>
      <c r="N12" s="93"/>
      <c r="O12" s="93"/>
      <c r="P12" s="93"/>
      <c r="Q12" s="372" t="s">
        <v>267</v>
      </c>
      <c r="R12" s="373"/>
      <c r="S12" s="374"/>
      <c r="T12" s="38"/>
    </row>
    <row r="13" spans="2:28" ht="18.75" customHeight="1" x14ac:dyDescent="0.4">
      <c r="B13" s="83">
        <v>46052</v>
      </c>
      <c r="C13" s="38"/>
      <c r="D13" s="38"/>
      <c r="E13" s="38"/>
      <c r="F13" s="38"/>
      <c r="G13" s="38"/>
      <c r="H13" s="38"/>
      <c r="I13" s="38"/>
      <c r="J13" s="38"/>
      <c r="K13" s="38"/>
      <c r="L13" s="93"/>
      <c r="M13" s="93"/>
      <c r="N13" s="93"/>
      <c r="O13" s="93"/>
      <c r="P13" s="93" t="s">
        <v>1</v>
      </c>
      <c r="Q13" s="372" t="s">
        <v>233</v>
      </c>
      <c r="R13" s="373"/>
      <c r="S13" s="374"/>
      <c r="T13" s="38" t="s">
        <v>13</v>
      </c>
    </row>
    <row r="14" spans="2:28" ht="34.5" customHeight="1" x14ac:dyDescent="0.4">
      <c r="B14" s="83">
        <v>46058</v>
      </c>
      <c r="C14" s="38" t="s">
        <v>12</v>
      </c>
      <c r="D14" s="38" t="s">
        <v>12</v>
      </c>
      <c r="E14" s="38"/>
      <c r="F14" s="38"/>
      <c r="G14" s="38"/>
      <c r="H14" s="38"/>
      <c r="I14" s="38"/>
      <c r="J14" s="38"/>
      <c r="K14" s="38"/>
      <c r="L14" s="93"/>
      <c r="M14" s="93"/>
      <c r="N14" s="93"/>
      <c r="O14" s="93"/>
      <c r="P14" s="93"/>
      <c r="Q14" s="372" t="s">
        <v>268</v>
      </c>
      <c r="R14" s="373"/>
      <c r="S14" s="374"/>
      <c r="T14" s="38" t="s">
        <v>21</v>
      </c>
    </row>
    <row r="15" spans="2:28" x14ac:dyDescent="0.4">
      <c r="B15" s="83">
        <v>46073</v>
      </c>
      <c r="C15" s="38"/>
      <c r="D15" s="38"/>
      <c r="E15" s="38"/>
      <c r="F15" s="38"/>
      <c r="G15" s="38"/>
      <c r="H15" s="38"/>
      <c r="I15" s="38" t="s">
        <v>12</v>
      </c>
      <c r="J15" s="38"/>
      <c r="K15" s="38"/>
      <c r="L15" s="38"/>
      <c r="M15" s="38"/>
      <c r="N15" s="93"/>
      <c r="O15" s="93"/>
      <c r="P15" s="93"/>
      <c r="Q15" s="372" t="s">
        <v>263</v>
      </c>
      <c r="R15" s="373"/>
      <c r="S15" s="374"/>
      <c r="T15" s="38" t="s">
        <v>13</v>
      </c>
    </row>
    <row r="16" spans="2:28" x14ac:dyDescent="0.4">
      <c r="B16" s="83">
        <v>46101</v>
      </c>
      <c r="C16" s="38"/>
      <c r="D16" s="38"/>
      <c r="E16" s="38"/>
      <c r="F16" s="38"/>
      <c r="G16" s="38"/>
      <c r="H16" s="38"/>
      <c r="I16" s="38" t="s">
        <v>12</v>
      </c>
      <c r="J16" s="38"/>
      <c r="K16" s="38"/>
      <c r="L16" s="93"/>
      <c r="M16" s="93"/>
      <c r="N16" s="93"/>
      <c r="O16" s="93"/>
      <c r="P16" s="93"/>
      <c r="Q16" s="372" t="s">
        <v>263</v>
      </c>
      <c r="R16" s="373"/>
      <c r="S16" s="374"/>
      <c r="T16" s="38" t="s">
        <v>13</v>
      </c>
    </row>
    <row r="17" spans="2:20" x14ac:dyDescent="0.4">
      <c r="B17" s="83"/>
      <c r="C17" s="38"/>
      <c r="D17" s="38"/>
      <c r="E17" s="38"/>
      <c r="F17" s="38"/>
      <c r="G17" s="38"/>
      <c r="H17" s="38"/>
      <c r="I17" s="38"/>
      <c r="J17" s="38"/>
      <c r="K17" s="38"/>
      <c r="L17" s="93"/>
      <c r="M17" s="93"/>
      <c r="N17" s="93"/>
      <c r="O17" s="93"/>
      <c r="P17" s="93"/>
      <c r="Q17" s="372"/>
      <c r="R17" s="373"/>
      <c r="S17" s="374"/>
      <c r="T17" s="38"/>
    </row>
    <row r="18" spans="2:20" x14ac:dyDescent="0.4">
      <c r="B18" s="36"/>
      <c r="C18" s="38"/>
      <c r="D18" s="38"/>
      <c r="E18" s="38"/>
      <c r="F18" s="38"/>
      <c r="G18" s="38"/>
      <c r="H18" s="38"/>
      <c r="I18" s="38"/>
      <c r="J18" s="38"/>
      <c r="K18" s="38"/>
      <c r="L18" s="93"/>
      <c r="M18" s="93"/>
      <c r="N18" s="93"/>
      <c r="O18" s="93"/>
      <c r="P18" s="93"/>
      <c r="Q18" s="372"/>
      <c r="R18" s="373"/>
      <c r="S18" s="374"/>
      <c r="T18" s="38"/>
    </row>
    <row r="19" spans="2:20" x14ac:dyDescent="0.4">
      <c r="B19" s="36"/>
      <c r="C19" s="38"/>
      <c r="D19" s="38"/>
      <c r="E19" s="38"/>
      <c r="F19" s="38"/>
      <c r="G19" s="38"/>
      <c r="H19" s="38"/>
      <c r="I19" s="38"/>
      <c r="J19" s="38"/>
      <c r="K19" s="38"/>
      <c r="L19" s="93"/>
      <c r="M19" s="93"/>
      <c r="N19" s="93"/>
      <c r="O19" s="93"/>
      <c r="P19" s="93"/>
      <c r="Q19" s="372"/>
      <c r="R19" s="373"/>
      <c r="S19" s="374"/>
      <c r="T19" s="38"/>
    </row>
    <row r="20" spans="2:20" x14ac:dyDescent="0.4">
      <c r="B20" s="36"/>
      <c r="C20" s="38"/>
      <c r="D20" s="38"/>
      <c r="E20" s="38"/>
      <c r="F20" s="38"/>
      <c r="G20" s="38"/>
      <c r="H20" s="38"/>
      <c r="I20" s="38"/>
      <c r="J20" s="38"/>
      <c r="K20" s="38"/>
      <c r="L20" s="93"/>
      <c r="M20" s="93"/>
      <c r="N20" s="93"/>
      <c r="O20" s="93"/>
      <c r="P20" s="93"/>
      <c r="Q20" s="372"/>
      <c r="R20" s="373"/>
      <c r="S20" s="374"/>
      <c r="T20" s="38"/>
    </row>
    <row r="21" spans="2:20" x14ac:dyDescent="0.4">
      <c r="B21" s="36"/>
      <c r="C21" s="38"/>
      <c r="D21" s="35"/>
      <c r="E21" s="35"/>
      <c r="F21" s="35"/>
      <c r="G21" s="35"/>
      <c r="H21" s="35"/>
      <c r="I21" s="38"/>
      <c r="J21" s="38"/>
      <c r="K21" s="38"/>
      <c r="L21" s="93"/>
      <c r="M21" s="93"/>
      <c r="N21" s="93"/>
      <c r="O21" s="93"/>
      <c r="P21" s="93"/>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6</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1">
    <dataValidation type="list" allowBlank="1" showInputMessage="1" showErrorMessage="1" sqref="C9:H21" xr:uid="{00C0EA7F-40AA-4A2B-8550-814C3D11F9B1}">
      <formula1>"○"</formula1>
    </dataValidation>
  </dataValidations>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1-1.入居状況等の記録 (NG表示)</vt:lpstr>
      <vt:lpstr>定期報告様式</vt:lpstr>
      <vt:lpstr>帳簿の使用方法 </vt:lpstr>
      <vt:lpstr>1-1.入居状況等の記録</vt:lpstr>
      <vt:lpstr>1-2.入居状況等 (集計表)</vt:lpstr>
      <vt:lpstr>2-1.居住安定援助の記録⇒</vt:lpstr>
      <vt:lpstr>101○○</vt:lpstr>
      <vt:lpstr>101□□</vt:lpstr>
      <vt:lpstr>103△□○</vt:lpstr>
      <vt:lpstr>104●◇</vt:lpstr>
      <vt:lpstr>201◇○</vt:lpstr>
      <vt:lpstr>202□◇</vt:lpstr>
      <vt:lpstr>203○△</vt:lpstr>
      <vt:lpstr>204□○</vt:lpstr>
      <vt:lpstr>2-2.要援助者に対する居住安定援助の提供状況（集計表）</vt:lpstr>
      <vt:lpstr>'101□□'!Print_Area</vt:lpstr>
      <vt:lpstr>'101○○'!Print_Area</vt:lpstr>
      <vt:lpstr>'103△□○'!Print_Area</vt:lpstr>
      <vt:lpstr>'104●◇'!Print_Area</vt:lpstr>
      <vt:lpstr>'1-1.入居状況等の記録'!Print_Area</vt:lpstr>
      <vt:lpstr>'1-2.入居状況等 (集計表)'!Print_Area</vt:lpstr>
      <vt:lpstr>'201◇○'!Print_Area</vt:lpstr>
      <vt:lpstr>'202□◇'!Print_Area</vt:lpstr>
      <vt:lpstr>'203○△'!Print_Area</vt:lpstr>
      <vt:lpstr>'204□○'!Print_Area</vt:lpstr>
      <vt:lpstr>'2-2.要援助者に対する居住安定援助の提供状況（集計表）'!Print_Area</vt:lpstr>
      <vt:lpstr>'帳簿の使用方法 '!Print_Area</vt:lpstr>
      <vt:lpstr>定期報告様式!Print_Area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荒川 実緒子</dc:creator>
  <cp:lastModifiedBy>福井 直美</cp:lastModifiedBy>
  <cp:lastPrinted>2025-09-18T11:33:02Z</cp:lastPrinted>
  <dcterms:created xsi:type="dcterms:W3CDTF">2015-06-05T18:17:20Z</dcterms:created>
  <dcterms:modified xsi:type="dcterms:W3CDTF">2025-09-19T08:26:53Z</dcterms:modified>
</cp:coreProperties>
</file>