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5\10.30藍川北中学校ほか2施設　ＬＰガス\公告\HP\"/>
    </mc:Choice>
  </mc:AlternateContent>
  <xr:revisionPtr revIDLastSave="0" documentId="13_ncr:1_{15A38F94-ED1D-4195-8BBA-E6E735DB93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28" i="1"/>
  <c r="K29" i="1"/>
  <c r="K17" i="1"/>
  <c r="H22" i="1"/>
  <c r="H28" i="1"/>
  <c r="H29" i="1"/>
  <c r="H17" i="1"/>
  <c r="E17" i="1"/>
  <c r="E22" i="1"/>
  <c r="E28" i="1"/>
  <c r="E29" i="1"/>
  <c r="G17" i="1" l="1"/>
  <c r="C30" i="1" l="1"/>
  <c r="F30" i="1"/>
  <c r="I30" i="1"/>
  <c r="C31" i="1" l="1"/>
  <c r="O4" i="1"/>
  <c r="O5" i="1" l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G29" i="1"/>
  <c r="G28" i="1"/>
  <c r="G27" i="1"/>
  <c r="G26" i="1"/>
  <c r="G25" i="1"/>
  <c r="G24" i="1"/>
  <c r="G23" i="1"/>
  <c r="G22" i="1"/>
  <c r="G21" i="1"/>
  <c r="G20" i="1"/>
  <c r="G19" i="1"/>
  <c r="G18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E23" i="1" l="1"/>
  <c r="H23" i="1"/>
  <c r="K23" i="1"/>
  <c r="L17" i="1"/>
  <c r="O6" i="1"/>
  <c r="K21" i="1" l="1"/>
  <c r="E21" i="1"/>
  <c r="L28" i="1"/>
  <c r="L23" i="1"/>
  <c r="O7" i="1"/>
  <c r="K18" i="1" l="1"/>
  <c r="K26" i="1"/>
  <c r="H21" i="1"/>
  <c r="E18" i="1"/>
  <c r="L29" i="1"/>
  <c r="O8" i="1"/>
  <c r="H18" i="1" l="1"/>
  <c r="L18" i="1" s="1"/>
  <c r="E26" i="1"/>
  <c r="O9" i="1"/>
  <c r="L21" i="1"/>
  <c r="H25" i="1" l="1"/>
  <c r="E20" i="1"/>
  <c r="E24" i="1"/>
  <c r="K25" i="1"/>
  <c r="H20" i="1"/>
  <c r="K19" i="1"/>
  <c r="K27" i="1"/>
  <c r="H26" i="1"/>
  <c r="L26" i="1" s="1"/>
  <c r="E25" i="1"/>
  <c r="E19" i="1"/>
  <c r="K20" i="1"/>
  <c r="K24" i="1"/>
  <c r="H19" i="1"/>
  <c r="H27" i="1"/>
  <c r="H24" i="1"/>
  <c r="E27" i="1"/>
  <c r="L22" i="1"/>
  <c r="L20" i="1" l="1"/>
  <c r="L27" i="1"/>
  <c r="L19" i="1"/>
  <c r="L25" i="1"/>
  <c r="L24" i="1"/>
  <c r="L30" i="1" l="1"/>
  <c r="K32" i="1" s="1"/>
</calcChain>
</file>

<file path=xl/sharedStrings.xml><?xml version="1.0" encoding="utf-8"?>
<sst xmlns="http://schemas.openxmlformats.org/spreadsheetml/2006/main" count="68" uniqueCount="53">
  <si>
    <t>基本料金</t>
    <rPh sb="0" eb="2">
      <t>キホン</t>
    </rPh>
    <rPh sb="2" eb="4">
      <t>リョウキン</t>
    </rPh>
    <phoneticPr fontId="1"/>
  </si>
  <si>
    <t>０～１０㎥</t>
    <phoneticPr fontId="1"/>
  </si>
  <si>
    <t>使用予定量</t>
    <rPh sb="0" eb="2">
      <t>シヨウ</t>
    </rPh>
    <rPh sb="2" eb="4">
      <t>ヨテイ</t>
    </rPh>
    <rPh sb="4" eb="5">
      <t>リョウ</t>
    </rPh>
    <phoneticPr fontId="1"/>
  </si>
  <si>
    <t>月</t>
    <rPh sb="0" eb="1">
      <t>ゲツ</t>
    </rPh>
    <phoneticPr fontId="1"/>
  </si>
  <si>
    <t>R6</t>
    <phoneticPr fontId="1"/>
  </si>
  <si>
    <t>R5</t>
    <phoneticPr fontId="1"/>
  </si>
  <si>
    <t>計</t>
    <rPh sb="0" eb="1">
      <t>ケイ</t>
    </rPh>
    <phoneticPr fontId="1"/>
  </si>
  <si>
    <t>料金表（税込）</t>
    <rPh sb="0" eb="2">
      <t>リョウキン</t>
    </rPh>
    <rPh sb="2" eb="3">
      <t>ヒョウ</t>
    </rPh>
    <rPh sb="4" eb="6">
      <t>ゼイコ</t>
    </rPh>
    <phoneticPr fontId="1"/>
  </si>
  <si>
    <t>（円）</t>
    <rPh sb="1" eb="2">
      <t>エン</t>
    </rPh>
    <phoneticPr fontId="1"/>
  </si>
  <si>
    <t>（円/㎥）</t>
    <rPh sb="1" eb="2">
      <t>エン</t>
    </rPh>
    <phoneticPr fontId="1"/>
  </si>
  <si>
    <t>予定ガス
使用量</t>
    <rPh sb="0" eb="2">
      <t>ヨテイ</t>
    </rPh>
    <rPh sb="5" eb="8">
      <t>シヨウリョウ</t>
    </rPh>
    <phoneticPr fontId="1"/>
  </si>
  <si>
    <t>２００㎥超</t>
    <rPh sb="4" eb="5">
      <t>チョウ</t>
    </rPh>
    <phoneticPr fontId="1"/>
  </si>
  <si>
    <t>１５０㎥超～２００㎥</t>
    <rPh sb="4" eb="5">
      <t>チョウ</t>
    </rPh>
    <phoneticPr fontId="1"/>
  </si>
  <si>
    <t>１００㎥超～１５０㎥</t>
    <rPh sb="4" eb="5">
      <t>チョウ</t>
    </rPh>
    <phoneticPr fontId="1"/>
  </si>
  <si>
    <t>５０㎥超～１００㎥</t>
    <rPh sb="3" eb="4">
      <t>チョウ</t>
    </rPh>
    <phoneticPr fontId="1"/>
  </si>
  <si>
    <t>２０㎥超～５０㎥</t>
    <rPh sb="3" eb="4">
      <t>チョウ</t>
    </rPh>
    <phoneticPr fontId="1"/>
  </si>
  <si>
    <t>１０㎥超～２０㎥</t>
    <rPh sb="3" eb="4">
      <t>チョウ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</si>
  <si>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</si>
  <si>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</si>
  <si>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</si>
  <si>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</si>
  <si>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</si>
  <si>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</si>
  <si>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</si>
  <si>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（㎥）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</si>
  <si>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</si>
  <si>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</si>
  <si>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</si>
  <si>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</si>
  <si>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</si>
  <si>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</si>
  <si>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ガス従量料金</t>
    <rPh sb="2" eb="4">
      <t>ジュウリョウ</t>
    </rPh>
    <rPh sb="4" eb="6">
      <t>リョウキン</t>
    </rPh>
    <phoneticPr fontId="1"/>
  </si>
  <si>
    <t>総合計</t>
    <rPh sb="0" eb="1">
      <t>ソウ</t>
    </rPh>
    <rPh sb="1" eb="3">
      <t>ゴウケイ</t>
    </rPh>
    <phoneticPr fontId="1"/>
  </si>
  <si>
    <t>月毎のガス料金
合計
i
（a + b）+（c + d）＋（e + f）</t>
    <rPh sb="0" eb="2">
      <t>ツキゴト</t>
    </rPh>
    <rPh sb="5" eb="7">
      <t>リョウキン</t>
    </rPh>
    <rPh sb="8" eb="10">
      <t>ゴウケイ</t>
    </rPh>
    <phoneticPr fontId="1"/>
  </si>
  <si>
    <t>（㎥/月）</t>
    <rPh sb="3" eb="4">
      <t>ツキ</t>
    </rPh>
    <phoneticPr fontId="1"/>
  </si>
  <si>
    <t>基本料金
入札単価</t>
    <rPh sb="0" eb="2">
      <t>キホン</t>
    </rPh>
    <rPh sb="2" eb="4">
      <t>リョウキン</t>
    </rPh>
    <rPh sb="5" eb="7">
      <t>ニュウサツ</t>
    </rPh>
    <rPh sb="7" eb="9">
      <t>タンカ</t>
    </rPh>
    <phoneticPr fontId="1"/>
  </si>
  <si>
    <t>従量料金
入札単価</t>
    <rPh sb="0" eb="2">
      <t>ジュウリョウ</t>
    </rPh>
    <rPh sb="2" eb="4">
      <t>リョウキン</t>
    </rPh>
    <rPh sb="5" eb="7">
      <t>ニュウサツ</t>
    </rPh>
    <rPh sb="7" eb="9">
      <t>タンカ</t>
    </rPh>
    <phoneticPr fontId="1"/>
  </si>
  <si>
    <t>年</t>
    <rPh sb="0" eb="1">
      <t>ネン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</si>
  <si>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5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</si>
  <si>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5"/>
  </si>
  <si>
    <t xml:space="preserve"> 2　基本料金単価、従量料金単価は単価一覧表に入力すること。</t>
    <rPh sb="3" eb="5">
      <t>キホン</t>
    </rPh>
    <rPh sb="5" eb="7">
      <t>リョウキン</t>
    </rPh>
    <rPh sb="7" eb="9">
      <t>タンカ</t>
    </rPh>
    <rPh sb="10" eb="12">
      <t>ジュウリョウ</t>
    </rPh>
    <rPh sb="12" eb="14">
      <t>リョウキン</t>
    </rPh>
    <rPh sb="14" eb="16">
      <t>タンカ</t>
    </rPh>
    <rPh sb="17" eb="19">
      <t>タンカ</t>
    </rPh>
    <rPh sb="19" eb="21">
      <t>イチラン</t>
    </rPh>
    <rPh sb="21" eb="22">
      <t>ヒョウ</t>
    </rPh>
    <rPh sb="23" eb="25">
      <t>ニュウリョク</t>
    </rPh>
    <phoneticPr fontId="1"/>
  </si>
  <si>
    <r>
      <rPr>
        <sz val="12"/>
        <rFont val="ＭＳ Ｐゴシック"/>
        <family val="3"/>
        <charset val="128"/>
      </rPr>
      <t xml:space="preserve"> 3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基本料金単価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従量料金単価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0" eb="12">
      <t>ジュウリョウ</t>
    </rPh>
    <rPh sb="12" eb="14">
      <t>リョウキン</t>
    </rPh>
    <rPh sb="14" eb="16">
      <t>タンカ</t>
    </rPh>
    <rPh sb="17" eb="19">
      <t>ゼイコ</t>
    </rPh>
    <rPh sb="19" eb="21">
      <t>タンカ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5"/>
  </si>
  <si>
    <r>
      <rPr>
        <sz val="12"/>
        <rFont val="ＭＳ Ｐゴシック"/>
        <family val="3"/>
        <charset val="128"/>
      </rPr>
      <t xml:space="preserve"> 5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月毎のガス料金合計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8" eb="10">
      <t>リョウキン</t>
    </rPh>
    <rPh sb="10" eb="12">
      <t>ゴウケイ</t>
    </rPh>
    <rPh sb="14" eb="15">
      <t>エン</t>
    </rPh>
    <rPh sb="15" eb="17">
      <t>ミマン</t>
    </rPh>
    <rPh sb="18" eb="20">
      <t>ハスウ</t>
    </rPh>
    <rPh sb="21" eb="22">
      <t>キ</t>
    </rPh>
    <rPh sb="23" eb="24">
      <t>ス</t>
    </rPh>
    <phoneticPr fontId="5"/>
  </si>
  <si>
    <r>
      <rPr>
        <sz val="12"/>
        <rFont val="ＭＳ Ｐゴシック"/>
        <family val="3"/>
        <charset val="128"/>
      </rPr>
      <t xml:space="preserve"> 6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入札書に記載する金額は、ガス料金総価（i 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7" eb="19">
      <t>リョウキン</t>
    </rPh>
    <rPh sb="19" eb="20">
      <t>ソウ</t>
    </rPh>
    <rPh sb="20" eb="21">
      <t>カ</t>
    </rPh>
    <rPh sb="25" eb="27">
      <t>ゴウケイ</t>
    </rPh>
    <rPh sb="30" eb="31">
      <t>ガク</t>
    </rPh>
    <phoneticPr fontId="5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</si>
  <si>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5"/>
  </si>
  <si>
    <t>ガス料金総価</t>
    <rPh sb="2" eb="4">
      <t>リョウキン</t>
    </rPh>
    <rPh sb="4" eb="5">
      <t>ソウ</t>
    </rPh>
    <rPh sb="5" eb="6">
      <t>カ</t>
    </rPh>
    <phoneticPr fontId="1"/>
  </si>
  <si>
    <t>（入札書記載額）</t>
    <rPh sb="1" eb="3">
      <t>ニュウサツ</t>
    </rPh>
    <rPh sb="3" eb="4">
      <t>ショ</t>
    </rPh>
    <rPh sb="4" eb="6">
      <t>キサイ</t>
    </rPh>
    <rPh sb="6" eb="7">
      <t>ガク</t>
    </rPh>
    <phoneticPr fontId="1"/>
  </si>
  <si>
    <r>
      <rPr>
        <sz val="12"/>
        <rFont val="ＭＳ Ｐゴシック"/>
        <family val="3"/>
        <charset val="128"/>
      </rPr>
      <t xml:space="preserve"> 4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基本料金、従量料金の計の端数は、小数点第２を切り捨てる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10" eb="12">
      <t>ジュウリョウ</t>
    </rPh>
    <rPh sb="12" eb="14">
      <t>リョウキン</t>
    </rPh>
    <rPh sb="15" eb="16">
      <t>ケイ</t>
    </rPh>
    <rPh sb="17" eb="19">
      <t>ハスウ</t>
    </rPh>
    <rPh sb="21" eb="24">
      <t>ショウスウテン</t>
    </rPh>
    <rPh sb="24" eb="25">
      <t>ダイ</t>
    </rPh>
    <rPh sb="27" eb="28">
      <t>キ</t>
    </rPh>
    <rPh sb="29" eb="30">
      <t>ス</t>
    </rPh>
    <phoneticPr fontId="5"/>
  </si>
  <si>
    <t>様式第５</t>
    <rPh sb="0" eb="2">
      <t>ヨウシキ</t>
    </rPh>
    <rPh sb="2" eb="3">
      <t>ダイ</t>
    </rPh>
    <phoneticPr fontId="1"/>
  </si>
  <si>
    <t>入札金額算定書</t>
    <rPh sb="0" eb="7">
      <t>ニュウサツキンガクサンテイショ</t>
    </rPh>
    <phoneticPr fontId="1"/>
  </si>
  <si>
    <t>藍川北中学校</t>
    <phoneticPr fontId="1"/>
  </si>
  <si>
    <t>境川中学校</t>
    <phoneticPr fontId="1"/>
  </si>
  <si>
    <t>教育研究所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</si>
</sst>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&quot;円&quot;"/>
  </numFmts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1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77" fontId="2" fillId="4" borderId="44" xfId="0" applyNumberFormat="1" applyFont="1" applyFill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177" fontId="2" fillId="0" borderId="49" xfId="0" applyNumberFormat="1" applyFont="1" applyBorder="1">
      <alignment vertical="center"/>
    </xf>
    <xf numFmtId="0" fontId="8" fillId="0" borderId="0" xfId="0" applyFont="1">
      <alignment vertical="center"/>
    </xf>
    <xf numFmtId="0" fontId="6" fillId="3" borderId="0" xfId="1" applyFont="1" applyFill="1" applyProtection="1"/>
    <xf numFmtId="177" fontId="2" fillId="0" borderId="35" xfId="0" applyNumberFormat="1" applyFont="1" applyBorder="1">
      <alignment vertical="center"/>
    </xf>
    <xf numFmtId="177" fontId="2" fillId="0" borderId="16" xfId="0" applyNumberFormat="1" applyFont="1" applyBorder="1">
      <alignment vertical="center"/>
    </xf>
    <xf numFmtId="177" fontId="2" fillId="0" borderId="36" xfId="0" applyNumberFormat="1" applyFont="1" applyBorder="1">
      <alignment vertical="center"/>
    </xf>
    <xf numFmtId="177" fontId="2" fillId="0" borderId="37" xfId="0" applyNumberFormat="1" applyFont="1" applyBorder="1">
      <alignment vertical="center"/>
    </xf>
    <xf numFmtId="177" fontId="2" fillId="0" borderId="38" xfId="0" applyNumberFormat="1" applyFont="1" applyBorder="1">
      <alignment vertical="center"/>
    </xf>
    <xf numFmtId="177" fontId="2" fillId="0" borderId="31" xfId="0" applyNumberFormat="1" applyFont="1" applyBorder="1">
      <alignment vertical="center"/>
    </xf>
    <xf numFmtId="177" fontId="2" fillId="0" borderId="32" xfId="0" applyNumberFormat="1" applyFont="1" applyBorder="1">
      <alignment vertical="center"/>
    </xf>
    <xf numFmtId="0" fontId="2" fillId="0" borderId="50" xfId="0" applyFont="1" applyBorder="1" applyAlignment="1">
      <alignment horizontal="right" vertical="center"/>
    </xf>
    <xf numFmtId="176" fontId="2" fillId="0" borderId="52" xfId="0" applyNumberFormat="1" applyFont="1" applyBorder="1">
      <alignment vertical="center"/>
    </xf>
    <xf numFmtId="0" fontId="2" fillId="3" borderId="51" xfId="1" applyFont="1" applyFill="1" applyBorder="1" applyAlignment="1" applyProtection="1">
      <alignment horizontal="right" vertical="center" wrapText="1"/>
    </xf>
    <xf numFmtId="0" fontId="6" fillId="3" borderId="0" xfId="0" applyFont="1" applyFill="1" applyBorder="1" applyAlignment="1" applyProtection="1">
      <alignment horizontal="right" vertical="center" wrapText="1"/>
    </xf>
    <xf numFmtId="176" fontId="2" fillId="0" borderId="51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3" borderId="51" xfId="1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176" fontId="2" fillId="0" borderId="51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0" fontId="2" fillId="0" borderId="0" xfId="0" applyFont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9" fillId="3" borderId="0" xfId="0" applyFont="1" applyFill="1" applyAlignment="1" applyProtection="1">
      <alignment vertical="center"/>
    </xf>
    <xf numFmtId="0" fontId="9" fillId="3" borderId="0" xfId="2" applyFont="1" applyFill="1" applyAlignment="1" applyProtection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3" borderId="0" xfId="1" applyFont="1" applyFill="1" applyBorder="1" applyAlignment="1" applyProtection="1">
      <alignment horizontal="center" vertical="center" shrinkToFit="1"/>
    </xf>
    <xf numFmtId="176" fontId="7" fillId="3" borderId="0" xfId="1" applyNumberFormat="1" applyFont="1" applyFill="1" applyBorder="1" applyAlignment="1" applyProtection="1"/>
    <xf numFmtId="0" fontId="8" fillId="0" borderId="0" xfId="0" applyFont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176" fontId="2" fillId="0" borderId="63" xfId="0" applyNumberFormat="1" applyFont="1" applyBorder="1">
      <alignment vertical="center"/>
    </xf>
    <xf numFmtId="0" fontId="2" fillId="0" borderId="62" xfId="0" applyFont="1" applyBorder="1">
      <alignment vertical="center"/>
    </xf>
    <xf numFmtId="177" fontId="2" fillId="4" borderId="65" xfId="0" applyNumberFormat="1" applyFont="1" applyFill="1" applyBorder="1">
      <alignment vertical="center"/>
    </xf>
    <xf numFmtId="177" fontId="2" fillId="4" borderId="41" xfId="0" applyNumberFormat="1" applyFont="1" applyFill="1" applyBorder="1">
      <alignment vertical="center"/>
    </xf>
    <xf numFmtId="177" fontId="2" fillId="4" borderId="42" xfId="0" applyNumberFormat="1" applyFont="1" applyFill="1" applyBorder="1">
      <alignment vertical="center"/>
    </xf>
    <xf numFmtId="177" fontId="2" fillId="4" borderId="43" xfId="0" applyNumberFormat="1" applyFont="1" applyFill="1" applyBorder="1">
      <alignment vertical="center"/>
    </xf>
    <xf numFmtId="177" fontId="2" fillId="4" borderId="41" xfId="0" applyNumberFormat="1" applyFont="1" applyFill="1" applyBorder="1">
      <alignment vertical="center"/>
    </xf>
    <xf numFmtId="177" fontId="2" fillId="4" borderId="42" xfId="0" applyNumberFormat="1" applyFont="1" applyFill="1" applyBorder="1">
      <alignment vertical="center"/>
    </xf>
    <xf numFmtId="177" fontId="2" fillId="4" borderId="43" xfId="0" applyNumberFormat="1" applyFont="1" applyFill="1" applyBorder="1">
      <alignment vertical="center"/>
    </xf>
    <xf numFmtId="177" fontId="2" fillId="4" borderId="41" xfId="0" applyNumberFormat="1" applyFont="1" applyFill="1" applyBorder="1">
      <alignment vertical="center"/>
    </xf>
    <xf numFmtId="177" fontId="2" fillId="4" borderId="42" xfId="0" applyNumberFormat="1" applyFont="1" applyFill="1" applyBorder="1">
      <alignment vertical="center"/>
    </xf>
    <xf numFmtId="177" fontId="2" fillId="4" borderId="43" xfId="0" applyNumberFormat="1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7" fontId="2" fillId="0" borderId="62" xfId="0" applyNumberFormat="1" applyFont="1" applyBorder="1">
      <alignment vertical="center"/>
    </xf>
    <xf numFmtId="177" fontId="2" fillId="0" borderId="64" xfId="0" applyNumberFormat="1" applyFont="1" applyBorder="1">
      <alignment vertical="center"/>
    </xf>
    <xf numFmtId="176" fontId="2" fillId="0" borderId="66" xfId="0" applyNumberFormat="1" applyFont="1" applyBorder="1">
      <alignment vertical="center"/>
    </xf>
    <xf numFmtId="177" fontId="2" fillId="0" borderId="13" xfId="0" applyNumberFormat="1" applyFont="1" applyBorder="1">
      <alignment vertical="center"/>
    </xf>
    <xf numFmtId="177" fontId="2" fillId="0" borderId="67" xfId="0" applyNumberFormat="1" applyFont="1" applyBorder="1">
      <alignment vertical="center"/>
    </xf>
    <xf numFmtId="178" fontId="12" fillId="3" borderId="60" xfId="1" applyNumberFormat="1" applyFont="1" applyFill="1" applyBorder="1" applyAlignment="1" applyProtection="1">
      <alignment horizontal="right"/>
    </xf>
    <xf numFmtId="178" fontId="12" fillId="3" borderId="58" xfId="1" applyNumberFormat="1" applyFont="1" applyFill="1" applyBorder="1" applyAlignment="1" applyProtection="1">
      <alignment horizontal="right"/>
    </xf>
    <xf numFmtId="178" fontId="12" fillId="3" borderId="61" xfId="1" applyNumberFormat="1" applyFont="1" applyFill="1" applyBorder="1" applyAlignment="1" applyProtection="1">
      <alignment horizontal="right"/>
    </xf>
    <xf numFmtId="178" fontId="12" fillId="3" borderId="59" xfId="1" applyNumberFormat="1" applyFont="1" applyFill="1" applyBorder="1" applyAlignment="1" applyProtection="1">
      <alignment horizontal="right"/>
    </xf>
    <xf numFmtId="0" fontId="2" fillId="0" borderId="1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47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center" vertical="center"/>
      <protection locked="0"/>
    </xf>
    <xf numFmtId="4" fontId="2" fillId="0" borderId="48" xfId="0" applyNumberFormat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view="pageBreakPreview" zoomScale="80" zoomScaleNormal="70" zoomScaleSheetLayoutView="80" workbookViewId="0">
      <selection activeCell="K4" sqref="K4:L10"/>
    </sheetView>
  </sheetViews>
  <sheetFormatPr defaultRowHeight="13.5" x14ac:dyDescent="0.15"/>
  <cols>
    <col min="1" max="2" width="4.625" style="1" customWidth="1"/>
    <col min="3" max="14" width="14.625" style="1" customWidth="1"/>
    <col min="15" max="16384" width="9" style="1"/>
  </cols>
  <sheetData>
    <row r="1" spans="1:15" ht="27.75" customHeight="1" thickBot="1" x14ac:dyDescent="0.2">
      <c r="A1" s="29" t="s">
        <v>48</v>
      </c>
      <c r="B1" s="4"/>
      <c r="C1" s="59"/>
      <c r="D1" s="29" t="s">
        <v>49</v>
      </c>
      <c r="E1" s="4"/>
      <c r="F1" s="4"/>
      <c r="G1" s="4"/>
      <c r="H1" s="4"/>
      <c r="I1" s="4"/>
      <c r="J1" s="4"/>
      <c r="K1" s="4"/>
      <c r="L1" s="10"/>
      <c r="M1" s="4"/>
      <c r="N1" s="4"/>
      <c r="O1" s="4"/>
    </row>
    <row r="2" spans="1:15" ht="25.5" customHeight="1" x14ac:dyDescent="0.15">
      <c r="A2" s="4"/>
      <c r="B2" s="4"/>
      <c r="C2" s="4"/>
      <c r="D2" s="4"/>
      <c r="E2" s="4"/>
      <c r="F2" s="4"/>
      <c r="G2" s="4"/>
      <c r="H2" s="4"/>
      <c r="I2" s="98" t="s">
        <v>7</v>
      </c>
      <c r="J2" s="99"/>
      <c r="K2" s="102" t="s">
        <v>35</v>
      </c>
      <c r="L2" s="103"/>
      <c r="M2" s="102" t="s">
        <v>36</v>
      </c>
      <c r="N2" s="106"/>
      <c r="O2" s="4"/>
    </row>
    <row r="3" spans="1:15" ht="20.100000000000001" customHeight="1" thickBot="1" x14ac:dyDescent="0.2">
      <c r="A3" s="4"/>
      <c r="B3" s="4"/>
      <c r="C3" s="4"/>
      <c r="D3" s="4"/>
      <c r="E3" s="4"/>
      <c r="F3" s="4"/>
      <c r="G3" s="4"/>
      <c r="H3" s="4"/>
      <c r="I3" s="100" t="s">
        <v>34</v>
      </c>
      <c r="J3" s="101"/>
      <c r="K3" s="104" t="s">
        <v>8</v>
      </c>
      <c r="L3" s="105"/>
      <c r="M3" s="104" t="s">
        <v>9</v>
      </c>
      <c r="N3" s="107"/>
      <c r="O3" s="4"/>
    </row>
    <row r="4" spans="1:15" ht="20.100000000000001" customHeight="1" x14ac:dyDescent="0.15">
      <c r="A4" s="4"/>
      <c r="B4" s="4"/>
      <c r="C4" s="4"/>
      <c r="D4" s="4"/>
      <c r="E4" s="4"/>
      <c r="F4" s="4"/>
      <c r="G4" s="11"/>
      <c r="H4" s="5" t="s">
        <v>17</v>
      </c>
      <c r="I4" s="2" t="s">
        <v>1</v>
      </c>
      <c r="J4" s="6"/>
      <c r="K4" s="108"/>
      <c r="L4" s="109"/>
      <c r="M4" s="108"/>
      <c r="N4" s="110"/>
      <c r="O4" s="4">
        <f>10*M4</f>
        <v>0</v>
      </c>
    </row>
    <row r="5" spans="1:15" ht="20.100000000000001" customHeight="1" x14ac:dyDescent="0.15">
      <c r="A5" s="51"/>
      <c r="B5" s="51"/>
      <c r="C5" s="51"/>
      <c r="D5" s="51"/>
      <c r="E5" s="51"/>
      <c r="F5" s="51"/>
      <c r="G5" s="11"/>
      <c r="H5" s="7" t="s">
        <v>18</v>
      </c>
      <c r="I5" s="2" t="s">
        <v>16</v>
      </c>
      <c r="J5" s="6"/>
      <c r="K5" s="108"/>
      <c r="L5" s="109"/>
      <c r="M5" s="108"/>
      <c r="N5" s="110"/>
      <c r="O5" s="4">
        <f>M5*10+O4</f>
        <v>0</v>
      </c>
    </row>
    <row r="6" spans="1:15" ht="20.100000000000001" customHeight="1" x14ac:dyDescent="0.15">
      <c r="A6" s="51"/>
      <c r="B6" s="51"/>
      <c r="C6" s="51"/>
      <c r="D6" s="51"/>
      <c r="E6" s="51"/>
      <c r="F6" s="51"/>
      <c r="G6" s="11"/>
      <c r="H6" s="7" t="s">
        <v>19</v>
      </c>
      <c r="I6" s="2" t="s">
        <v>15</v>
      </c>
      <c r="J6" s="6"/>
      <c r="K6" s="108"/>
      <c r="L6" s="109"/>
      <c r="M6" s="108"/>
      <c r="N6" s="110"/>
      <c r="O6" s="4">
        <f>M6*30+O5</f>
        <v>0</v>
      </c>
    </row>
    <row r="7" spans="1:15" ht="20.100000000000001" customHeight="1" x14ac:dyDescent="0.15">
      <c r="A7" s="51"/>
      <c r="B7" s="51"/>
      <c r="C7" s="51"/>
      <c r="D7" s="51"/>
      <c r="E7" s="51"/>
      <c r="F7" s="51"/>
      <c r="G7" s="52"/>
      <c r="H7" s="7" t="s">
        <v>20</v>
      </c>
      <c r="I7" s="2" t="s">
        <v>14</v>
      </c>
      <c r="J7" s="6"/>
      <c r="K7" s="108"/>
      <c r="L7" s="109"/>
      <c r="M7" s="108"/>
      <c r="N7" s="110"/>
      <c r="O7" s="4">
        <f>50*M7+O6</f>
        <v>0</v>
      </c>
    </row>
    <row r="8" spans="1:15" ht="20.100000000000001" customHeight="1" x14ac:dyDescent="0.15">
      <c r="A8" s="51"/>
      <c r="B8" s="51"/>
      <c r="C8" s="51"/>
      <c r="D8" s="51"/>
      <c r="E8" s="51"/>
      <c r="F8" s="51"/>
      <c r="G8" s="52"/>
      <c r="H8" s="7" t="s">
        <v>21</v>
      </c>
      <c r="I8" s="2" t="s">
        <v>13</v>
      </c>
      <c r="J8" s="6"/>
      <c r="K8" s="108"/>
      <c r="L8" s="109"/>
      <c r="M8" s="108"/>
      <c r="N8" s="110"/>
      <c r="O8" s="4">
        <f>50*M8+O7</f>
        <v>0</v>
      </c>
    </row>
    <row r="9" spans="1:15" ht="20.100000000000001" customHeight="1" x14ac:dyDescent="0.15">
      <c r="A9" s="51"/>
      <c r="B9" s="51"/>
      <c r="C9" s="51"/>
      <c r="D9" s="51"/>
      <c r="E9" s="51"/>
      <c r="F9" s="51"/>
      <c r="G9" s="52"/>
      <c r="H9" s="7" t="s">
        <v>22</v>
      </c>
      <c r="I9" s="2" t="s">
        <v>12</v>
      </c>
      <c r="J9" s="6"/>
      <c r="K9" s="108"/>
      <c r="L9" s="109"/>
      <c r="M9" s="108"/>
      <c r="N9" s="110"/>
      <c r="O9" s="4">
        <f>50*M9+O8</f>
        <v>0</v>
      </c>
    </row>
    <row r="10" spans="1:15" ht="20.100000000000001" customHeight="1" thickBot="1" x14ac:dyDescent="0.2">
      <c r="A10" s="51"/>
      <c r="B10" s="51"/>
      <c r="C10" s="51"/>
      <c r="D10" s="51"/>
      <c r="E10" s="51"/>
      <c r="F10" s="51"/>
      <c r="G10" s="52"/>
      <c r="H10" s="8" t="s">
        <v>23</v>
      </c>
      <c r="I10" s="3" t="s">
        <v>11</v>
      </c>
      <c r="J10" s="9"/>
      <c r="K10" s="111"/>
      <c r="L10" s="112"/>
      <c r="M10" s="111"/>
      <c r="N10" s="113"/>
      <c r="O10" s="4"/>
    </row>
    <row r="11" spans="1:1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0"/>
      <c r="O11" s="4"/>
    </row>
    <row r="12" spans="1:15" ht="14.25" thickBot="1" x14ac:dyDescent="0.2">
      <c r="A12" s="4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0.100000000000001" customHeight="1" x14ac:dyDescent="0.15">
      <c r="A13" s="90" t="s">
        <v>37</v>
      </c>
      <c r="B13" s="93" t="s">
        <v>3</v>
      </c>
      <c r="C13" s="89" t="s">
        <v>50</v>
      </c>
      <c r="D13" s="89"/>
      <c r="E13" s="89"/>
      <c r="F13" s="89" t="s">
        <v>51</v>
      </c>
      <c r="G13" s="89"/>
      <c r="H13" s="89"/>
      <c r="I13" s="89" t="s">
        <v>52</v>
      </c>
      <c r="J13" s="89"/>
      <c r="K13" s="97"/>
      <c r="L13" s="87" t="s">
        <v>33</v>
      </c>
      <c r="M13" s="45"/>
      <c r="N13" s="46"/>
      <c r="O13" s="4"/>
    </row>
    <row r="14" spans="1:15" ht="20.100000000000001" customHeight="1" x14ac:dyDescent="0.15">
      <c r="A14" s="91"/>
      <c r="B14" s="94"/>
      <c r="C14" s="95" t="s">
        <v>10</v>
      </c>
      <c r="D14" s="12" t="s">
        <v>0</v>
      </c>
      <c r="E14" s="13" t="s">
        <v>31</v>
      </c>
      <c r="F14" s="95" t="s">
        <v>10</v>
      </c>
      <c r="G14" s="12" t="s">
        <v>0</v>
      </c>
      <c r="H14" s="13" t="s">
        <v>31</v>
      </c>
      <c r="I14" s="95" t="s">
        <v>10</v>
      </c>
      <c r="J14" s="12" t="s">
        <v>0</v>
      </c>
      <c r="K14" s="14" t="s">
        <v>31</v>
      </c>
      <c r="L14" s="88"/>
      <c r="M14" s="45"/>
      <c r="N14" s="46"/>
      <c r="O14" s="4"/>
    </row>
    <row r="15" spans="1:15" ht="30" customHeight="1" x14ac:dyDescent="0.15">
      <c r="A15" s="91"/>
      <c r="B15" s="94"/>
      <c r="C15" s="96"/>
      <c r="D15" s="15" t="s">
        <v>25</v>
      </c>
      <c r="E15" s="16" t="s">
        <v>26</v>
      </c>
      <c r="F15" s="96"/>
      <c r="G15" s="15" t="s">
        <v>27</v>
      </c>
      <c r="H15" s="16" t="s">
        <v>28</v>
      </c>
      <c r="I15" s="96"/>
      <c r="J15" s="15" t="s">
        <v>29</v>
      </c>
      <c r="K15" s="17" t="s">
        <v>30</v>
      </c>
      <c r="L15" s="88"/>
      <c r="M15" s="45"/>
      <c r="N15" s="46"/>
      <c r="O15" s="4"/>
    </row>
    <row r="16" spans="1:15" ht="20.100000000000001" customHeight="1" x14ac:dyDescent="0.15">
      <c r="A16" s="92"/>
      <c r="B16" s="85"/>
      <c r="C16" s="18" t="s">
        <v>24</v>
      </c>
      <c r="D16" s="19" t="s">
        <v>8</v>
      </c>
      <c r="E16" s="20" t="s">
        <v>8</v>
      </c>
      <c r="F16" s="18" t="s">
        <v>24</v>
      </c>
      <c r="G16" s="19" t="s">
        <v>8</v>
      </c>
      <c r="H16" s="20" t="s">
        <v>8</v>
      </c>
      <c r="I16" s="18" t="s">
        <v>24</v>
      </c>
      <c r="J16" s="19" t="s">
        <v>8</v>
      </c>
      <c r="K16" s="21" t="s">
        <v>8</v>
      </c>
      <c r="L16" s="38" t="s">
        <v>8</v>
      </c>
      <c r="M16" s="40"/>
      <c r="N16" s="41"/>
      <c r="O16" s="4"/>
    </row>
    <row r="17" spans="1:15" ht="20.100000000000001" customHeight="1" x14ac:dyDescent="0.15">
      <c r="A17" s="60" t="s">
        <v>5</v>
      </c>
      <c r="B17" s="62">
        <v>12</v>
      </c>
      <c r="C17" s="63">
        <v>0</v>
      </c>
      <c r="D17" s="73">
        <f t="shared" ref="D17:D29" si="0">$K$4</f>
        <v>0</v>
      </c>
      <c r="E17" s="77">
        <f>ROUNDDOWN((IF(C17&gt;10,IF(C17&gt;20,IF(C17&gt;50,IF(C17&gt;100,IF(C17&gt;150,IF(C17&gt;200,(C17-200)*$M$10+$O$9,(C17-150)*$M$9+$O$8),(C17-100)*$M$8+$O$7),(C17-50)*$M$7+$O$6),(C17-20)*$M$6+$O$5),(C17-10)*$M$5+$O$4),C17*$M$4)),1)</f>
        <v>0</v>
      </c>
      <c r="F17" s="63">
        <v>0</v>
      </c>
      <c r="G17" s="73">
        <f>$K$4</f>
        <v>0</v>
      </c>
      <c r="H17" s="74">
        <f>ROUNDDOWN(IF(F17&gt;10,IF(F17&gt;20,IF(F17&gt;50,IF(F17&gt;100,IF(F17&gt;150,IF(F17&gt;200,(F17-200)*$M$10+$O$9,(F17-150)*$M$9+$O$8),(F17-100)*$M$8+$O$7),(F17-50)*$M$7+$O$6),(F17-20)*$M$6+$O$5),(F17-10)*$M$5+$O$4),F17*$M$4),1)</f>
        <v>0</v>
      </c>
      <c r="I17" s="63">
        <v>0</v>
      </c>
      <c r="J17" s="73">
        <f t="shared" ref="J17:J29" si="1">$K$4</f>
        <v>0</v>
      </c>
      <c r="K17" s="75">
        <f>ROUNDDOWN(IF(I17&gt;10,IF(I17&gt;20,IF(I17&gt;50,IF(I17&gt;100,IF(I17&gt;150,IF(I17&gt;200,(I17-200)*$M$10+$O$9,(I17-150)*$M$9+$O$8),(I17-100)*$M$8+$O$7),(I17-50)*$M$7+$O$6),(I17-20)*$M$6+$O$5),(I17-10)*$M$5+$O$4),I17*$M$4),1)</f>
        <v>0</v>
      </c>
      <c r="L17" s="76">
        <f>INT((SUM(D17:E17,G17:H17,J17:K17)))</f>
        <v>0</v>
      </c>
      <c r="M17" s="47"/>
      <c r="N17" s="48"/>
      <c r="O17" s="4"/>
    </row>
    <row r="18" spans="1:15" ht="20.100000000000001" customHeight="1" x14ac:dyDescent="0.15">
      <c r="A18" s="85" t="s">
        <v>4</v>
      </c>
      <c r="B18" s="22">
        <v>1</v>
      </c>
      <c r="C18" s="64">
        <v>142.80000000000001</v>
      </c>
      <c r="D18" s="31">
        <f t="shared" si="0"/>
        <v>0</v>
      </c>
      <c r="E18" s="78">
        <f>ROUNDDOWN((IF(C18&gt;10,IF(C18&gt;20,IF(C18&gt;50,IF(C18&gt;100,IF(C18&gt;150,IF(C18&gt;200,(C18-200)*$M$10+$O$9,(C18-150)*$M$9+$O$8),(C18-100)*$M$8+$O$7),(C18-50)*$M$7+$O$6),(C18-20)*$M$6+$O$5),(C18-10)*$M$5+$O$4),C18*$M$4)),1)</f>
        <v>0</v>
      </c>
      <c r="F18" s="67">
        <v>163.19999999999999</v>
      </c>
      <c r="G18" s="31">
        <f t="shared" ref="G18:G29" si="2">$K$4</f>
        <v>0</v>
      </c>
      <c r="H18" s="74">
        <f t="shared" ref="H18:H29" si="3">ROUNDDOWN(IF(F18&gt;10,IF(F18&gt;20,IF(F18&gt;50,IF(F18&gt;100,IF(F18&gt;150,IF(F18&gt;200,(F18-200)*$M$10+$O$9,(F18-150)*$M$9+$O$8),(F18-100)*$M$8+$O$7),(F18-50)*$M$7+$O$6),(F18-20)*$M$6+$O$5),(F18-10)*$M$5+$O$4),F18*$M$4),1)</f>
        <v>0</v>
      </c>
      <c r="I18" s="70">
        <v>102</v>
      </c>
      <c r="J18" s="31">
        <f t="shared" si="1"/>
        <v>0</v>
      </c>
      <c r="K18" s="75">
        <f t="shared" ref="K18:K29" si="4">ROUNDDOWN(IF(I18&gt;10,IF(I18&gt;20,IF(I18&gt;50,IF(I18&gt;100,IF(I18&gt;150,IF(I18&gt;200,(I18-200)*$M$10+$O$9,(I18-150)*$M$9+$O$8),(I18-100)*$M$8+$O$7),(I18-50)*$M$7+$O$6),(I18-20)*$M$6+$O$5),(I18-10)*$M$5+$O$4),I18*$M$4),1)</f>
        <v>0</v>
      </c>
      <c r="L18" s="61">
        <f t="shared" ref="L18:L29" si="5">INT((SUM(D18:E18,G18:H18,J18:K18)))</f>
        <v>0</v>
      </c>
      <c r="M18" s="47"/>
      <c r="N18" s="48"/>
      <c r="O18" s="4"/>
    </row>
    <row r="19" spans="1:15" ht="20.100000000000001" customHeight="1" x14ac:dyDescent="0.15">
      <c r="A19" s="86"/>
      <c r="B19" s="23">
        <v>2</v>
      </c>
      <c r="C19" s="65">
        <v>691.6</v>
      </c>
      <c r="D19" s="33">
        <f t="shared" si="0"/>
        <v>0</v>
      </c>
      <c r="E19" s="32">
        <f t="shared" ref="E19:E29" si="6">ROUNDDOWN((IF(C19&gt;10,IF(C19&gt;20,IF(C19&gt;50,IF(C19&gt;100,IF(C19&gt;150,IF(C19&gt;200,(C19-200)*$M$10+$O$9,(C19-150)*$M$9+$O$8),(C19-100)*$M$8+$O$7),(C19-50)*$M$7+$O$6),(C19-20)*$M$6+$O$5),(C19-10)*$M$5+$O$4),C19*$M$4)),1)</f>
        <v>0</v>
      </c>
      <c r="F19" s="68">
        <v>790.4</v>
      </c>
      <c r="G19" s="33">
        <f t="shared" si="2"/>
        <v>0</v>
      </c>
      <c r="H19" s="74">
        <f t="shared" si="3"/>
        <v>0</v>
      </c>
      <c r="I19" s="71">
        <v>494</v>
      </c>
      <c r="J19" s="33">
        <f t="shared" si="1"/>
        <v>0</v>
      </c>
      <c r="K19" s="75">
        <f t="shared" si="4"/>
        <v>0</v>
      </c>
      <c r="L19" s="50">
        <f t="shared" si="5"/>
        <v>0</v>
      </c>
      <c r="M19" s="47"/>
      <c r="N19" s="48"/>
      <c r="O19" s="4"/>
    </row>
    <row r="20" spans="1:15" ht="20.100000000000001" customHeight="1" x14ac:dyDescent="0.15">
      <c r="A20" s="86"/>
      <c r="B20" s="23">
        <v>3</v>
      </c>
      <c r="C20" s="65">
        <v>621.6</v>
      </c>
      <c r="D20" s="33">
        <f t="shared" si="0"/>
        <v>0</v>
      </c>
      <c r="E20" s="32">
        <f t="shared" si="6"/>
        <v>0</v>
      </c>
      <c r="F20" s="68">
        <v>710.4</v>
      </c>
      <c r="G20" s="33">
        <f t="shared" si="2"/>
        <v>0</v>
      </c>
      <c r="H20" s="74">
        <f t="shared" si="3"/>
        <v>0</v>
      </c>
      <c r="I20" s="71">
        <v>444</v>
      </c>
      <c r="J20" s="33">
        <f t="shared" si="1"/>
        <v>0</v>
      </c>
      <c r="K20" s="75">
        <f t="shared" si="4"/>
        <v>0</v>
      </c>
      <c r="L20" s="50">
        <f t="shared" si="5"/>
        <v>0</v>
      </c>
      <c r="M20" s="47"/>
      <c r="N20" s="48"/>
      <c r="O20" s="4"/>
    </row>
    <row r="21" spans="1:15" ht="20.100000000000001" customHeight="1" x14ac:dyDescent="0.15">
      <c r="A21" s="86"/>
      <c r="B21" s="23">
        <v>4</v>
      </c>
      <c r="C21" s="64">
        <v>98</v>
      </c>
      <c r="D21" s="33">
        <f t="shared" si="0"/>
        <v>0</v>
      </c>
      <c r="E21" s="32">
        <f t="shared" si="6"/>
        <v>0</v>
      </c>
      <c r="F21" s="67">
        <v>112</v>
      </c>
      <c r="G21" s="33">
        <f t="shared" si="2"/>
        <v>0</v>
      </c>
      <c r="H21" s="74">
        <f t="shared" si="3"/>
        <v>0</v>
      </c>
      <c r="I21" s="70">
        <v>70</v>
      </c>
      <c r="J21" s="33">
        <f t="shared" si="1"/>
        <v>0</v>
      </c>
      <c r="K21" s="75">
        <f t="shared" si="4"/>
        <v>0</v>
      </c>
      <c r="L21" s="50">
        <f t="shared" si="5"/>
        <v>0</v>
      </c>
      <c r="M21" s="47"/>
      <c r="N21" s="48"/>
      <c r="O21" s="4"/>
    </row>
    <row r="22" spans="1:15" ht="20.100000000000001" customHeight="1" x14ac:dyDescent="0.15">
      <c r="A22" s="86"/>
      <c r="B22" s="23">
        <v>5</v>
      </c>
      <c r="C22" s="65">
        <v>0</v>
      </c>
      <c r="D22" s="33">
        <f t="shared" si="0"/>
        <v>0</v>
      </c>
      <c r="E22" s="32">
        <f t="shared" si="6"/>
        <v>0</v>
      </c>
      <c r="F22" s="68">
        <v>0</v>
      </c>
      <c r="G22" s="33">
        <f t="shared" si="2"/>
        <v>0</v>
      </c>
      <c r="H22" s="74">
        <f t="shared" si="3"/>
        <v>0</v>
      </c>
      <c r="I22" s="71">
        <v>0</v>
      </c>
      <c r="J22" s="33">
        <f t="shared" si="1"/>
        <v>0</v>
      </c>
      <c r="K22" s="75">
        <f t="shared" si="4"/>
        <v>0</v>
      </c>
      <c r="L22" s="50">
        <f t="shared" si="5"/>
        <v>0</v>
      </c>
      <c r="M22" s="47"/>
      <c r="N22" s="48"/>
      <c r="O22" s="4"/>
    </row>
    <row r="23" spans="1:15" ht="20.100000000000001" customHeight="1" x14ac:dyDescent="0.15">
      <c r="A23" s="86"/>
      <c r="B23" s="23">
        <v>6</v>
      </c>
      <c r="C23" s="65">
        <v>36.4</v>
      </c>
      <c r="D23" s="33">
        <f t="shared" si="0"/>
        <v>0</v>
      </c>
      <c r="E23" s="32">
        <f t="shared" si="6"/>
        <v>0</v>
      </c>
      <c r="F23" s="68">
        <v>41.6</v>
      </c>
      <c r="G23" s="33">
        <f t="shared" si="2"/>
        <v>0</v>
      </c>
      <c r="H23" s="74">
        <f t="shared" si="3"/>
        <v>0</v>
      </c>
      <c r="I23" s="71">
        <v>26</v>
      </c>
      <c r="J23" s="33">
        <f t="shared" si="1"/>
        <v>0</v>
      </c>
      <c r="K23" s="75">
        <f t="shared" si="4"/>
        <v>0</v>
      </c>
      <c r="L23" s="50">
        <f t="shared" si="5"/>
        <v>0</v>
      </c>
      <c r="M23" s="47"/>
      <c r="N23" s="48"/>
      <c r="O23" s="4"/>
    </row>
    <row r="24" spans="1:15" ht="20.100000000000001" customHeight="1" x14ac:dyDescent="0.15">
      <c r="A24" s="86"/>
      <c r="B24" s="23">
        <v>7</v>
      </c>
      <c r="C24" s="65">
        <v>295.39999999999998</v>
      </c>
      <c r="D24" s="33">
        <f t="shared" si="0"/>
        <v>0</v>
      </c>
      <c r="E24" s="32">
        <f t="shared" si="6"/>
        <v>0</v>
      </c>
      <c r="F24" s="68">
        <v>337.6</v>
      </c>
      <c r="G24" s="33">
        <f t="shared" si="2"/>
        <v>0</v>
      </c>
      <c r="H24" s="74">
        <f t="shared" si="3"/>
        <v>0</v>
      </c>
      <c r="I24" s="71">
        <v>211</v>
      </c>
      <c r="J24" s="33">
        <f t="shared" si="1"/>
        <v>0</v>
      </c>
      <c r="K24" s="75">
        <f t="shared" si="4"/>
        <v>0</v>
      </c>
      <c r="L24" s="50">
        <f t="shared" si="5"/>
        <v>0</v>
      </c>
      <c r="M24" s="47"/>
      <c r="N24" s="48"/>
      <c r="O24" s="4"/>
    </row>
    <row r="25" spans="1:15" ht="20.100000000000001" customHeight="1" x14ac:dyDescent="0.15">
      <c r="A25" s="86"/>
      <c r="B25" s="23">
        <v>8</v>
      </c>
      <c r="C25" s="65">
        <v>434</v>
      </c>
      <c r="D25" s="33">
        <f t="shared" si="0"/>
        <v>0</v>
      </c>
      <c r="E25" s="32">
        <f t="shared" si="6"/>
        <v>0</v>
      </c>
      <c r="F25" s="68">
        <v>496</v>
      </c>
      <c r="G25" s="33">
        <f t="shared" si="2"/>
        <v>0</v>
      </c>
      <c r="H25" s="74">
        <f t="shared" si="3"/>
        <v>0</v>
      </c>
      <c r="I25" s="71">
        <v>310</v>
      </c>
      <c r="J25" s="33">
        <f t="shared" si="1"/>
        <v>0</v>
      </c>
      <c r="K25" s="75">
        <f t="shared" si="4"/>
        <v>0</v>
      </c>
      <c r="L25" s="50">
        <f t="shared" si="5"/>
        <v>0</v>
      </c>
      <c r="M25" s="47"/>
      <c r="N25" s="48"/>
      <c r="O25" s="4"/>
    </row>
    <row r="26" spans="1:15" ht="20.100000000000001" customHeight="1" x14ac:dyDescent="0.15">
      <c r="A26" s="86"/>
      <c r="B26" s="22">
        <v>9</v>
      </c>
      <c r="C26" s="65">
        <v>180.6</v>
      </c>
      <c r="D26" s="31">
        <f t="shared" si="0"/>
        <v>0</v>
      </c>
      <c r="E26" s="32">
        <f t="shared" si="6"/>
        <v>0</v>
      </c>
      <c r="F26" s="68">
        <v>206.4</v>
      </c>
      <c r="G26" s="31">
        <f t="shared" si="2"/>
        <v>0</v>
      </c>
      <c r="H26" s="74">
        <f t="shared" si="3"/>
        <v>0</v>
      </c>
      <c r="I26" s="71">
        <v>129</v>
      </c>
      <c r="J26" s="31">
        <f t="shared" si="1"/>
        <v>0</v>
      </c>
      <c r="K26" s="75">
        <f t="shared" si="4"/>
        <v>0</v>
      </c>
      <c r="L26" s="61">
        <f t="shared" si="5"/>
        <v>0</v>
      </c>
      <c r="M26" s="47"/>
      <c r="N26" s="48"/>
      <c r="O26" s="4"/>
    </row>
    <row r="27" spans="1:15" ht="20.100000000000001" customHeight="1" x14ac:dyDescent="0.15">
      <c r="A27" s="86"/>
      <c r="B27" s="23">
        <v>10</v>
      </c>
      <c r="C27" s="65">
        <v>400.4</v>
      </c>
      <c r="D27" s="33">
        <f t="shared" si="0"/>
        <v>0</v>
      </c>
      <c r="E27" s="32">
        <f t="shared" si="6"/>
        <v>0</v>
      </c>
      <c r="F27" s="68">
        <v>457.6</v>
      </c>
      <c r="G27" s="33">
        <f t="shared" si="2"/>
        <v>0</v>
      </c>
      <c r="H27" s="74">
        <f t="shared" si="3"/>
        <v>0</v>
      </c>
      <c r="I27" s="71">
        <v>286</v>
      </c>
      <c r="J27" s="33">
        <f t="shared" si="1"/>
        <v>0</v>
      </c>
      <c r="K27" s="75">
        <f t="shared" si="4"/>
        <v>0</v>
      </c>
      <c r="L27" s="50">
        <f t="shared" si="5"/>
        <v>0</v>
      </c>
      <c r="M27" s="47"/>
      <c r="N27" s="48"/>
      <c r="O27" s="4"/>
    </row>
    <row r="28" spans="1:15" ht="20.100000000000001" customHeight="1" x14ac:dyDescent="0.15">
      <c r="A28" s="86"/>
      <c r="B28" s="23">
        <v>11</v>
      </c>
      <c r="C28" s="65">
        <v>1.4</v>
      </c>
      <c r="D28" s="33">
        <f t="shared" si="0"/>
        <v>0</v>
      </c>
      <c r="E28" s="32">
        <f t="shared" si="6"/>
        <v>0</v>
      </c>
      <c r="F28" s="68">
        <v>1.6</v>
      </c>
      <c r="G28" s="33">
        <f t="shared" si="2"/>
        <v>0</v>
      </c>
      <c r="H28" s="74">
        <f t="shared" si="3"/>
        <v>0</v>
      </c>
      <c r="I28" s="71">
        <v>1</v>
      </c>
      <c r="J28" s="33">
        <f t="shared" si="1"/>
        <v>0</v>
      </c>
      <c r="K28" s="75">
        <f t="shared" si="4"/>
        <v>0</v>
      </c>
      <c r="L28" s="50">
        <f t="shared" si="5"/>
        <v>0</v>
      </c>
      <c r="M28" s="47"/>
      <c r="N28" s="48"/>
      <c r="O28" s="4"/>
    </row>
    <row r="29" spans="1:15" ht="20.100000000000001" customHeight="1" thickBot="1" x14ac:dyDescent="0.2">
      <c r="A29" s="86"/>
      <c r="B29" s="24">
        <v>12</v>
      </c>
      <c r="C29" s="66">
        <v>0</v>
      </c>
      <c r="D29" s="34">
        <f t="shared" si="0"/>
        <v>0</v>
      </c>
      <c r="E29" s="32">
        <f t="shared" si="6"/>
        <v>0</v>
      </c>
      <c r="F29" s="69">
        <v>0</v>
      </c>
      <c r="G29" s="34">
        <f t="shared" si="2"/>
        <v>0</v>
      </c>
      <c r="H29" s="74">
        <f t="shared" si="3"/>
        <v>0</v>
      </c>
      <c r="I29" s="72">
        <v>0</v>
      </c>
      <c r="J29" s="34">
        <f t="shared" si="1"/>
        <v>0</v>
      </c>
      <c r="K29" s="75">
        <f t="shared" si="4"/>
        <v>0</v>
      </c>
      <c r="L29" s="49">
        <f t="shared" si="5"/>
        <v>0</v>
      </c>
      <c r="M29" s="47"/>
      <c r="N29" s="48"/>
      <c r="O29" s="4"/>
    </row>
    <row r="30" spans="1:15" ht="20.100000000000001" customHeight="1" thickTop="1" thickBot="1" x14ac:dyDescent="0.2">
      <c r="A30" s="83" t="s">
        <v>6</v>
      </c>
      <c r="B30" s="84"/>
      <c r="C30" s="25">
        <f>SUM(C17:C29)</f>
        <v>2902.2000000000003</v>
      </c>
      <c r="D30" s="35"/>
      <c r="E30" s="36"/>
      <c r="F30" s="25">
        <f>SUM(F17:F29)</f>
        <v>3316.7999999999997</v>
      </c>
      <c r="G30" s="35"/>
      <c r="H30" s="36"/>
      <c r="I30" s="25">
        <f>SUM(I17:I29)</f>
        <v>2073</v>
      </c>
      <c r="J30" s="35"/>
      <c r="K30" s="37"/>
      <c r="L30" s="39">
        <f>SUM(L17:L29)</f>
        <v>0</v>
      </c>
      <c r="M30" s="42"/>
      <c r="N30" s="43"/>
      <c r="O30" s="4"/>
    </row>
    <row r="31" spans="1:15" ht="20.100000000000001" customHeight="1" thickBot="1" x14ac:dyDescent="0.2">
      <c r="A31" s="26" t="s">
        <v>32</v>
      </c>
      <c r="B31" s="27"/>
      <c r="C31" s="28">
        <f>SUM(C30,F30,I30)</f>
        <v>8292</v>
      </c>
      <c r="D31" s="4"/>
      <c r="E31" s="4"/>
      <c r="F31" s="4"/>
      <c r="G31" s="4"/>
      <c r="H31" s="4"/>
      <c r="I31" s="4"/>
      <c r="J31" s="4"/>
      <c r="K31" s="4"/>
      <c r="L31" s="4"/>
      <c r="M31" s="44"/>
      <c r="N31" s="44"/>
      <c r="O31" s="4"/>
    </row>
    <row r="32" spans="1:15" ht="20.100000000000001" customHeight="1" thickTop="1" x14ac:dyDescent="0.15">
      <c r="A32" s="4"/>
      <c r="B32" s="4"/>
      <c r="C32" s="4"/>
      <c r="D32" s="4"/>
      <c r="E32" s="4"/>
      <c r="F32" s="4"/>
      <c r="G32" s="4"/>
      <c r="H32" s="4"/>
      <c r="I32" s="4"/>
      <c r="J32" s="55" t="s">
        <v>45</v>
      </c>
      <c r="K32" s="79">
        <f>L30</f>
        <v>0</v>
      </c>
      <c r="L32" s="80"/>
      <c r="M32" s="57"/>
      <c r="N32" s="44"/>
    </row>
    <row r="33" spans="1:15" ht="20.100000000000001" customHeight="1" thickBot="1" x14ac:dyDescent="0.2">
      <c r="A33" s="4"/>
      <c r="B33" s="53" t="s">
        <v>38</v>
      </c>
      <c r="C33" s="30"/>
      <c r="D33" s="4"/>
      <c r="E33" s="4"/>
      <c r="F33" s="4"/>
      <c r="G33" s="4"/>
      <c r="H33" s="4"/>
      <c r="I33" s="4"/>
      <c r="J33" s="56" t="s">
        <v>46</v>
      </c>
      <c r="K33" s="81"/>
      <c r="L33" s="82"/>
      <c r="M33" s="58"/>
      <c r="N33" s="44"/>
    </row>
    <row r="34" spans="1:15" ht="20.100000000000001" customHeight="1" thickTop="1" x14ac:dyDescent="0.15">
      <c r="A34" s="4"/>
      <c r="B34" s="53" t="s">
        <v>39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4"/>
      <c r="N34" s="44"/>
      <c r="O34" s="4"/>
    </row>
    <row r="35" spans="1:15" ht="20.100000000000001" customHeight="1" x14ac:dyDescent="0.15">
      <c r="B35" s="53" t="s">
        <v>40</v>
      </c>
    </row>
    <row r="36" spans="1:15" ht="20.100000000000001" customHeight="1" x14ac:dyDescent="0.15">
      <c r="B36" s="53" t="s">
        <v>41</v>
      </c>
    </row>
    <row r="37" spans="1:15" ht="20.100000000000001" customHeight="1" x14ac:dyDescent="0.15">
      <c r="B37" s="53" t="s">
        <v>47</v>
      </c>
    </row>
    <row r="38" spans="1:15" ht="20.100000000000001" customHeight="1" x14ac:dyDescent="0.15">
      <c r="B38" s="53" t="s">
        <v>42</v>
      </c>
    </row>
    <row r="39" spans="1:15" ht="20.100000000000001" customHeight="1" x14ac:dyDescent="0.15">
      <c r="B39" s="53" t="s">
        <v>43</v>
      </c>
    </row>
    <row r="40" spans="1:15" ht="14.25" x14ac:dyDescent="0.15">
      <c r="B40" s="54" t="s">
        <v>44</v>
      </c>
    </row>
  </sheetData>
  <sheetProtection algorithmName="SHA-512" hashValue="rDvK1KVyCWp99w429z5K/Cbn61uhl2A/Td58JtqeMOza0DdMi4Rjw8kzOiChOKp76jTPkYx+cjIoJCgipvsgHg==" saltValue="aFMjN44WNRvrS5bVTAI8NA==" spinCount="100000" sheet="1" objects="1" scenarios="1" selectLockedCells="1"/>
  <mergeCells count="26">
    <mergeCell ref="I2:J2"/>
    <mergeCell ref="I3:J3"/>
    <mergeCell ref="M10:N10"/>
    <mergeCell ref="K2:L2"/>
    <mergeCell ref="K3:L3"/>
    <mergeCell ref="M2:N2"/>
    <mergeCell ref="M3:N3"/>
    <mergeCell ref="M4:N4"/>
    <mergeCell ref="M5:N5"/>
    <mergeCell ref="M6:N6"/>
    <mergeCell ref="M7:N7"/>
    <mergeCell ref="M8:N8"/>
    <mergeCell ref="M9:N9"/>
    <mergeCell ref="K32:L33"/>
    <mergeCell ref="A30:B30"/>
    <mergeCell ref="A18:A29"/>
    <mergeCell ref="L13:L15"/>
    <mergeCell ref="K4:L10"/>
    <mergeCell ref="C13:E13"/>
    <mergeCell ref="F13:H13"/>
    <mergeCell ref="A13:A16"/>
    <mergeCell ref="B13:B16"/>
    <mergeCell ref="I14:I15"/>
    <mergeCell ref="F14:F15"/>
    <mergeCell ref="C14:C15"/>
    <mergeCell ref="I13:K13"/>
  </mergeCells>
  <phoneticPr fontId="1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結城　健吾</cp:lastModifiedBy>
  <cp:lastPrinted>2021-09-13T02:09:32Z</cp:lastPrinted>
  <dcterms:created xsi:type="dcterms:W3CDTF">2021-05-11T08:09:37Z</dcterms:created>
  <dcterms:modified xsi:type="dcterms:W3CDTF">2023-10-04T02:47:49Z</dcterms:modified>
</cp:coreProperties>
</file>