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D:\20030780\Downloads\"/>
    </mc:Choice>
  </mc:AlternateContent>
  <xr:revisionPtr revIDLastSave="0" documentId="13_ncr:1_{0F2F105C-9E7B-4BA7-AEB6-D788BD8DCC42}" xr6:coauthVersionLast="47" xr6:coauthVersionMax="47" xr10:uidLastSave="{00000000-0000-0000-0000-000000000000}"/>
  <bookViews>
    <workbookView xWindow="-120" yWindow="-120" windowWidth="29040" windowHeight="15840" xr2:uid="{E6FDFEEF-83B9-49D3-AB81-8123A69E47E3}"/>
  </bookViews>
  <sheets>
    <sheet name="基本情報入力" sheetId="4" r:id="rId1"/>
    <sheet name="様式1" sheetId="11" r:id="rId2"/>
    <sheet name="様式2" sheetId="6" r:id="rId3"/>
    <sheet name="様式3" sheetId="8" r:id="rId4"/>
    <sheet name="様式1 (記載例)" sheetId="12" r:id="rId5"/>
    <sheet name="様式2 (記載例)" sheetId="13" r:id="rId6"/>
    <sheet name="様式3 (記載例)" sheetId="14" r:id="rId7"/>
    <sheet name="（参考）祝日" sheetId="10" r:id="rId8"/>
    <sheet name="別紙１" sheetId="9" r:id="rId9"/>
    <sheet name="Sheet2" sheetId="7" r:id="rId10"/>
  </sheets>
  <definedNames>
    <definedName name="_xlnm.Print_Area" localSheetId="0">基本情報入力!$A$1:$H$20</definedName>
    <definedName name="_xlnm.Print_Area" localSheetId="8">別紙１!$A$1:$AD$28</definedName>
    <definedName name="_xlnm.Print_Area" localSheetId="1">様式1!$A$1:$AV$360</definedName>
    <definedName name="_xlnm.Print_Area" localSheetId="4">'様式1 (記載例)'!$A$1:$AV$150</definedName>
    <definedName name="_xlnm.Print_Area" localSheetId="2">様式2!$A$1:$I$540</definedName>
    <definedName name="_xlnm.Print_Area" localSheetId="5">'様式2 (記載例)'!$A$1:$I$225</definedName>
    <definedName name="_xlnm.Print_Area" localSheetId="3">様式3!$A$1:$BH$44</definedName>
    <definedName name="_xlnm.Print_Area" localSheetId="6">'様式3 (記載例)'!$A$1:$AL$44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3" i="6" l="1" a="1"/>
  <c r="E223" i="6" s="1"/>
  <c r="AB337" i="11" a="1"/>
  <c r="AB337" i="11" s="1"/>
  <c r="Y337" i="11" a="1"/>
  <c r="Y337" i="11" s="1"/>
  <c r="AB307" i="11" a="1"/>
  <c r="AB307" i="11" s="1"/>
  <c r="Y307" i="11" a="1"/>
  <c r="Y307" i="11" s="1"/>
  <c r="AB277" i="11" a="1"/>
  <c r="AB277" i="11" s="1"/>
  <c r="Y277" i="11" a="1"/>
  <c r="Y277" i="11" s="1"/>
  <c r="AB247" i="11" a="1"/>
  <c r="AB247" i="11" s="1"/>
  <c r="Y247" i="11" a="1"/>
  <c r="Y247" i="11" s="1"/>
  <c r="AB217" i="11" a="1"/>
  <c r="AB217" i="11" s="1"/>
  <c r="Y217" i="11" a="1"/>
  <c r="Y217" i="11" s="1"/>
  <c r="AB187" i="11" a="1"/>
  <c r="AB187" i="11" s="1"/>
  <c r="Y187" i="11" a="1"/>
  <c r="Y187" i="11" s="1"/>
  <c r="AB157" i="11" a="1"/>
  <c r="AB157" i="11" s="1"/>
  <c r="Y157" i="11" a="1"/>
  <c r="Y157" i="11" s="1"/>
  <c r="AB127" i="11" a="1"/>
  <c r="AB127" i="11" s="1"/>
  <c r="Y127" i="11" a="1"/>
  <c r="Y127" i="11" s="1"/>
  <c r="AB67" i="11" a="1"/>
  <c r="AB67" i="11" s="1"/>
  <c r="Y67" i="11" a="1"/>
  <c r="Y67" i="11" s="1"/>
  <c r="AB37" i="11" a="1"/>
  <c r="AB37" i="11" s="1"/>
  <c r="Y37" i="11" a="1"/>
  <c r="Y37" i="11" s="1"/>
  <c r="AB7" i="11" a="1"/>
  <c r="AB7" i="11" s="1"/>
  <c r="Y7" i="11" a="1"/>
  <c r="Y7" i="11" s="1"/>
  <c r="AB97" i="11" a="1"/>
  <c r="AB97" i="11" s="1"/>
  <c r="Y97" i="11" a="1"/>
  <c r="Y97" i="11" s="1"/>
  <c r="AY97" i="11" l="1"/>
  <c r="C45" i="14" l="1"/>
  <c r="C87" i="6" l="1"/>
  <c r="Y5" i="9" l="1"/>
  <c r="F7" i="9" a="1"/>
  <c r="F7" i="9" s="1"/>
  <c r="F6" i="9" a="1"/>
  <c r="F6" i="9" s="1"/>
  <c r="G5" i="9" a="1"/>
  <c r="G5" i="9" s="1"/>
  <c r="M9" i="6"/>
  <c r="C42" i="6"/>
  <c r="F4" i="11"/>
  <c r="A7" i="6" l="1" a="1"/>
  <c r="A7" i="6" s="1"/>
  <c r="M8" i="6"/>
  <c r="AB4" i="11"/>
  <c r="AB5" i="11"/>
  <c r="AY37" i="11"/>
  <c r="AQ358" i="11"/>
  <c r="AP358" i="11"/>
  <c r="AO358" i="11"/>
  <c r="AN358" i="11"/>
  <c r="AM358" i="11"/>
  <c r="AL358" i="11"/>
  <c r="AK358" i="11"/>
  <c r="AJ358" i="11"/>
  <c r="AI358" i="11"/>
  <c r="AH358" i="11"/>
  <c r="AG358" i="11"/>
  <c r="AF358" i="11"/>
  <c r="AE358" i="11"/>
  <c r="AD358" i="11"/>
  <c r="AC358" i="11"/>
  <c r="AB358" i="11"/>
  <c r="AA358" i="11"/>
  <c r="Z358" i="11"/>
  <c r="Y358" i="11"/>
  <c r="X358" i="11"/>
  <c r="W358" i="11"/>
  <c r="V358" i="11"/>
  <c r="U358" i="11"/>
  <c r="T358" i="11"/>
  <c r="S358" i="11"/>
  <c r="R358" i="11"/>
  <c r="Q358" i="11"/>
  <c r="P358" i="11"/>
  <c r="O358" i="11"/>
  <c r="N358" i="11"/>
  <c r="M358" i="11"/>
  <c r="AQ328" i="11"/>
  <c r="AP328" i="11"/>
  <c r="AO328" i="11"/>
  <c r="AN328" i="11"/>
  <c r="AM328" i="11"/>
  <c r="AL328" i="11"/>
  <c r="AK328" i="11"/>
  <c r="AJ328" i="11"/>
  <c r="AI328" i="11"/>
  <c r="AH328" i="11"/>
  <c r="AG328" i="11"/>
  <c r="AF328" i="11"/>
  <c r="AE328" i="11"/>
  <c r="AD328" i="11"/>
  <c r="AC328" i="11"/>
  <c r="AB328" i="11"/>
  <c r="AA328" i="11"/>
  <c r="Z328" i="11"/>
  <c r="Y328" i="11"/>
  <c r="X328" i="11"/>
  <c r="W328" i="11"/>
  <c r="V328" i="11"/>
  <c r="U328" i="11"/>
  <c r="T328" i="11"/>
  <c r="S328" i="11"/>
  <c r="R328" i="11"/>
  <c r="Q328" i="11"/>
  <c r="P328" i="11"/>
  <c r="O328" i="11"/>
  <c r="N328" i="11"/>
  <c r="M328" i="11"/>
  <c r="AQ298" i="11"/>
  <c r="AP298" i="11"/>
  <c r="AO298" i="11"/>
  <c r="AN298" i="11"/>
  <c r="AM298" i="11"/>
  <c r="AL298" i="11"/>
  <c r="AK298" i="11"/>
  <c r="AJ298" i="11"/>
  <c r="AI298" i="11"/>
  <c r="AH298" i="11"/>
  <c r="AG298" i="11"/>
  <c r="AF298" i="11"/>
  <c r="AE298" i="11"/>
  <c r="AD298" i="11"/>
  <c r="AC298" i="11"/>
  <c r="AB298" i="11"/>
  <c r="AA298" i="11"/>
  <c r="Z298" i="11"/>
  <c r="Y298" i="11"/>
  <c r="X298" i="11"/>
  <c r="W298" i="11"/>
  <c r="V298" i="11"/>
  <c r="U298" i="11"/>
  <c r="T298" i="11"/>
  <c r="S298" i="11"/>
  <c r="R298" i="11"/>
  <c r="Q298" i="11"/>
  <c r="P298" i="11"/>
  <c r="O298" i="11"/>
  <c r="N298" i="11"/>
  <c r="M298" i="11"/>
  <c r="AQ268" i="11"/>
  <c r="AP268" i="11"/>
  <c r="AO268" i="11"/>
  <c r="AN268" i="11"/>
  <c r="AM268" i="11"/>
  <c r="AL268" i="11"/>
  <c r="AK268" i="11"/>
  <c r="AJ268" i="11"/>
  <c r="AI268" i="11"/>
  <c r="AH268" i="11"/>
  <c r="AG268" i="11"/>
  <c r="AF268" i="11"/>
  <c r="AE268" i="11"/>
  <c r="AD268" i="11"/>
  <c r="AC268" i="11"/>
  <c r="AB268" i="11"/>
  <c r="AA268" i="11"/>
  <c r="Z268" i="11"/>
  <c r="Y268" i="11"/>
  <c r="X268" i="11"/>
  <c r="W268" i="11"/>
  <c r="V268" i="11"/>
  <c r="U268" i="11"/>
  <c r="T268" i="11"/>
  <c r="S268" i="11"/>
  <c r="R268" i="11"/>
  <c r="Q268" i="11"/>
  <c r="P268" i="11"/>
  <c r="O268" i="11"/>
  <c r="N268" i="11"/>
  <c r="M268" i="11"/>
  <c r="AQ238" i="11"/>
  <c r="AP238" i="11"/>
  <c r="AO238" i="11"/>
  <c r="AN238" i="11"/>
  <c r="AM238" i="11"/>
  <c r="AL238" i="11"/>
  <c r="AK238" i="11"/>
  <c r="AJ238" i="11"/>
  <c r="AI238" i="11"/>
  <c r="AH238" i="11"/>
  <c r="AG238" i="11"/>
  <c r="AF238" i="11"/>
  <c r="AE238" i="11"/>
  <c r="AD238" i="11"/>
  <c r="AC238" i="11"/>
  <c r="AB238" i="11"/>
  <c r="AA238" i="11"/>
  <c r="Z238" i="11"/>
  <c r="Y238" i="11"/>
  <c r="X238" i="11"/>
  <c r="W238" i="11"/>
  <c r="V238" i="11"/>
  <c r="U238" i="11"/>
  <c r="T238" i="11"/>
  <c r="S238" i="11"/>
  <c r="R238" i="11"/>
  <c r="Q238" i="11"/>
  <c r="P238" i="11"/>
  <c r="O238" i="11"/>
  <c r="N238" i="11"/>
  <c r="M238" i="11"/>
  <c r="AQ208" i="11"/>
  <c r="AP208" i="11"/>
  <c r="AO208" i="11"/>
  <c r="AN208" i="11"/>
  <c r="AM208" i="11"/>
  <c r="AL208" i="11"/>
  <c r="AK208" i="11"/>
  <c r="AJ208" i="11"/>
  <c r="AI208" i="11"/>
  <c r="AH208" i="11"/>
  <c r="AG208" i="11"/>
  <c r="AF208" i="11"/>
  <c r="AE208" i="11"/>
  <c r="AD208" i="11"/>
  <c r="AC208" i="11"/>
  <c r="AB208" i="11"/>
  <c r="AA208" i="11"/>
  <c r="Z208" i="11"/>
  <c r="Y208" i="11"/>
  <c r="X208" i="11"/>
  <c r="W208" i="11"/>
  <c r="V208" i="11"/>
  <c r="U208" i="11"/>
  <c r="T208" i="11"/>
  <c r="S208" i="11"/>
  <c r="R208" i="11"/>
  <c r="Q208" i="11"/>
  <c r="P208" i="11"/>
  <c r="O208" i="11"/>
  <c r="N208" i="11"/>
  <c r="M208" i="11"/>
  <c r="AQ178" i="11"/>
  <c r="AP178" i="11"/>
  <c r="AO178" i="11"/>
  <c r="AN178" i="11"/>
  <c r="AM178" i="11"/>
  <c r="AL178" i="11"/>
  <c r="AK178" i="11"/>
  <c r="AJ178" i="11"/>
  <c r="AI178" i="11"/>
  <c r="AH178" i="11"/>
  <c r="AG178" i="11"/>
  <c r="AF178" i="11"/>
  <c r="AE178" i="11"/>
  <c r="AD178" i="11"/>
  <c r="AC178" i="11"/>
  <c r="AB178" i="11"/>
  <c r="AA178" i="11"/>
  <c r="Z178" i="11"/>
  <c r="Y178" i="11"/>
  <c r="X178" i="11"/>
  <c r="W178" i="11"/>
  <c r="V178" i="11"/>
  <c r="U178" i="11"/>
  <c r="T178" i="11"/>
  <c r="S178" i="11"/>
  <c r="R178" i="11"/>
  <c r="Q178" i="11"/>
  <c r="P178" i="11"/>
  <c r="O178" i="11"/>
  <c r="N178" i="11"/>
  <c r="M178" i="11"/>
  <c r="AQ148"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AQ118"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AQ88"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AQ58"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AY57" i="11"/>
  <c r="AY27" i="11"/>
  <c r="AY357" i="11"/>
  <c r="AY327" i="11"/>
  <c r="AY297" i="11"/>
  <c r="AY267" i="11"/>
  <c r="AY237" i="11"/>
  <c r="AY207" i="11"/>
  <c r="AY177" i="11"/>
  <c r="AY147" i="11"/>
  <c r="AY117" i="11"/>
  <c r="AY87" i="11"/>
  <c r="M7" i="6" l="1"/>
  <c r="A10" i="6" s="1"/>
  <c r="B10" i="6" s="1"/>
  <c r="J10" i="6" s="1" a="1"/>
  <c r="J10" i="6" s="1"/>
  <c r="C5" i="6"/>
  <c r="AY67" i="11"/>
  <c r="AY127" i="11" s="1"/>
  <c r="M4" i="11"/>
  <c r="AU3" i="11"/>
  <c r="AU33" i="11" s="1"/>
  <c r="AU63" i="11" s="1"/>
  <c r="AU93" i="11" s="1"/>
  <c r="E537" i="6"/>
  <c r="D537" i="6"/>
  <c r="C537" i="6"/>
  <c r="E492" i="6"/>
  <c r="D492" i="6"/>
  <c r="C492" i="6"/>
  <c r="E447" i="6"/>
  <c r="D447" i="6"/>
  <c r="C447" i="6"/>
  <c r="E402" i="6"/>
  <c r="D402" i="6"/>
  <c r="C402" i="6"/>
  <c r="E357" i="6"/>
  <c r="AL46" i="14" s="1"/>
  <c r="D357" i="6"/>
  <c r="AK46" i="14" s="1"/>
  <c r="C357" i="6"/>
  <c r="E312" i="6"/>
  <c r="AG46" i="14" s="1"/>
  <c r="D312" i="6"/>
  <c r="AF46" i="14" s="1"/>
  <c r="C312" i="6"/>
  <c r="E267" i="6"/>
  <c r="AB46" i="14" s="1"/>
  <c r="D267" i="6"/>
  <c r="AA46" i="14" s="1"/>
  <c r="C267" i="6"/>
  <c r="E222" i="6"/>
  <c r="W46" i="14" s="1"/>
  <c r="D222" i="6"/>
  <c r="V46" i="14" s="1"/>
  <c r="C222" i="6"/>
  <c r="E177" i="6"/>
  <c r="S46" i="14" s="1"/>
  <c r="D177" i="6"/>
  <c r="R46" i="14" s="1"/>
  <c r="C177" i="6"/>
  <c r="E132" i="6"/>
  <c r="N46" i="14" s="1"/>
  <c r="D132" i="6"/>
  <c r="M46" i="14" s="1"/>
  <c r="C132" i="6"/>
  <c r="E87" i="6"/>
  <c r="I46" i="14" s="1"/>
  <c r="D87" i="6"/>
  <c r="H46" i="14" s="1"/>
  <c r="E42" i="6"/>
  <c r="D46" i="14" s="1"/>
  <c r="D51" i="14" s="1"/>
  <c r="D43" i="6" l="1"/>
  <c r="C47" i="14" s="1"/>
  <c r="C52" i="14" s="1"/>
  <c r="C43" i="6"/>
  <c r="AY157" i="11"/>
  <c r="AU123" i="11"/>
  <c r="I51" i="14"/>
  <c r="N51" i="14" s="1"/>
  <c r="S51" i="14" s="1"/>
  <c r="W51" i="14" s="1"/>
  <c r="AB51" i="14" s="1"/>
  <c r="AG51" i="14" s="1"/>
  <c r="AL51" i="14" s="1"/>
  <c r="Y7" i="9"/>
  <c r="Y6" i="9"/>
  <c r="E16" i="9"/>
  <c r="AY187" i="11" l="1"/>
  <c r="AU153" i="11"/>
  <c r="AB46"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BH39" i="8"/>
  <c r="BH38" i="8"/>
  <c r="BH37" i="8"/>
  <c r="BH36" i="8"/>
  <c r="BH35" i="8"/>
  <c r="BH34" i="8"/>
  <c r="BH33" i="8"/>
  <c r="BH32" i="8"/>
  <c r="BH31" i="8"/>
  <c r="BH30" i="8"/>
  <c r="BH29" i="8"/>
  <c r="BH28" i="8"/>
  <c r="BH27" i="8"/>
  <c r="BH26" i="8"/>
  <c r="BH25" i="8"/>
  <c r="BH24" i="8"/>
  <c r="BH23" i="8"/>
  <c r="BH22" i="8"/>
  <c r="BH21" i="8"/>
  <c r="BH20" i="8"/>
  <c r="BH19" i="8"/>
  <c r="BH18" i="8"/>
  <c r="BH17" i="8"/>
  <c r="BH16" i="8"/>
  <c r="BH15" i="8"/>
  <c r="BH14" i="8"/>
  <c r="BH13" i="8"/>
  <c r="BH12" i="8"/>
  <c r="BH11" i="8"/>
  <c r="BH10" i="8"/>
  <c r="BH9" i="8"/>
  <c r="BC39" i="8"/>
  <c r="BC38" i="8"/>
  <c r="BC37" i="8"/>
  <c r="BC36" i="8"/>
  <c r="BC35" i="8"/>
  <c r="BC34" i="8"/>
  <c r="BC33" i="8"/>
  <c r="BC32" i="8"/>
  <c r="BC31" i="8"/>
  <c r="BC30" i="8"/>
  <c r="BC29" i="8"/>
  <c r="BC28" i="8"/>
  <c r="BC27" i="8"/>
  <c r="BC26" i="8"/>
  <c r="BC25" i="8"/>
  <c r="BC24" i="8"/>
  <c r="BC23" i="8"/>
  <c r="BC22" i="8"/>
  <c r="BC21" i="8"/>
  <c r="BC20" i="8"/>
  <c r="BC19" i="8"/>
  <c r="BC18" i="8"/>
  <c r="BC17" i="8"/>
  <c r="BC16" i="8"/>
  <c r="BC15" i="8"/>
  <c r="BC14" i="8"/>
  <c r="BC13" i="8"/>
  <c r="BC12" i="8"/>
  <c r="BC11" i="8"/>
  <c r="BC10" i="8"/>
  <c r="BC9" i="8"/>
  <c r="AX39" i="8"/>
  <c r="AX38" i="8"/>
  <c r="AX37" i="8"/>
  <c r="AX36" i="8"/>
  <c r="AX35" i="8"/>
  <c r="AX34" i="8"/>
  <c r="AX33" i="8"/>
  <c r="AX32" i="8"/>
  <c r="AX31" i="8"/>
  <c r="AX30" i="8"/>
  <c r="AX29" i="8"/>
  <c r="AX28" i="8"/>
  <c r="AX27" i="8"/>
  <c r="AX26" i="8"/>
  <c r="AX25" i="8"/>
  <c r="AX24" i="8"/>
  <c r="AX23" i="8"/>
  <c r="AX22" i="8"/>
  <c r="AX21" i="8"/>
  <c r="AX20" i="8"/>
  <c r="AX19" i="8"/>
  <c r="AX18" i="8"/>
  <c r="AX17" i="8"/>
  <c r="AX16" i="8"/>
  <c r="AX15" i="8"/>
  <c r="AX14" i="8"/>
  <c r="AX13" i="8"/>
  <c r="AX12" i="8"/>
  <c r="AX11" i="8"/>
  <c r="AX10" i="8"/>
  <c r="AX9" i="8"/>
  <c r="AS39" i="8"/>
  <c r="AS38" i="8"/>
  <c r="AS37" i="8"/>
  <c r="AS36" i="8"/>
  <c r="AS35" i="8"/>
  <c r="AS34" i="8"/>
  <c r="AS33" i="8"/>
  <c r="AS32" i="8"/>
  <c r="AS31" i="8"/>
  <c r="AS30" i="8"/>
  <c r="AS29" i="8"/>
  <c r="AS28" i="8"/>
  <c r="AS27" i="8"/>
  <c r="AS26" i="8"/>
  <c r="AS25" i="8"/>
  <c r="AS24" i="8"/>
  <c r="AS23" i="8"/>
  <c r="AS22" i="8"/>
  <c r="AS21" i="8"/>
  <c r="AS20" i="8"/>
  <c r="AS19" i="8"/>
  <c r="AS18" i="8"/>
  <c r="AS17" i="8"/>
  <c r="AS16" i="8"/>
  <c r="AS15" i="8"/>
  <c r="AS14" i="8"/>
  <c r="AS13" i="8"/>
  <c r="AS12" i="8"/>
  <c r="AS11" i="8"/>
  <c r="AS10" i="8"/>
  <c r="AS9" i="8"/>
  <c r="AN39" i="8"/>
  <c r="AN38" i="8"/>
  <c r="AN37" i="8"/>
  <c r="AN36" i="8"/>
  <c r="AN35" i="8"/>
  <c r="AN34" i="8"/>
  <c r="AN33" i="8"/>
  <c r="AN32" i="8"/>
  <c r="AN31" i="8"/>
  <c r="AN30" i="8"/>
  <c r="AN29" i="8"/>
  <c r="AN28" i="8"/>
  <c r="AN27" i="8"/>
  <c r="AN26" i="8"/>
  <c r="AN25" i="8"/>
  <c r="AN24" i="8"/>
  <c r="AN23" i="8"/>
  <c r="AN22" i="8"/>
  <c r="AN21" i="8"/>
  <c r="AN20" i="8"/>
  <c r="AN19" i="8"/>
  <c r="AN18" i="8"/>
  <c r="AN17" i="8"/>
  <c r="AN16" i="8"/>
  <c r="AN15" i="8"/>
  <c r="AN14" i="8"/>
  <c r="AN13" i="8"/>
  <c r="AN12" i="8"/>
  <c r="AN11" i="8"/>
  <c r="AN10" i="8"/>
  <c r="AN9" i="8"/>
  <c r="AI39" i="8"/>
  <c r="AI38" i="8"/>
  <c r="AI37" i="8"/>
  <c r="AI36" i="8"/>
  <c r="AI35" i="8"/>
  <c r="AI34" i="8"/>
  <c r="AI33" i="8"/>
  <c r="AI32" i="8"/>
  <c r="AI31" i="8"/>
  <c r="AI30" i="8"/>
  <c r="AI29" i="8"/>
  <c r="AI28" i="8"/>
  <c r="AI27" i="8"/>
  <c r="AI26" i="8"/>
  <c r="AI25" i="8"/>
  <c r="AI24" i="8"/>
  <c r="AI23" i="8"/>
  <c r="AI22" i="8"/>
  <c r="AI21" i="8"/>
  <c r="AI20" i="8"/>
  <c r="AI19" i="8"/>
  <c r="AI18" i="8"/>
  <c r="AI17" i="8"/>
  <c r="AI16" i="8"/>
  <c r="AI15" i="8"/>
  <c r="AI14" i="8"/>
  <c r="AI13" i="8"/>
  <c r="AI12" i="8"/>
  <c r="AI11" i="8"/>
  <c r="AI10" i="8"/>
  <c r="AI9" i="8"/>
  <c r="AD39" i="8"/>
  <c r="AD38" i="8"/>
  <c r="AD37" i="8"/>
  <c r="AD36" i="8"/>
  <c r="AD35" i="8"/>
  <c r="AD34" i="8"/>
  <c r="AD33" i="8"/>
  <c r="AD32" i="8"/>
  <c r="AD31" i="8"/>
  <c r="AD30" i="8"/>
  <c r="AD29" i="8"/>
  <c r="AD28" i="8"/>
  <c r="AD27" i="8"/>
  <c r="AD26" i="8"/>
  <c r="AD25" i="8"/>
  <c r="AD24" i="8"/>
  <c r="AD23" i="8"/>
  <c r="AD22" i="8"/>
  <c r="AD21" i="8"/>
  <c r="AD20" i="8"/>
  <c r="AD19" i="8"/>
  <c r="AD18" i="8"/>
  <c r="AD17" i="8"/>
  <c r="AD16" i="8"/>
  <c r="AD15" i="8"/>
  <c r="AD14" i="8"/>
  <c r="AD13" i="8"/>
  <c r="AD12" i="8"/>
  <c r="AD11" i="8"/>
  <c r="AD10" i="8"/>
  <c r="AD9" i="8"/>
  <c r="Y39" i="8"/>
  <c r="Y38" i="8"/>
  <c r="Y37" i="8"/>
  <c r="Y36" i="8"/>
  <c r="Y35" i="8"/>
  <c r="Y34" i="8"/>
  <c r="Y33" i="8"/>
  <c r="Y32" i="8"/>
  <c r="Y31" i="8"/>
  <c r="Y30" i="8"/>
  <c r="Y29" i="8"/>
  <c r="Y28" i="8"/>
  <c r="Y27" i="8"/>
  <c r="Y26" i="8"/>
  <c r="Y25" i="8"/>
  <c r="Y24" i="8"/>
  <c r="Y23" i="8"/>
  <c r="Y22" i="8"/>
  <c r="Y21" i="8"/>
  <c r="Y20" i="8"/>
  <c r="Y19" i="8"/>
  <c r="Y18" i="8"/>
  <c r="Y17" i="8"/>
  <c r="Y16" i="8"/>
  <c r="Y15" i="8"/>
  <c r="Y14" i="8"/>
  <c r="Y13" i="8"/>
  <c r="Y12" i="8"/>
  <c r="Y11" i="8"/>
  <c r="Y10" i="8"/>
  <c r="Y9"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AL9" i="8"/>
  <c r="AM9" i="8"/>
  <c r="AL10" i="8"/>
  <c r="AM10" i="8"/>
  <c r="AL11" i="8"/>
  <c r="AM11" i="8"/>
  <c r="AL12" i="8"/>
  <c r="AM12" i="8"/>
  <c r="AL13" i="8"/>
  <c r="AM13" i="8"/>
  <c r="C10" i="8"/>
  <c r="D10" i="8"/>
  <c r="C11" i="8"/>
  <c r="D11" i="8"/>
  <c r="C12" i="8"/>
  <c r="D12" i="8"/>
  <c r="C13" i="8"/>
  <c r="D13" i="8"/>
  <c r="C14" i="8"/>
  <c r="D14" i="8"/>
  <c r="C15" i="8"/>
  <c r="D15" i="8"/>
  <c r="C16" i="8"/>
  <c r="D16" i="8"/>
  <c r="C17" i="8"/>
  <c r="D17" i="8"/>
  <c r="C18" i="8"/>
  <c r="D18" i="8"/>
  <c r="C19" i="8"/>
  <c r="D19" i="8"/>
  <c r="C20" i="8"/>
  <c r="D20" i="8"/>
  <c r="C21" i="8"/>
  <c r="D21" i="8"/>
  <c r="C22" i="8"/>
  <c r="D22" i="8"/>
  <c r="C23" i="8"/>
  <c r="D23" i="8"/>
  <c r="C24" i="8"/>
  <c r="D24" i="8"/>
  <c r="C25" i="8"/>
  <c r="D25" i="8"/>
  <c r="C26" i="8"/>
  <c r="D26" i="8"/>
  <c r="C27" i="8"/>
  <c r="D27" i="8"/>
  <c r="C28" i="8"/>
  <c r="D28" i="8"/>
  <c r="C29" i="8"/>
  <c r="D29" i="8"/>
  <c r="C30" i="8"/>
  <c r="D30" i="8"/>
  <c r="C31" i="8"/>
  <c r="D31" i="8"/>
  <c r="C32" i="8"/>
  <c r="D32" i="8"/>
  <c r="C33" i="8"/>
  <c r="D33" i="8"/>
  <c r="C34" i="8"/>
  <c r="D34" i="8"/>
  <c r="C35" i="8"/>
  <c r="D35" i="8"/>
  <c r="C36" i="8"/>
  <c r="D36" i="8"/>
  <c r="C37" i="8"/>
  <c r="D37" i="8"/>
  <c r="C38" i="8"/>
  <c r="D38" i="8"/>
  <c r="C39" i="8"/>
  <c r="D39" i="8"/>
  <c r="BG39" i="8"/>
  <c r="BG38" i="8"/>
  <c r="BG37" i="8"/>
  <c r="BG36" i="8"/>
  <c r="BG35" i="8"/>
  <c r="BG34" i="8"/>
  <c r="BG33" i="8"/>
  <c r="BG32" i="8"/>
  <c r="BG31" i="8"/>
  <c r="BG30" i="8"/>
  <c r="BG29" i="8"/>
  <c r="BG28" i="8"/>
  <c r="BG27" i="8"/>
  <c r="BG26" i="8"/>
  <c r="BG25" i="8"/>
  <c r="BG24" i="8"/>
  <c r="BG23" i="8"/>
  <c r="BG22" i="8"/>
  <c r="BG21" i="8"/>
  <c r="BG20" i="8"/>
  <c r="BG19" i="8"/>
  <c r="BG18" i="8"/>
  <c r="BG17" i="8"/>
  <c r="BG16" i="8"/>
  <c r="BG15" i="8"/>
  <c r="BG14" i="8"/>
  <c r="BG13" i="8"/>
  <c r="BG12" i="8"/>
  <c r="BG11" i="8"/>
  <c r="BG10" i="8"/>
  <c r="BG9" i="8"/>
  <c r="BB39" i="8"/>
  <c r="BB38" i="8"/>
  <c r="BB37" i="8"/>
  <c r="BB36" i="8"/>
  <c r="BB35" i="8"/>
  <c r="BB34" i="8"/>
  <c r="BB33" i="8"/>
  <c r="BB32" i="8"/>
  <c r="BB31" i="8"/>
  <c r="BB30" i="8"/>
  <c r="BB29" i="8"/>
  <c r="BB28" i="8"/>
  <c r="BB27" i="8"/>
  <c r="BB26" i="8"/>
  <c r="BB25" i="8"/>
  <c r="BB24" i="8"/>
  <c r="BB23" i="8"/>
  <c r="BB22" i="8"/>
  <c r="BB21" i="8"/>
  <c r="BB20" i="8"/>
  <c r="BB19" i="8"/>
  <c r="BB18" i="8"/>
  <c r="BB17" i="8"/>
  <c r="BB16" i="8"/>
  <c r="BB15" i="8"/>
  <c r="BB14" i="8"/>
  <c r="BB13" i="8"/>
  <c r="BB12" i="8"/>
  <c r="BB11" i="8"/>
  <c r="BB10" i="8"/>
  <c r="BB9" i="8"/>
  <c r="AW39" i="8"/>
  <c r="AW38" i="8"/>
  <c r="AW37" i="8"/>
  <c r="AW36" i="8"/>
  <c r="AW35" i="8"/>
  <c r="AW34" i="8"/>
  <c r="AW33" i="8"/>
  <c r="AW32" i="8"/>
  <c r="AW31" i="8"/>
  <c r="AW30" i="8"/>
  <c r="AW29" i="8"/>
  <c r="AW28" i="8"/>
  <c r="AW27" i="8"/>
  <c r="AW26" i="8"/>
  <c r="AW25" i="8"/>
  <c r="AW24" i="8"/>
  <c r="AW23" i="8"/>
  <c r="AW22" i="8"/>
  <c r="AW21" i="8"/>
  <c r="AW20" i="8"/>
  <c r="AW19" i="8"/>
  <c r="AW18" i="8"/>
  <c r="AW17" i="8"/>
  <c r="AW16" i="8"/>
  <c r="AW15" i="8"/>
  <c r="AW14" i="8"/>
  <c r="AW13" i="8"/>
  <c r="AW12" i="8"/>
  <c r="AW11" i="8"/>
  <c r="AW10" i="8"/>
  <c r="AW9" i="8"/>
  <c r="AR39" i="8"/>
  <c r="AR38" i="8"/>
  <c r="AR37" i="8"/>
  <c r="AR36" i="8"/>
  <c r="AR35" i="8"/>
  <c r="AR34" i="8"/>
  <c r="AR33" i="8"/>
  <c r="AR32" i="8"/>
  <c r="AR31" i="8"/>
  <c r="AR30" i="8"/>
  <c r="AR29" i="8"/>
  <c r="AR28" i="8"/>
  <c r="AR27" i="8"/>
  <c r="AR26" i="8"/>
  <c r="AR25" i="8"/>
  <c r="AR24" i="8"/>
  <c r="AR23" i="8"/>
  <c r="AR22" i="8"/>
  <c r="AR21" i="8"/>
  <c r="AR20" i="8"/>
  <c r="AR19" i="8"/>
  <c r="AR18" i="8"/>
  <c r="AR17" i="8"/>
  <c r="AR16" i="8"/>
  <c r="AR15" i="8"/>
  <c r="AR14" i="8"/>
  <c r="AR13" i="8"/>
  <c r="AR12" i="8"/>
  <c r="AR11" i="8"/>
  <c r="AR10" i="8"/>
  <c r="AR9"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H39" i="8"/>
  <c r="AH38" i="8"/>
  <c r="AH37" i="8"/>
  <c r="AH36" i="8"/>
  <c r="AH35" i="8"/>
  <c r="AH34" i="8"/>
  <c r="AH33" i="8"/>
  <c r="AH32" i="8"/>
  <c r="AH31" i="8"/>
  <c r="AH30" i="8"/>
  <c r="AH29" i="8"/>
  <c r="AH28" i="8"/>
  <c r="AH27" i="8"/>
  <c r="AH26" i="8"/>
  <c r="AH25" i="8"/>
  <c r="AH24" i="8"/>
  <c r="AH23" i="8"/>
  <c r="AH22" i="8"/>
  <c r="AH21" i="8"/>
  <c r="AH20" i="8"/>
  <c r="AH19" i="8"/>
  <c r="AH18" i="8"/>
  <c r="AH17" i="8"/>
  <c r="AH16" i="8"/>
  <c r="AH15" i="8"/>
  <c r="AH14" i="8"/>
  <c r="AH13" i="8"/>
  <c r="AH12" i="8"/>
  <c r="AH11" i="8"/>
  <c r="AH10" i="8"/>
  <c r="AH9" i="8"/>
  <c r="AC39" i="8"/>
  <c r="AC38" i="8"/>
  <c r="AC37" i="8"/>
  <c r="AC36" i="8"/>
  <c r="AC35" i="8"/>
  <c r="AC34" i="8"/>
  <c r="AC33" i="8"/>
  <c r="AC32" i="8"/>
  <c r="AC31" i="8"/>
  <c r="AC30" i="8"/>
  <c r="AC29" i="8"/>
  <c r="AC28" i="8"/>
  <c r="AC27" i="8"/>
  <c r="AC26" i="8"/>
  <c r="AC25" i="8"/>
  <c r="AC24" i="8"/>
  <c r="AC23" i="8"/>
  <c r="AC22" i="8"/>
  <c r="AC21" i="8"/>
  <c r="AC20" i="8"/>
  <c r="AC19" i="8"/>
  <c r="AC18" i="8"/>
  <c r="AC17" i="8"/>
  <c r="AC16" i="8"/>
  <c r="AC15" i="8"/>
  <c r="AC14" i="8"/>
  <c r="AC13" i="8"/>
  <c r="AC12" i="8"/>
  <c r="AC11" i="8"/>
  <c r="AC10" i="8"/>
  <c r="AC9" i="8"/>
  <c r="X39" i="8"/>
  <c r="X38" i="8"/>
  <c r="X37" i="8"/>
  <c r="X36" i="8"/>
  <c r="X35" i="8"/>
  <c r="X34" i="8"/>
  <c r="X33" i="8"/>
  <c r="X32" i="8"/>
  <c r="X31" i="8"/>
  <c r="X30" i="8"/>
  <c r="X29" i="8"/>
  <c r="X28" i="8"/>
  <c r="X27" i="8"/>
  <c r="X26" i="8"/>
  <c r="X25" i="8"/>
  <c r="X24" i="8"/>
  <c r="X23" i="8"/>
  <c r="X22" i="8"/>
  <c r="X21" i="8"/>
  <c r="X20" i="8"/>
  <c r="X19" i="8"/>
  <c r="X18" i="8"/>
  <c r="X17" i="8"/>
  <c r="X16" i="8"/>
  <c r="X15" i="8"/>
  <c r="X14" i="8"/>
  <c r="X13" i="8"/>
  <c r="X12" i="8"/>
  <c r="X11" i="8"/>
  <c r="X10" i="8"/>
  <c r="X9"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D9" i="8"/>
  <c r="M263" i="6"/>
  <c r="N22" i="9"/>
  <c r="N21" i="9"/>
  <c r="N20" i="9"/>
  <c r="N19" i="9"/>
  <c r="N18" i="9"/>
  <c r="N17" i="9"/>
  <c r="N16" i="9"/>
  <c r="N15" i="9"/>
  <c r="N14" i="9"/>
  <c r="N13" i="9"/>
  <c r="N12" i="9"/>
  <c r="D46" i="8"/>
  <c r="E22" i="9"/>
  <c r="E21" i="9"/>
  <c r="E20" i="9"/>
  <c r="E19" i="9"/>
  <c r="E18" i="9"/>
  <c r="E17" i="9"/>
  <c r="E15" i="9"/>
  <c r="E14" i="9"/>
  <c r="E13" i="9"/>
  <c r="E12" i="9"/>
  <c r="D42" i="6"/>
  <c r="AY217" i="11" l="1"/>
  <c r="AU183" i="11"/>
  <c r="E11" i="9"/>
  <c r="C46" i="14"/>
  <c r="D51" i="8"/>
  <c r="N128" i="6"/>
  <c r="AL46" i="8"/>
  <c r="N308" i="6"/>
  <c r="AV46" i="8"/>
  <c r="N488" i="6"/>
  <c r="BF46" i="8"/>
  <c r="M173" i="6"/>
  <c r="M353" i="6"/>
  <c r="M533" i="6"/>
  <c r="S46" i="8"/>
  <c r="AC46" i="8"/>
  <c r="AM46" i="8"/>
  <c r="AW46" i="8"/>
  <c r="BG46" i="8"/>
  <c r="N173" i="6"/>
  <c r="N353" i="6"/>
  <c r="N533" i="6"/>
  <c r="I46" i="8"/>
  <c r="M218" i="6"/>
  <c r="M398" i="6"/>
  <c r="H46" i="8"/>
  <c r="R46" i="8"/>
  <c r="N218" i="6"/>
  <c r="N398" i="6"/>
  <c r="C46" i="8"/>
  <c r="M46" i="8"/>
  <c r="W46" i="8"/>
  <c r="AG46" i="8"/>
  <c r="AQ46" i="8"/>
  <c r="BA46" i="8"/>
  <c r="M83" i="6"/>
  <c r="M443" i="6"/>
  <c r="N46" i="8"/>
  <c r="X46" i="8"/>
  <c r="AH46" i="8"/>
  <c r="AR46" i="8"/>
  <c r="BB46" i="8"/>
  <c r="N263" i="6"/>
  <c r="N443" i="6"/>
  <c r="M128" i="6"/>
  <c r="M308" i="6"/>
  <c r="M488" i="6"/>
  <c r="N38" i="6"/>
  <c r="N43" i="6" s="1"/>
  <c r="N11" i="9"/>
  <c r="N83" i="6"/>
  <c r="M38" i="6"/>
  <c r="M43" i="6" s="1"/>
  <c r="E24" i="9"/>
  <c r="AY247" i="11" l="1"/>
  <c r="AU213" i="11"/>
  <c r="C51" i="14"/>
  <c r="C48" i="14"/>
  <c r="C49" i="14" s="1"/>
  <c r="I51" i="8"/>
  <c r="N51" i="8" s="1"/>
  <c r="C51" i="8"/>
  <c r="N24" i="9"/>
  <c r="AY277" i="11" l="1"/>
  <c r="AU243" i="11"/>
  <c r="H51" i="14"/>
  <c r="M51" i="14" s="1"/>
  <c r="R51" i="14" s="1"/>
  <c r="V51" i="14" s="1"/>
  <c r="AA51" i="14" s="1"/>
  <c r="AF51" i="14" s="1"/>
  <c r="AK51" i="14" s="1"/>
  <c r="C53" i="14"/>
  <c r="C54" i="14" s="1"/>
  <c r="H51" i="8"/>
  <c r="S51" i="8"/>
  <c r="AY307" i="11" l="1"/>
  <c r="AU273" i="11"/>
  <c r="X51" i="8"/>
  <c r="AY337" i="11" l="1"/>
  <c r="AU303" i="11"/>
  <c r="AC51" i="8"/>
  <c r="AU333" i="11" l="1"/>
  <c r="AH51" i="8"/>
  <c r="AM51" i="8" l="1"/>
  <c r="AR51" i="8" l="1"/>
  <c r="AW51" i="8" l="1"/>
  <c r="BB51" i="8" l="1"/>
  <c r="BG51" i="8" l="1"/>
  <c r="C9" i="8" l="1"/>
  <c r="H39" i="8" l="1"/>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R39" i="8"/>
  <c r="R38" i="8"/>
  <c r="R37" i="8"/>
  <c r="R36" i="8"/>
  <c r="R35" i="8"/>
  <c r="R34" i="8"/>
  <c r="R33" i="8"/>
  <c r="R32" i="8"/>
  <c r="R31" i="8"/>
  <c r="R30" i="8"/>
  <c r="R29" i="8"/>
  <c r="R28" i="8"/>
  <c r="R27" i="8"/>
  <c r="R26" i="8"/>
  <c r="R25" i="8"/>
  <c r="R24" i="8"/>
  <c r="R23" i="8"/>
  <c r="R22" i="8"/>
  <c r="R21" i="8"/>
  <c r="R20" i="8"/>
  <c r="R19" i="8"/>
  <c r="R18" i="8"/>
  <c r="R17" i="8"/>
  <c r="R16" i="8"/>
  <c r="R15" i="8"/>
  <c r="R14" i="8"/>
  <c r="R13" i="8"/>
  <c r="R12" i="8"/>
  <c r="R11" i="8"/>
  <c r="R1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AB39" i="8"/>
  <c r="AB38" i="8"/>
  <c r="AB37" i="8"/>
  <c r="AB36" i="8"/>
  <c r="AB35" i="8"/>
  <c r="AB34" i="8"/>
  <c r="AB33" i="8"/>
  <c r="AB32" i="8"/>
  <c r="AB31" i="8"/>
  <c r="AB30" i="8"/>
  <c r="AB29" i="8"/>
  <c r="AB28" i="8"/>
  <c r="AB27" i="8"/>
  <c r="AB26" i="8"/>
  <c r="AB25" i="8"/>
  <c r="AB24" i="8"/>
  <c r="AB23" i="8"/>
  <c r="AB22" i="8"/>
  <c r="AB21" i="8"/>
  <c r="AB20" i="8"/>
  <c r="AB19" i="8"/>
  <c r="AB18" i="8"/>
  <c r="AB17" i="8"/>
  <c r="AB16" i="8"/>
  <c r="AB15" i="8"/>
  <c r="AB14" i="8"/>
  <c r="AB13" i="8"/>
  <c r="AB12" i="8"/>
  <c r="AB11" i="8"/>
  <c r="AB10" i="8"/>
  <c r="AG39" i="8"/>
  <c r="AG38" i="8"/>
  <c r="AG37" i="8"/>
  <c r="AG36" i="8"/>
  <c r="AG35" i="8"/>
  <c r="AG34" i="8"/>
  <c r="AG33" i="8"/>
  <c r="AG32" i="8"/>
  <c r="AG31" i="8"/>
  <c r="AG30" i="8"/>
  <c r="AG29" i="8"/>
  <c r="AG28" i="8"/>
  <c r="AG27" i="8"/>
  <c r="AG26" i="8"/>
  <c r="AG25" i="8"/>
  <c r="AG24" i="8"/>
  <c r="AG23" i="8"/>
  <c r="AG22" i="8"/>
  <c r="AG21" i="8"/>
  <c r="AG20" i="8"/>
  <c r="AG19" i="8"/>
  <c r="AG18" i="8"/>
  <c r="AG17" i="8"/>
  <c r="AG16" i="8"/>
  <c r="AG15" i="8"/>
  <c r="AG14" i="8"/>
  <c r="AG13" i="8"/>
  <c r="AG12" i="8"/>
  <c r="AG11" i="8"/>
  <c r="AG10" i="8"/>
  <c r="AL39" i="8"/>
  <c r="AL38" i="8"/>
  <c r="AL37" i="8"/>
  <c r="AL36" i="8"/>
  <c r="AL35" i="8"/>
  <c r="AL34" i="8"/>
  <c r="AL33" i="8"/>
  <c r="AL32" i="8"/>
  <c r="AL31" i="8"/>
  <c r="AL30" i="8"/>
  <c r="AL29" i="8"/>
  <c r="AL28" i="8"/>
  <c r="AL27" i="8"/>
  <c r="AL26" i="8"/>
  <c r="AL25" i="8"/>
  <c r="AL24" i="8"/>
  <c r="AL23" i="8"/>
  <c r="AL22" i="8"/>
  <c r="AL21" i="8"/>
  <c r="AL20" i="8"/>
  <c r="AL19" i="8"/>
  <c r="AL18" i="8"/>
  <c r="AL17" i="8"/>
  <c r="AL16" i="8"/>
  <c r="AL15" i="8"/>
  <c r="AL14" i="8"/>
  <c r="AQ39" i="8"/>
  <c r="AQ38" i="8"/>
  <c r="AQ37" i="8"/>
  <c r="AQ36" i="8"/>
  <c r="AQ35" i="8"/>
  <c r="AQ34" i="8"/>
  <c r="AQ33" i="8"/>
  <c r="AQ32" i="8"/>
  <c r="AQ31" i="8"/>
  <c r="AQ30" i="8"/>
  <c r="AQ29" i="8"/>
  <c r="AQ28" i="8"/>
  <c r="AQ27" i="8"/>
  <c r="AQ26" i="8"/>
  <c r="AQ25" i="8"/>
  <c r="AQ24" i="8"/>
  <c r="AQ23" i="8"/>
  <c r="AQ22" i="8"/>
  <c r="AQ21" i="8"/>
  <c r="AQ20" i="8"/>
  <c r="AQ19" i="8"/>
  <c r="AQ18" i="8"/>
  <c r="AQ17" i="8"/>
  <c r="AQ16" i="8"/>
  <c r="AQ15" i="8"/>
  <c r="AQ14" i="8"/>
  <c r="AQ13" i="8"/>
  <c r="AQ12" i="8"/>
  <c r="AQ11" i="8"/>
  <c r="AQ10" i="8"/>
  <c r="AV39" i="8"/>
  <c r="AV38" i="8"/>
  <c r="AV37" i="8"/>
  <c r="AV36" i="8"/>
  <c r="AV35" i="8"/>
  <c r="AV34" i="8"/>
  <c r="AV33" i="8"/>
  <c r="AV32" i="8"/>
  <c r="AV31" i="8"/>
  <c r="AV30" i="8"/>
  <c r="AV29" i="8"/>
  <c r="AV28" i="8"/>
  <c r="AV27" i="8"/>
  <c r="AV26" i="8"/>
  <c r="AV25" i="8"/>
  <c r="AV24" i="8"/>
  <c r="AV23" i="8"/>
  <c r="AV22" i="8"/>
  <c r="AV21" i="8"/>
  <c r="AV20" i="8"/>
  <c r="AV19" i="8"/>
  <c r="AV18" i="8"/>
  <c r="AV17" i="8"/>
  <c r="AV16" i="8"/>
  <c r="AV15" i="8"/>
  <c r="AV14" i="8"/>
  <c r="AV13" i="8"/>
  <c r="AV12" i="8"/>
  <c r="AV11" i="8"/>
  <c r="AV10" i="8"/>
  <c r="BA39" i="8"/>
  <c r="BA38" i="8"/>
  <c r="BA37" i="8"/>
  <c r="BA36" i="8"/>
  <c r="BA35" i="8"/>
  <c r="BA34" i="8"/>
  <c r="BA33" i="8"/>
  <c r="BA32" i="8"/>
  <c r="BA31" i="8"/>
  <c r="BA30" i="8"/>
  <c r="BA29" i="8"/>
  <c r="BA28" i="8"/>
  <c r="BA27" i="8"/>
  <c r="BA26" i="8"/>
  <c r="BA25" i="8"/>
  <c r="BA24" i="8"/>
  <c r="BA23" i="8"/>
  <c r="BA22" i="8"/>
  <c r="BA21" i="8"/>
  <c r="BA20" i="8"/>
  <c r="BA19" i="8"/>
  <c r="BA18" i="8"/>
  <c r="BA17" i="8"/>
  <c r="BA16" i="8"/>
  <c r="BA15" i="8"/>
  <c r="BA14" i="8"/>
  <c r="BA13" i="8"/>
  <c r="BA12" i="8"/>
  <c r="BA11" i="8"/>
  <c r="BA10" i="8"/>
  <c r="BF39" i="8"/>
  <c r="BF38" i="8"/>
  <c r="BF37" i="8"/>
  <c r="BF36" i="8"/>
  <c r="BF35" i="8"/>
  <c r="BF34" i="8"/>
  <c r="BF33" i="8"/>
  <c r="BF32" i="8"/>
  <c r="BF31" i="8"/>
  <c r="BF30" i="8"/>
  <c r="BF29" i="8"/>
  <c r="BF28" i="8"/>
  <c r="BF27" i="8"/>
  <c r="BF26" i="8"/>
  <c r="BF25" i="8"/>
  <c r="BF24" i="8"/>
  <c r="BF23" i="8"/>
  <c r="BF22" i="8"/>
  <c r="BF21" i="8"/>
  <c r="BF20" i="8"/>
  <c r="BF19" i="8"/>
  <c r="BF18" i="8"/>
  <c r="BF17" i="8"/>
  <c r="BF16" i="8"/>
  <c r="BF15" i="8"/>
  <c r="BF14" i="8"/>
  <c r="BF13" i="8"/>
  <c r="BF12" i="8"/>
  <c r="BF11" i="8"/>
  <c r="BF10" i="8"/>
  <c r="BF9" i="8"/>
  <c r="BA9" i="8"/>
  <c r="AV9" i="8"/>
  <c r="AQ9" i="8"/>
  <c r="AG9" i="8"/>
  <c r="AB9" i="8"/>
  <c r="W9" i="8"/>
  <c r="R9" i="8"/>
  <c r="M9" i="8"/>
  <c r="H9" i="8"/>
  <c r="C45" i="8" l="1"/>
  <c r="M50" i="6"/>
  <c r="H45" i="14" s="1"/>
  <c r="M54" i="6" l="1"/>
  <c r="H45" i="8"/>
  <c r="M95" i="6"/>
  <c r="M45" i="14" s="1"/>
  <c r="I7" i="6"/>
  <c r="A52" i="6" l="1" a="1"/>
  <c r="A52" i="6" s="1"/>
  <c r="M53" i="6"/>
  <c r="A11" i="9"/>
  <c r="H5" i="6"/>
  <c r="H4" i="6"/>
  <c r="H3" i="6"/>
  <c r="C3" i="6"/>
  <c r="C4" i="6"/>
  <c r="M45" i="8"/>
  <c r="A7" i="8"/>
  <c r="M99" i="6"/>
  <c r="M140" i="6"/>
  <c r="R45" i="14" s="1"/>
  <c r="I52" i="6" l="1"/>
  <c r="C49" i="6"/>
  <c r="C50" i="6"/>
  <c r="A97" i="6" a="1"/>
  <c r="A97" i="6" s="1"/>
  <c r="I97" i="6" s="1"/>
  <c r="M98" i="6"/>
  <c r="S6" i="8"/>
  <c r="C3" i="8"/>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a="1"/>
  <c r="A38" i="6" s="1"/>
  <c r="A39" i="6" s="1" a="1"/>
  <c r="A39" i="6" s="1"/>
  <c r="A40" i="6" s="1" a="1"/>
  <c r="A40" i="6" s="1"/>
  <c r="C44" i="6"/>
  <c r="C4" i="8"/>
  <c r="R3" i="8"/>
  <c r="C5" i="8"/>
  <c r="R4" i="8"/>
  <c r="A12" i="9"/>
  <c r="H48" i="6"/>
  <c r="C48" i="6"/>
  <c r="H49" i="6"/>
  <c r="H50" i="6"/>
  <c r="M52" i="6"/>
  <c r="A55" i="6" s="1"/>
  <c r="F7" i="8"/>
  <c r="M185" i="6"/>
  <c r="V45" i="14" s="1"/>
  <c r="R45" i="8"/>
  <c r="M144" i="6"/>
  <c r="C94" i="6" l="1"/>
  <c r="C95" i="6"/>
  <c r="A142" i="6" a="1"/>
  <c r="A142" i="6" s="1"/>
  <c r="M143" i="6"/>
  <c r="A56" i="6"/>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a="1"/>
  <c r="A83" i="6" s="1"/>
  <c r="A84" i="6" s="1" a="1"/>
  <c r="A84" i="6" s="1"/>
  <c r="A85" i="6" s="1" a="1"/>
  <c r="A85" i="6" s="1"/>
  <c r="C88" i="6"/>
  <c r="D88" i="6"/>
  <c r="H47" i="14" s="1"/>
  <c r="C93" i="6"/>
  <c r="H95" i="6"/>
  <c r="H94" i="6"/>
  <c r="H93" i="6"/>
  <c r="H11" i="9"/>
  <c r="A13" i="9"/>
  <c r="F9" i="8"/>
  <c r="A10" i="8"/>
  <c r="A9" i="8"/>
  <c r="M189" i="6"/>
  <c r="M230" i="6"/>
  <c r="W45" i="8"/>
  <c r="M97" i="6"/>
  <c r="K7" i="8"/>
  <c r="I142" i="6"/>
  <c r="C140" i="6" l="1"/>
  <c r="C139" i="6"/>
  <c r="AA45" i="14"/>
  <c r="M234" i="6"/>
  <c r="A187" i="6" a="1"/>
  <c r="A187" i="6" s="1"/>
  <c r="M187" i="6" s="1"/>
  <c r="M188" i="6"/>
  <c r="A15" i="9" s="1"/>
  <c r="H48" i="14"/>
  <c r="H49" i="14" s="1"/>
  <c r="H52" i="14"/>
  <c r="A100" i="6"/>
  <c r="H140" i="6"/>
  <c r="H139" i="6"/>
  <c r="H138" i="6"/>
  <c r="C138" i="6"/>
  <c r="A14" i="9"/>
  <c r="H12" i="9"/>
  <c r="H47" i="8"/>
  <c r="H48" i="8" s="1"/>
  <c r="M37" i="6"/>
  <c r="C47" i="8"/>
  <c r="B9" i="8"/>
  <c r="D89" i="6"/>
  <c r="K12" i="9" s="1"/>
  <c r="M82" i="6"/>
  <c r="B11" i="6"/>
  <c r="B12" i="6"/>
  <c r="J12" i="6" s="1" a="1"/>
  <c r="J12" i="6" s="1"/>
  <c r="D44" i="6"/>
  <c r="K11" i="9" s="1"/>
  <c r="M275" i="6"/>
  <c r="AF45" i="14" s="1"/>
  <c r="AB45" i="8"/>
  <c r="M142" i="6"/>
  <c r="P7" i="8"/>
  <c r="U7" i="8"/>
  <c r="AM6" i="8" l="1"/>
  <c r="W5" i="8"/>
  <c r="W4" i="8"/>
  <c r="C185" i="6"/>
  <c r="C184" i="6"/>
  <c r="C183" i="6"/>
  <c r="H184" i="6"/>
  <c r="H185" i="6"/>
  <c r="I187" i="6"/>
  <c r="H183" i="6"/>
  <c r="A232" i="6" a="1"/>
  <c r="A232" i="6" s="1"/>
  <c r="M233" i="6"/>
  <c r="J11" i="6" a="1"/>
  <c r="J11" i="6" s="1"/>
  <c r="H53" i="14"/>
  <c r="H54" i="14" s="1"/>
  <c r="A101" i="6"/>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a="1"/>
  <c r="A128" i="6" s="1"/>
  <c r="A129" i="6" s="1" a="1"/>
  <c r="A129" i="6" s="1"/>
  <c r="A130" i="6" s="1" a="1"/>
  <c r="A130" i="6" s="1"/>
  <c r="D133" i="6"/>
  <c r="C133" i="6"/>
  <c r="B10" i="8"/>
  <c r="B100" i="6"/>
  <c r="K9" i="8"/>
  <c r="M42" i="6"/>
  <c r="M44" i="6" s="1"/>
  <c r="A145" i="6"/>
  <c r="A190" i="6"/>
  <c r="AL3" i="8"/>
  <c r="AL4" i="8"/>
  <c r="W3" i="8"/>
  <c r="M39" i="6"/>
  <c r="M40" i="6" s="1"/>
  <c r="C48" i="8"/>
  <c r="H49" i="8"/>
  <c r="H40" i="8"/>
  <c r="C52" i="8"/>
  <c r="C53" i="8" s="1"/>
  <c r="C54" i="8" s="1"/>
  <c r="A12" i="8"/>
  <c r="A11" i="8"/>
  <c r="B11" i="8" s="1"/>
  <c r="M84" i="6"/>
  <c r="M320" i="6"/>
  <c r="AK45" i="14" s="1"/>
  <c r="AG45" i="8"/>
  <c r="M279" i="6"/>
  <c r="I232" i="6" l="1"/>
  <c r="C230" i="6"/>
  <c r="C229" i="6"/>
  <c r="A277" i="6" a="1"/>
  <c r="A277" i="6" s="1"/>
  <c r="M278" i="6"/>
  <c r="H228" i="6"/>
  <c r="C228" i="6"/>
  <c r="J100" i="6" a="1"/>
  <c r="J100" i="6" s="1"/>
  <c r="M47" i="8"/>
  <c r="M48" i="8" s="1"/>
  <c r="M49" i="8" s="1"/>
  <c r="M47" i="14"/>
  <c r="K11" i="8"/>
  <c r="B101" i="6"/>
  <c r="J101" i="6" s="1" a="1"/>
  <c r="J101" i="6" s="1"/>
  <c r="K10" i="8"/>
  <c r="A146" i="6"/>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a="1"/>
  <c r="A173" i="6" s="1"/>
  <c r="A174" i="6" s="1" a="1"/>
  <c r="A174" i="6" s="1"/>
  <c r="A175" i="6" s="1" a="1"/>
  <c r="A175" i="6" s="1"/>
  <c r="D178" i="6"/>
  <c r="C178" i="6"/>
  <c r="A191" i="6"/>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a="1"/>
  <c r="A218" i="6" s="1"/>
  <c r="A219" i="6" s="1" a="1"/>
  <c r="A219" i="6" s="1"/>
  <c r="A220" i="6" s="1" a="1"/>
  <c r="A220" i="6" s="1"/>
  <c r="D223" i="6"/>
  <c r="C223" i="6"/>
  <c r="L9" i="8"/>
  <c r="B190" i="6"/>
  <c r="H43" i="6"/>
  <c r="M45" i="6"/>
  <c r="I43" i="6" s="1"/>
  <c r="M85" i="6"/>
  <c r="M88" i="6"/>
  <c r="M87" i="6"/>
  <c r="H13" i="9"/>
  <c r="B145" i="6"/>
  <c r="U9" i="8"/>
  <c r="P9" i="8"/>
  <c r="D134" i="6"/>
  <c r="K13" i="9" s="1"/>
  <c r="M127" i="6"/>
  <c r="M129" i="6" s="1"/>
  <c r="A16" i="9"/>
  <c r="H230" i="6"/>
  <c r="H229" i="6"/>
  <c r="B13" i="6"/>
  <c r="A13" i="8"/>
  <c r="C49" i="8"/>
  <c r="C40" i="8"/>
  <c r="H52" i="8"/>
  <c r="H53" i="8" s="1"/>
  <c r="H54" i="8" s="1"/>
  <c r="B14" i="6"/>
  <c r="J14" i="6" s="1" a="1"/>
  <c r="J14" i="6" s="1"/>
  <c r="A14" i="8"/>
  <c r="I277" i="6"/>
  <c r="AL45" i="8"/>
  <c r="M365" i="6"/>
  <c r="M324" i="6"/>
  <c r="Z7" i="8"/>
  <c r="M232" i="6"/>
  <c r="A235" i="6" s="1"/>
  <c r="K12" i="8"/>
  <c r="B102" i="6"/>
  <c r="C275" i="6" l="1"/>
  <c r="C274" i="6"/>
  <c r="M40" i="8"/>
  <c r="A322" i="6" a="1"/>
  <c r="A322" i="6" s="1"/>
  <c r="M323" i="6"/>
  <c r="J190" i="6" a="1"/>
  <c r="J190" i="6" s="1"/>
  <c r="L11" i="8"/>
  <c r="J102" i="6" a="1"/>
  <c r="J102" i="6" s="1"/>
  <c r="J145" i="6" a="1"/>
  <c r="J145" i="6" s="1"/>
  <c r="J13" i="6" a="1"/>
  <c r="J13" i="6" s="1"/>
  <c r="B146" i="6"/>
  <c r="J146" i="6" s="1" a="1"/>
  <c r="J146" i="6" s="1"/>
  <c r="P10" i="8"/>
  <c r="D179" i="6"/>
  <c r="K14" i="9" s="1"/>
  <c r="R47" i="14"/>
  <c r="R48" i="14" s="1"/>
  <c r="R49" i="14" s="1"/>
  <c r="M217" i="6"/>
  <c r="M219" i="6" s="1"/>
  <c r="M220" i="6" s="1"/>
  <c r="V47" i="14"/>
  <c r="V48" i="14" s="1"/>
  <c r="V49" i="14" s="1"/>
  <c r="M48" i="14"/>
  <c r="M49" i="14" s="1"/>
  <c r="M52" i="14"/>
  <c r="P11" i="8"/>
  <c r="L10" i="8"/>
  <c r="U10" i="8"/>
  <c r="U11" i="8"/>
  <c r="B191" i="6"/>
  <c r="J191" i="6" s="1" a="1"/>
  <c r="J191" i="6" s="1"/>
  <c r="H15" i="9"/>
  <c r="D224" i="6"/>
  <c r="K15" i="9" s="1"/>
  <c r="W47" i="8"/>
  <c r="W48" i="8" s="1"/>
  <c r="W40" i="8" s="1"/>
  <c r="V9" i="8"/>
  <c r="Q9" i="8"/>
  <c r="M130" i="6"/>
  <c r="M132" i="6"/>
  <c r="M133" i="6"/>
  <c r="M89" i="6"/>
  <c r="M172" i="6"/>
  <c r="M174" i="6" s="1"/>
  <c r="R47" i="8"/>
  <c r="H14" i="9"/>
  <c r="H274" i="6"/>
  <c r="H273" i="6"/>
  <c r="H275" i="6"/>
  <c r="C273" i="6"/>
  <c r="A17" i="9"/>
  <c r="B12" i="8"/>
  <c r="B13" i="8"/>
  <c r="M52" i="8"/>
  <c r="A15" i="8"/>
  <c r="B15" i="6"/>
  <c r="B147" i="6"/>
  <c r="J147" i="6" s="1" a="1"/>
  <c r="J147" i="6" s="1"/>
  <c r="P12" i="8"/>
  <c r="I322" i="6"/>
  <c r="M410" i="6"/>
  <c r="AQ45" i="8"/>
  <c r="M369" i="6"/>
  <c r="M277" i="6"/>
  <c r="AE7" i="8"/>
  <c r="B192" i="6"/>
  <c r="J192" i="6" s="1" a="1"/>
  <c r="J192" i="6" s="1"/>
  <c r="B103" i="6"/>
  <c r="K13" i="8"/>
  <c r="C320" i="6" l="1"/>
  <c r="C319" i="6"/>
  <c r="A367" i="6" a="1"/>
  <c r="A367" i="6" s="1"/>
  <c r="M368" i="6"/>
  <c r="B14" i="8"/>
  <c r="J15" i="6" a="1"/>
  <c r="J15" i="6" s="1"/>
  <c r="L12" i="8"/>
  <c r="J103" i="6" a="1"/>
  <c r="J103" i="6" s="1"/>
  <c r="Q10" i="8"/>
  <c r="Q11" i="8"/>
  <c r="V10" i="8"/>
  <c r="R52" i="14"/>
  <c r="M53" i="14"/>
  <c r="M54" i="14" s="1"/>
  <c r="V11" i="8"/>
  <c r="A236" i="6"/>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a="1"/>
  <c r="A263" i="6" s="1"/>
  <c r="A264" i="6" s="1" a="1"/>
  <c r="A264" i="6" s="1"/>
  <c r="A265" i="6" s="1" a="1"/>
  <c r="A265" i="6" s="1"/>
  <c r="D268" i="6"/>
  <c r="C268" i="6"/>
  <c r="R48" i="8"/>
  <c r="R40" i="8" s="1"/>
  <c r="W49" i="8"/>
  <c r="M134" i="6"/>
  <c r="H133" i="6" s="1"/>
  <c r="M175" i="6"/>
  <c r="M178" i="6"/>
  <c r="M177" i="6"/>
  <c r="M222" i="6" s="1"/>
  <c r="H88" i="6"/>
  <c r="M90" i="6"/>
  <c r="I88" i="6" s="1"/>
  <c r="B235" i="6"/>
  <c r="Z9" i="8"/>
  <c r="R52" i="8"/>
  <c r="W52" i="8" s="1"/>
  <c r="A280" i="6"/>
  <c r="C318" i="6"/>
  <c r="H320" i="6"/>
  <c r="H319" i="6"/>
  <c r="H318" i="6"/>
  <c r="A18" i="9"/>
  <c r="B16" i="6"/>
  <c r="A16" i="8"/>
  <c r="B148" i="6"/>
  <c r="P13" i="8"/>
  <c r="I367" i="6"/>
  <c r="AV45" i="8"/>
  <c r="M414" i="6"/>
  <c r="M455" i="6"/>
  <c r="M322" i="6"/>
  <c r="AJ7" i="8"/>
  <c r="U13" i="8"/>
  <c r="U12" i="8"/>
  <c r="B193" i="6"/>
  <c r="J193" i="6" s="1" a="1"/>
  <c r="J193" i="6" s="1"/>
  <c r="K14" i="8"/>
  <c r="B104" i="6"/>
  <c r="C364" i="6" l="1"/>
  <c r="C365" i="6"/>
  <c r="A412" i="6" a="1"/>
  <c r="A412" i="6" s="1"/>
  <c r="M413" i="6"/>
  <c r="B15" i="8"/>
  <c r="J16" i="6" a="1"/>
  <c r="J16" i="6" s="1"/>
  <c r="L13" i="8"/>
  <c r="J104" i="6" a="1"/>
  <c r="J104" i="6" s="1"/>
  <c r="J235" i="6" a="1"/>
  <c r="J235" i="6" s="1"/>
  <c r="Q12" i="8"/>
  <c r="J148" i="6" a="1"/>
  <c r="J148" i="6" s="1"/>
  <c r="M262" i="6"/>
  <c r="M264" i="6" s="1"/>
  <c r="M267" i="6" s="1"/>
  <c r="AA47" i="14"/>
  <c r="AA48" i="14" s="1"/>
  <c r="AA49" i="14" s="1"/>
  <c r="V52" i="14"/>
  <c r="R53" i="14"/>
  <c r="R54" i="14" s="1"/>
  <c r="Z10" i="8"/>
  <c r="B236" i="6"/>
  <c r="J236" i="6" s="1" a="1"/>
  <c r="J236" i="6" s="1"/>
  <c r="A281" i="6"/>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a="1"/>
  <c r="A308" i="6" s="1"/>
  <c r="A309" i="6" s="1" a="1"/>
  <c r="A309" i="6" s="1"/>
  <c r="A310" i="6" s="1" a="1"/>
  <c r="A310" i="6" s="1"/>
  <c r="D313" i="6"/>
  <c r="C313" i="6"/>
  <c r="R49" i="8"/>
  <c r="B280" i="6"/>
  <c r="M135" i="6"/>
  <c r="I133" i="6" s="1"/>
  <c r="AA9" i="8"/>
  <c r="M223" i="6"/>
  <c r="M224" i="6" s="1"/>
  <c r="H223" i="6" s="1"/>
  <c r="M179" i="6"/>
  <c r="H178" i="6" s="1"/>
  <c r="D269" i="6"/>
  <c r="K16" i="9" s="1"/>
  <c r="AB47" i="8"/>
  <c r="H16" i="9"/>
  <c r="AE9" i="8"/>
  <c r="A325" i="6"/>
  <c r="H365" i="6"/>
  <c r="H364" i="6"/>
  <c r="H363" i="6"/>
  <c r="C363" i="6"/>
  <c r="A19" i="9"/>
  <c r="P14" i="8"/>
  <c r="B149" i="6"/>
  <c r="B17" i="6"/>
  <c r="A17" i="8"/>
  <c r="BA45" i="8"/>
  <c r="M459" i="6"/>
  <c r="M500" i="6"/>
  <c r="Z11" i="8"/>
  <c r="B237" i="6"/>
  <c r="J237" i="6" s="1" a="1"/>
  <c r="J237" i="6" s="1"/>
  <c r="I412" i="6"/>
  <c r="U14" i="8"/>
  <c r="M367" i="6"/>
  <c r="AO7" i="8"/>
  <c r="B194" i="6"/>
  <c r="V12" i="8"/>
  <c r="B105" i="6"/>
  <c r="K15" i="8"/>
  <c r="C409" i="6" l="1"/>
  <c r="C410" i="6"/>
  <c r="AQ5" i="8"/>
  <c r="AQ4" i="8"/>
  <c r="A457" i="6" a="1"/>
  <c r="A457" i="6" s="1"/>
  <c r="M458" i="6"/>
  <c r="M265" i="6"/>
  <c r="L14" i="8"/>
  <c r="J105" i="6" a="1"/>
  <c r="J105" i="6" s="1"/>
  <c r="Q13" i="8"/>
  <c r="J149" i="6" a="1"/>
  <c r="J149" i="6" s="1"/>
  <c r="V13" i="8"/>
  <c r="J194" i="6" a="1"/>
  <c r="J194" i="6" s="1"/>
  <c r="J280" i="6" a="1"/>
  <c r="J280" i="6" s="1"/>
  <c r="B16" i="8"/>
  <c r="J17" i="6" a="1"/>
  <c r="J17" i="6" s="1"/>
  <c r="AA10" i="8"/>
  <c r="H17" i="9"/>
  <c r="AF47" i="14"/>
  <c r="AF48" i="14" s="1"/>
  <c r="AF49" i="14" s="1"/>
  <c r="AA52" i="14"/>
  <c r="V53" i="14"/>
  <c r="V54" i="14" s="1"/>
  <c r="B281" i="6"/>
  <c r="J281" i="6" s="1" a="1"/>
  <c r="J281" i="6" s="1"/>
  <c r="AE10" i="8"/>
  <c r="A326" i="6"/>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a="1"/>
  <c r="A353" i="6" s="1"/>
  <c r="A354" i="6" s="1" a="1"/>
  <c r="A354" i="6" s="1"/>
  <c r="A355" i="6" s="1" a="1"/>
  <c r="A355" i="6" s="1"/>
  <c r="D358" i="6"/>
  <c r="C358" i="6"/>
  <c r="AB52" i="8"/>
  <c r="M225" i="6"/>
  <c r="I223" i="6" s="1"/>
  <c r="AF9" i="8"/>
  <c r="M180" i="6"/>
  <c r="I178" i="6" s="1"/>
  <c r="BG6" i="8"/>
  <c r="AQ3" i="8"/>
  <c r="M268" i="6"/>
  <c r="M269" i="6" s="1"/>
  <c r="H268" i="6" s="1"/>
  <c r="AG47" i="8"/>
  <c r="AG48" i="8" s="1"/>
  <c r="AG49" i="8" s="1"/>
  <c r="D314" i="6"/>
  <c r="K17" i="9" s="1"/>
  <c r="M307" i="6"/>
  <c r="M309" i="6" s="1"/>
  <c r="AJ9" i="8"/>
  <c r="BF4" i="8"/>
  <c r="BF3" i="8"/>
  <c r="AB48" i="8"/>
  <c r="AB49" i="8" s="1"/>
  <c r="A370" i="6"/>
  <c r="B325" i="6"/>
  <c r="H408" i="6"/>
  <c r="C408" i="6"/>
  <c r="H409" i="6"/>
  <c r="H410" i="6"/>
  <c r="A20" i="9"/>
  <c r="B150" i="6"/>
  <c r="P15" i="8"/>
  <c r="A18" i="8"/>
  <c r="B18" i="6"/>
  <c r="B195" i="6"/>
  <c r="U15" i="8"/>
  <c r="BF45" i="8"/>
  <c r="M504" i="6"/>
  <c r="I457" i="6"/>
  <c r="M412" i="6"/>
  <c r="AT7" i="8"/>
  <c r="Z12" i="8"/>
  <c r="B238" i="6"/>
  <c r="J238" i="6" s="1" a="1"/>
  <c r="J238" i="6" s="1"/>
  <c r="AE11" i="8"/>
  <c r="B282" i="6"/>
  <c r="J282" i="6" s="1" a="1"/>
  <c r="J282" i="6" s="1"/>
  <c r="AA11" i="8"/>
  <c r="K16" i="8"/>
  <c r="B106" i="6"/>
  <c r="C454" i="6" l="1"/>
  <c r="C455" i="6"/>
  <c r="A502" i="6" a="1"/>
  <c r="A502" i="6" s="1"/>
  <c r="M503" i="6"/>
  <c r="V14" i="8"/>
  <c r="J195" i="6" a="1"/>
  <c r="J195" i="6" s="1"/>
  <c r="B17" i="8"/>
  <c r="J18" i="6" a="1"/>
  <c r="J18" i="6" s="1"/>
  <c r="L15" i="8"/>
  <c r="J106" i="6" a="1"/>
  <c r="J106" i="6" s="1"/>
  <c r="Q14" i="8"/>
  <c r="J150" i="6" a="1"/>
  <c r="J150" i="6" s="1"/>
  <c r="J325" i="6" a="1"/>
  <c r="J325" i="6" s="1"/>
  <c r="AF10" i="8"/>
  <c r="AL47" i="8"/>
  <c r="AL48" i="8" s="1"/>
  <c r="AK47" i="14"/>
  <c r="AK48" i="14" s="1"/>
  <c r="AK49" i="14" s="1"/>
  <c r="AF52" i="14"/>
  <c r="AA53" i="14"/>
  <c r="AA54" i="14" s="1"/>
  <c r="AJ10" i="8"/>
  <c r="AJ11" i="8"/>
  <c r="B326" i="6"/>
  <c r="J326" i="6" s="1" a="1"/>
  <c r="J326" i="6" s="1"/>
  <c r="A371" i="6"/>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a="1"/>
  <c r="A398" i="6" s="1"/>
  <c r="A399" i="6" s="1" a="1"/>
  <c r="A399" i="6" s="1"/>
  <c r="A400" i="6" s="1" a="1"/>
  <c r="A400" i="6" s="1"/>
  <c r="C403" i="6"/>
  <c r="D403" i="6"/>
  <c r="H19" i="9" s="1"/>
  <c r="AG52" i="8"/>
  <c r="AG40" i="8"/>
  <c r="M270" i="6"/>
  <c r="I268" i="6" s="1"/>
  <c r="M310" i="6"/>
  <c r="M312" i="6"/>
  <c r="M313" i="6"/>
  <c r="H18" i="9"/>
  <c r="D359" i="6"/>
  <c r="K18" i="9" s="1"/>
  <c r="AK9" i="8"/>
  <c r="B370" i="6"/>
  <c r="AO9" i="8"/>
  <c r="AB40" i="8"/>
  <c r="M352" i="6"/>
  <c r="M354" i="6" s="1"/>
  <c r="A415" i="6"/>
  <c r="C453" i="6"/>
  <c r="H455" i="6"/>
  <c r="H454" i="6"/>
  <c r="H453" i="6"/>
  <c r="A21" i="9"/>
  <c r="B151" i="6"/>
  <c r="P16" i="8"/>
  <c r="B19" i="6"/>
  <c r="A19" i="8"/>
  <c r="B196" i="6"/>
  <c r="U16" i="8"/>
  <c r="AA12" i="8"/>
  <c r="M457" i="6"/>
  <c r="AY7" i="8"/>
  <c r="AJ12" i="8"/>
  <c r="B327" i="6"/>
  <c r="J327" i="6" s="1" a="1"/>
  <c r="J327" i="6" s="1"/>
  <c r="AE12" i="8"/>
  <c r="B283" i="6"/>
  <c r="AF11" i="8"/>
  <c r="Z13" i="8"/>
  <c r="B239" i="6"/>
  <c r="J239" i="6" s="1" a="1"/>
  <c r="J239" i="6" s="1"/>
  <c r="B107" i="6"/>
  <c r="K17" i="8"/>
  <c r="C500" i="6" l="1"/>
  <c r="C499" i="6"/>
  <c r="H499" i="6"/>
  <c r="H498" i="6"/>
  <c r="H500" i="6"/>
  <c r="I502" i="6"/>
  <c r="M502" i="6"/>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a="1"/>
  <c r="A533" i="6" s="1"/>
  <c r="A534" i="6" s="1" a="1"/>
  <c r="A534" i="6" s="1"/>
  <c r="A535" i="6" s="1" a="1"/>
  <c r="A535" i="6" s="1"/>
  <c r="C498" i="6"/>
  <c r="J283" i="6" a="1"/>
  <c r="J283" i="6" s="1"/>
  <c r="J370" i="6" a="1"/>
  <c r="J370" i="6" s="1"/>
  <c r="V15" i="8"/>
  <c r="J196" i="6" a="1"/>
  <c r="J196" i="6" s="1"/>
  <c r="B18" i="8"/>
  <c r="J19" i="6" a="1"/>
  <c r="J19" i="6" s="1"/>
  <c r="L16" i="8"/>
  <c r="J107" i="6" a="1"/>
  <c r="J107" i="6" s="1"/>
  <c r="Q15" i="8"/>
  <c r="J151" i="6" a="1"/>
  <c r="J151" i="6" s="1"/>
  <c r="AL52" i="8"/>
  <c r="AK10" i="8"/>
  <c r="AK52" i="14"/>
  <c r="AK53" i="14" s="1"/>
  <c r="AK54" i="14" s="1"/>
  <c r="AF53" i="14"/>
  <c r="AF54" i="14" s="1"/>
  <c r="AO10" i="8"/>
  <c r="B371" i="6"/>
  <c r="J371" i="6" s="1" a="1"/>
  <c r="J371" i="6" s="1"/>
  <c r="A416" i="6"/>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a="1"/>
  <c r="A443" i="6" s="1"/>
  <c r="A444" i="6" s="1" a="1"/>
  <c r="A444" i="6" s="1"/>
  <c r="A445" i="6" s="1" a="1"/>
  <c r="A445" i="6" s="1"/>
  <c r="C448" i="6"/>
  <c r="D448" i="6"/>
  <c r="D449" i="6" s="1"/>
  <c r="K20" i="9" s="1"/>
  <c r="AP9" i="8"/>
  <c r="AT9" i="8"/>
  <c r="M314" i="6"/>
  <c r="H313" i="6" s="1"/>
  <c r="M355" i="6"/>
  <c r="M358" i="6"/>
  <c r="M357" i="6"/>
  <c r="D404" i="6"/>
  <c r="K19" i="9" s="1"/>
  <c r="M397" i="6"/>
  <c r="M399" i="6" s="1"/>
  <c r="AQ47" i="8"/>
  <c r="B415" i="6"/>
  <c r="A460" i="6"/>
  <c r="A22" i="9"/>
  <c r="B152" i="6"/>
  <c r="P17" i="8"/>
  <c r="AL49" i="8"/>
  <c r="AL40" i="8"/>
  <c r="AK11" i="8"/>
  <c r="B20" i="6"/>
  <c r="A20" i="8"/>
  <c r="B197" i="6"/>
  <c r="U17" i="8"/>
  <c r="AF12" i="8"/>
  <c r="AA13" i="8"/>
  <c r="AJ13" i="8"/>
  <c r="B328" i="6"/>
  <c r="BD7" i="8"/>
  <c r="AO11" i="8"/>
  <c r="B372" i="6"/>
  <c r="J372" i="6" s="1" a="1"/>
  <c r="J372" i="6" s="1"/>
  <c r="AE13" i="8"/>
  <c r="B284" i="6"/>
  <c r="J284" i="6" s="1" a="1"/>
  <c r="J284" i="6" s="1"/>
  <c r="Z14" i="8"/>
  <c r="B240" i="6"/>
  <c r="J240" i="6" s="1" a="1"/>
  <c r="J240" i="6" s="1"/>
  <c r="B108" i="6"/>
  <c r="K18" i="8"/>
  <c r="C538" i="6" l="1"/>
  <c r="D538" i="6"/>
  <c r="Q16" i="8"/>
  <c r="J152" i="6" a="1"/>
  <c r="J152" i="6" s="1"/>
  <c r="V16" i="8"/>
  <c r="J197" i="6" a="1"/>
  <c r="J197" i="6" s="1"/>
  <c r="B19" i="8"/>
  <c r="J20" i="6" a="1"/>
  <c r="J20" i="6" s="1"/>
  <c r="J415" i="6" a="1"/>
  <c r="J415" i="6" s="1"/>
  <c r="L17" i="8"/>
  <c r="J108" i="6" a="1"/>
  <c r="J108" i="6" s="1"/>
  <c r="AK12" i="8"/>
  <c r="J328" i="6" a="1"/>
  <c r="J328" i="6" s="1"/>
  <c r="AP10" i="8"/>
  <c r="B416" i="6"/>
  <c r="J416" i="6" s="1" a="1"/>
  <c r="J416" i="6" s="1"/>
  <c r="AT10" i="8"/>
  <c r="A461" i="6"/>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a="1"/>
  <c r="A488" i="6" s="1"/>
  <c r="A489" i="6" s="1" a="1"/>
  <c r="A489" i="6" s="1"/>
  <c r="A490" i="6" s="1" a="1"/>
  <c r="A490" i="6" s="1"/>
  <c r="D493" i="6"/>
  <c r="M487" i="6" s="1"/>
  <c r="M489" i="6" s="1"/>
  <c r="C493" i="6"/>
  <c r="AQ48" i="8"/>
  <c r="AQ40" i="8" s="1"/>
  <c r="AU9" i="8"/>
  <c r="B460" i="6"/>
  <c r="AY9" i="8"/>
  <c r="M359" i="6"/>
  <c r="H358" i="6" s="1"/>
  <c r="M315" i="6"/>
  <c r="I313" i="6" s="1"/>
  <c r="M400" i="6"/>
  <c r="M402" i="6"/>
  <c r="M403" i="6"/>
  <c r="AQ52" i="8"/>
  <c r="H20" i="9"/>
  <c r="M442" i="6"/>
  <c r="M444" i="6" s="1"/>
  <c r="AV47" i="8"/>
  <c r="P18" i="8"/>
  <c r="B153" i="6"/>
  <c r="U18" i="8"/>
  <c r="B198" i="6"/>
  <c r="A21" i="8"/>
  <c r="B21" i="6"/>
  <c r="AF13" i="8"/>
  <c r="AP11" i="8"/>
  <c r="AU10" i="8"/>
  <c r="AT11" i="8"/>
  <c r="B417" i="6"/>
  <c r="J417" i="6" s="1" a="1"/>
  <c r="J417" i="6" s="1"/>
  <c r="BD9" i="8"/>
  <c r="B505" i="6"/>
  <c r="AE14" i="8"/>
  <c r="B285" i="6"/>
  <c r="J285" i="6" s="1" a="1"/>
  <c r="J285" i="6" s="1"/>
  <c r="Z15" i="8"/>
  <c r="B241" i="6"/>
  <c r="J241" i="6" s="1" a="1"/>
  <c r="J241" i="6" s="1"/>
  <c r="B329" i="6"/>
  <c r="AO12" i="8"/>
  <c r="B373" i="6"/>
  <c r="AA14" i="8"/>
  <c r="K19" i="8"/>
  <c r="B109" i="6"/>
  <c r="U19" i="8"/>
  <c r="B199" i="6"/>
  <c r="J199" i="6" s="1" a="1"/>
  <c r="J199" i="6" s="1"/>
  <c r="P19" i="8"/>
  <c r="B154" i="6"/>
  <c r="J154" i="6" s="1" a="1"/>
  <c r="J154" i="6" s="1"/>
  <c r="J505" i="6" l="1" a="1"/>
  <c r="J505" i="6" s="1"/>
  <c r="AK13" i="8"/>
  <c r="J329" i="6" a="1"/>
  <c r="J329" i="6" s="1"/>
  <c r="Q17" i="8"/>
  <c r="J153" i="6" a="1"/>
  <c r="J153" i="6" s="1"/>
  <c r="J373" i="6" a="1"/>
  <c r="J373" i="6" s="1"/>
  <c r="V17" i="8"/>
  <c r="J198" i="6" a="1"/>
  <c r="J198" i="6" s="1"/>
  <c r="L18" i="8"/>
  <c r="J109" i="6" a="1"/>
  <c r="J109" i="6" s="1"/>
  <c r="B20" i="8"/>
  <c r="J21" i="6" a="1"/>
  <c r="J21" i="6" s="1"/>
  <c r="J460" i="6" a="1"/>
  <c r="J460" i="6" s="1"/>
  <c r="B461" i="6"/>
  <c r="J461" i="6" s="1" a="1"/>
  <c r="J461" i="6" s="1"/>
  <c r="AY10" i="8"/>
  <c r="AQ49" i="8"/>
  <c r="AZ9" i="8"/>
  <c r="M404" i="6"/>
  <c r="M405" i="6" s="1"/>
  <c r="I403" i="6" s="1"/>
  <c r="M360" i="6"/>
  <c r="I358" i="6" s="1"/>
  <c r="Q18" i="8"/>
  <c r="M445" i="6"/>
  <c r="M448" i="6"/>
  <c r="M447" i="6"/>
  <c r="M492" i="6" s="1"/>
  <c r="M490" i="6"/>
  <c r="BA47" i="8"/>
  <c r="BA48" i="8" s="1"/>
  <c r="AV48" i="8"/>
  <c r="AV52" i="8"/>
  <c r="H21" i="9"/>
  <c r="D494" i="6"/>
  <c r="K21" i="9" s="1"/>
  <c r="V18" i="8"/>
  <c r="D539" i="6"/>
  <c r="K22" i="9" s="1"/>
  <c r="H22" i="9"/>
  <c r="BF47" i="8"/>
  <c r="BF48" i="8" s="1"/>
  <c r="M532" i="6"/>
  <c r="M534" i="6" s="1"/>
  <c r="B22" i="6"/>
  <c r="A22" i="8"/>
  <c r="AU11" i="8"/>
  <c r="AF14" i="8"/>
  <c r="BE9" i="8"/>
  <c r="AA15" i="8"/>
  <c r="AP12" i="8"/>
  <c r="Z16" i="8"/>
  <c r="B242" i="6"/>
  <c r="J242" i="6" s="1" a="1"/>
  <c r="J242" i="6" s="1"/>
  <c r="AO13" i="8"/>
  <c r="B374" i="6"/>
  <c r="J374" i="6" s="1" a="1"/>
  <c r="J374" i="6" s="1"/>
  <c r="BD10" i="8"/>
  <c r="B506" i="6"/>
  <c r="J506" i="6" s="1" a="1"/>
  <c r="J506" i="6" s="1"/>
  <c r="AY11" i="8"/>
  <c r="B462" i="6"/>
  <c r="J462" i="6" s="1" a="1"/>
  <c r="J462" i="6" s="1"/>
  <c r="AT12" i="8"/>
  <c r="B418" i="6"/>
  <c r="J418" i="6" s="1" a="1"/>
  <c r="J418" i="6" s="1"/>
  <c r="AJ14" i="8"/>
  <c r="B330" i="6"/>
  <c r="J330" i="6" s="1" a="1"/>
  <c r="J330" i="6" s="1"/>
  <c r="AE15" i="8"/>
  <c r="B286" i="6"/>
  <c r="J286" i="6" s="1" a="1"/>
  <c r="J286" i="6" s="1"/>
  <c r="K20" i="8"/>
  <c r="B110" i="6"/>
  <c r="U20" i="8"/>
  <c r="B200" i="6"/>
  <c r="P20" i="8"/>
  <c r="B155" i="6"/>
  <c r="L19" i="8" l="1"/>
  <c r="J110" i="6" a="1"/>
  <c r="J110" i="6" s="1"/>
  <c r="Q19" i="8"/>
  <c r="J155" i="6" a="1"/>
  <c r="J155" i="6" s="1"/>
  <c r="V19" i="8"/>
  <c r="J200" i="6" a="1"/>
  <c r="J200" i="6" s="1"/>
  <c r="B21" i="8"/>
  <c r="J22" i="6" a="1"/>
  <c r="J22" i="6" s="1"/>
  <c r="AZ10" i="8"/>
  <c r="H42" i="8"/>
  <c r="K42" i="8" s="1"/>
  <c r="H24" i="9"/>
  <c r="K24" i="9" s="1"/>
  <c r="H25" i="9" s="1" a="1"/>
  <c r="H25" i="9" s="1"/>
  <c r="H403" i="6"/>
  <c r="BA52" i="8"/>
  <c r="BF52" i="8" s="1"/>
  <c r="M449" i="6"/>
  <c r="M450" i="6" s="1"/>
  <c r="I448" i="6" s="1"/>
  <c r="M493" i="6"/>
  <c r="M494" i="6" s="1"/>
  <c r="M495" i="6" s="1"/>
  <c r="I493" i="6" s="1"/>
  <c r="M535" i="6"/>
  <c r="M537" i="6"/>
  <c r="AV49" i="8"/>
  <c r="AV40" i="8"/>
  <c r="F42" i="8"/>
  <c r="BA49" i="8"/>
  <c r="BA40" i="8"/>
  <c r="BF49" i="8"/>
  <c r="BF40" i="8"/>
  <c r="A23" i="8"/>
  <c r="B23" i="6"/>
  <c r="AU12" i="8"/>
  <c r="AA16" i="8"/>
  <c r="AF15" i="8"/>
  <c r="AP13" i="8"/>
  <c r="AK14" i="8"/>
  <c r="BD11" i="8"/>
  <c r="B507" i="6"/>
  <c r="J507" i="6" s="1" a="1"/>
  <c r="J507" i="6" s="1"/>
  <c r="AT13" i="8"/>
  <c r="B419" i="6"/>
  <c r="J419" i="6" s="1" a="1"/>
  <c r="J419" i="6" s="1"/>
  <c r="BE10" i="8"/>
  <c r="AE16" i="8"/>
  <c r="B287" i="6"/>
  <c r="J287" i="6" s="1" a="1"/>
  <c r="J287" i="6" s="1"/>
  <c r="AO14" i="8"/>
  <c r="B375" i="6"/>
  <c r="J375" i="6" s="1" a="1"/>
  <c r="J375" i="6" s="1"/>
  <c r="AY12" i="8"/>
  <c r="B463" i="6"/>
  <c r="J463" i="6" s="1" a="1"/>
  <c r="J463" i="6" s="1"/>
  <c r="AZ11" i="8"/>
  <c r="Z17" i="8"/>
  <c r="B243" i="6"/>
  <c r="J243" i="6" s="1" a="1"/>
  <c r="J243" i="6" s="1"/>
  <c r="AJ15" i="8"/>
  <c r="B331" i="6"/>
  <c r="J331" i="6" s="1" a="1"/>
  <c r="J331" i="6" s="1"/>
  <c r="B111" i="6"/>
  <c r="K21" i="8"/>
  <c r="U21" i="8"/>
  <c r="B201" i="6"/>
  <c r="P21" i="8"/>
  <c r="B156" i="6"/>
  <c r="Q20" i="8" l="1"/>
  <c r="J156" i="6" a="1"/>
  <c r="J156" i="6" s="1"/>
  <c r="B22" i="8"/>
  <c r="J23" i="6" a="1"/>
  <c r="J23" i="6" s="1"/>
  <c r="V20" i="8"/>
  <c r="J201" i="6" a="1"/>
  <c r="J201" i="6" s="1"/>
  <c r="L20" i="8"/>
  <c r="J111" i="6" a="1"/>
  <c r="J111" i="6" s="1"/>
  <c r="M538" i="6"/>
  <c r="M539" i="6" s="1"/>
  <c r="H538" i="6" s="1"/>
  <c r="H448" i="6"/>
  <c r="H493" i="6"/>
  <c r="A24" i="8"/>
  <c r="B24" i="6"/>
  <c r="BE11" i="8"/>
  <c r="AK15" i="8"/>
  <c r="AA17" i="8"/>
  <c r="AU13" i="8"/>
  <c r="AP14" i="8"/>
  <c r="AJ16" i="8"/>
  <c r="B332" i="6"/>
  <c r="J332" i="6" s="1" a="1"/>
  <c r="J332" i="6" s="1"/>
  <c r="AZ12" i="8"/>
  <c r="AY13" i="8"/>
  <c r="B464" i="6"/>
  <c r="J464" i="6" s="1" a="1"/>
  <c r="J464" i="6" s="1"/>
  <c r="AT14" i="8"/>
  <c r="B420" i="6"/>
  <c r="J420" i="6" s="1" a="1"/>
  <c r="J420" i="6" s="1"/>
  <c r="Z18" i="8"/>
  <c r="B244" i="6"/>
  <c r="J244" i="6" s="1" a="1"/>
  <c r="J244" i="6" s="1"/>
  <c r="AO15" i="8"/>
  <c r="B376" i="6"/>
  <c r="J376" i="6" s="1" a="1"/>
  <c r="J376" i="6" s="1"/>
  <c r="AE17" i="8"/>
  <c r="B288" i="6"/>
  <c r="J288" i="6" s="1" a="1"/>
  <c r="J288" i="6" s="1"/>
  <c r="BD12" i="8"/>
  <c r="B508" i="6"/>
  <c r="AF16" i="8"/>
  <c r="K22" i="8"/>
  <c r="B112" i="6"/>
  <c r="U22" i="8"/>
  <c r="B202" i="6"/>
  <c r="P22" i="8"/>
  <c r="B157" i="6"/>
  <c r="J508" i="6" l="1" a="1"/>
  <c r="J508" i="6" s="1"/>
  <c r="Q21" i="8"/>
  <c r="J157" i="6" a="1"/>
  <c r="J157" i="6" s="1"/>
  <c r="V21" i="8"/>
  <c r="J202" i="6" a="1"/>
  <c r="J202" i="6" s="1"/>
  <c r="B23" i="8"/>
  <c r="J24" i="6" a="1"/>
  <c r="J24" i="6" s="1"/>
  <c r="L21" i="8"/>
  <c r="J112" i="6" a="1"/>
  <c r="J112" i="6" s="1"/>
  <c r="M540" i="6"/>
  <c r="I538" i="6" s="1"/>
  <c r="B25" i="6"/>
  <c r="A25" i="8"/>
  <c r="BE12" i="8"/>
  <c r="AK16" i="8"/>
  <c r="AA18" i="8"/>
  <c r="AZ13" i="8"/>
  <c r="AP15" i="8"/>
  <c r="AU14" i="8"/>
  <c r="AO16" i="8"/>
  <c r="B377" i="6"/>
  <c r="J377" i="6" s="1" a="1"/>
  <c r="J377" i="6" s="1"/>
  <c r="BD13" i="8"/>
  <c r="B509" i="6"/>
  <c r="J509" i="6" s="1" a="1"/>
  <c r="J509" i="6" s="1"/>
  <c r="AY14" i="8"/>
  <c r="B465" i="6"/>
  <c r="J465" i="6" s="1" a="1"/>
  <c r="J465" i="6" s="1"/>
  <c r="Z19" i="8"/>
  <c r="B245" i="6"/>
  <c r="J245" i="6" s="1" a="1"/>
  <c r="J245" i="6" s="1"/>
  <c r="AE18" i="8"/>
  <c r="B289" i="6"/>
  <c r="J289" i="6" s="1" a="1"/>
  <c r="J289" i="6" s="1"/>
  <c r="AF17" i="8"/>
  <c r="AT15" i="8"/>
  <c r="B421" i="6"/>
  <c r="J421" i="6" s="1" a="1"/>
  <c r="J421" i="6" s="1"/>
  <c r="AJ17" i="8"/>
  <c r="B333" i="6"/>
  <c r="J333" i="6" s="1" a="1"/>
  <c r="J333" i="6" s="1"/>
  <c r="K23" i="8"/>
  <c r="B113" i="6"/>
  <c r="B203" i="6"/>
  <c r="U23" i="8"/>
  <c r="B158" i="6"/>
  <c r="P23" i="8"/>
  <c r="Q22" i="8" l="1"/>
  <c r="J158" i="6" a="1"/>
  <c r="J158" i="6" s="1"/>
  <c r="V22" i="8"/>
  <c r="J203" i="6" a="1"/>
  <c r="J203" i="6" s="1"/>
  <c r="B24" i="8"/>
  <c r="J25" i="6" a="1"/>
  <c r="J25" i="6" s="1"/>
  <c r="L22" i="8"/>
  <c r="J113" i="6" a="1"/>
  <c r="J113" i="6" s="1"/>
  <c r="A26" i="8"/>
  <c r="B26" i="6"/>
  <c r="AK17" i="8"/>
  <c r="BE13" i="8"/>
  <c r="AA19" i="8"/>
  <c r="AP16" i="8"/>
  <c r="AU15" i="8"/>
  <c r="AF18" i="8"/>
  <c r="AZ14" i="8"/>
  <c r="AY15" i="8"/>
  <c r="B466" i="6"/>
  <c r="J466" i="6" s="1" a="1"/>
  <c r="J466" i="6" s="1"/>
  <c r="AE19" i="8"/>
  <c r="B290" i="6"/>
  <c r="J290" i="6" s="1" a="1"/>
  <c r="J290" i="6" s="1"/>
  <c r="BD14" i="8"/>
  <c r="B510" i="6"/>
  <c r="AT16" i="8"/>
  <c r="B422" i="6"/>
  <c r="J422" i="6" s="1" a="1"/>
  <c r="J422" i="6" s="1"/>
  <c r="Z20" i="8"/>
  <c r="B246" i="6"/>
  <c r="J246" i="6" s="1" a="1"/>
  <c r="J246" i="6" s="1"/>
  <c r="AJ18" i="8"/>
  <c r="B334" i="6"/>
  <c r="J334" i="6" s="1" a="1"/>
  <c r="J334" i="6" s="1"/>
  <c r="AO17" i="8"/>
  <c r="B378" i="6"/>
  <c r="J378" i="6" s="1" a="1"/>
  <c r="J378" i="6" s="1"/>
  <c r="K24" i="8"/>
  <c r="B114" i="6"/>
  <c r="U24" i="8"/>
  <c r="B204" i="6"/>
  <c r="P24" i="8"/>
  <c r="B159" i="6"/>
  <c r="J510" i="6" l="1" a="1"/>
  <c r="J510" i="6" s="1"/>
  <c r="Q23" i="8"/>
  <c r="J159" i="6" a="1"/>
  <c r="J159" i="6" s="1"/>
  <c r="V23" i="8"/>
  <c r="J204" i="6" a="1"/>
  <c r="J204" i="6" s="1"/>
  <c r="B25" i="8"/>
  <c r="J26" i="6" a="1"/>
  <c r="J26" i="6" s="1"/>
  <c r="L23" i="8"/>
  <c r="J114" i="6" a="1"/>
  <c r="J114" i="6" s="1"/>
  <c r="B27" i="6"/>
  <c r="A27" i="8"/>
  <c r="AU16" i="8"/>
  <c r="AK18" i="8"/>
  <c r="AP17" i="8"/>
  <c r="AZ15" i="8"/>
  <c r="AF19" i="8"/>
  <c r="AA20" i="8"/>
  <c r="BD15" i="8"/>
  <c r="B511" i="6"/>
  <c r="J511" i="6" s="1" a="1"/>
  <c r="J511" i="6" s="1"/>
  <c r="Z21" i="8"/>
  <c r="B247" i="6"/>
  <c r="J247" i="6" s="1" a="1"/>
  <c r="J247" i="6" s="1"/>
  <c r="AE20" i="8"/>
  <c r="B291" i="6"/>
  <c r="J291" i="6" s="1" a="1"/>
  <c r="J291" i="6" s="1"/>
  <c r="AO18" i="8"/>
  <c r="B379" i="6"/>
  <c r="J379" i="6" s="1" a="1"/>
  <c r="J379" i="6" s="1"/>
  <c r="AT17" i="8"/>
  <c r="B423" i="6"/>
  <c r="J423" i="6" s="1" a="1"/>
  <c r="J423" i="6" s="1"/>
  <c r="AJ19" i="8"/>
  <c r="B335" i="6"/>
  <c r="J335" i="6" s="1" a="1"/>
  <c r="J335" i="6" s="1"/>
  <c r="AY16" i="8"/>
  <c r="B467" i="6"/>
  <c r="J467" i="6" s="1" a="1"/>
  <c r="J467" i="6" s="1"/>
  <c r="BE14" i="8"/>
  <c r="B115" i="6"/>
  <c r="K25" i="8"/>
  <c r="U25" i="8"/>
  <c r="B205" i="6"/>
  <c r="P25" i="8"/>
  <c r="B160" i="6"/>
  <c r="L24" i="8" l="1"/>
  <c r="J115" i="6" a="1"/>
  <c r="J115" i="6" s="1"/>
  <c r="Q24" i="8"/>
  <c r="J160" i="6" a="1"/>
  <c r="J160" i="6" s="1"/>
  <c r="V24" i="8"/>
  <c r="J205" i="6" a="1"/>
  <c r="J205" i="6" s="1"/>
  <c r="B26" i="8"/>
  <c r="J27" i="6" a="1"/>
  <c r="J27" i="6" s="1"/>
  <c r="B28" i="6"/>
  <c r="A28" i="8"/>
  <c r="AZ16" i="8"/>
  <c r="AA21" i="8"/>
  <c r="BE15" i="8"/>
  <c r="AU17" i="8"/>
  <c r="AF20" i="8"/>
  <c r="AT18" i="8"/>
  <c r="B424" i="6"/>
  <c r="J424" i="6" s="1" a="1"/>
  <c r="J424" i="6" s="1"/>
  <c r="Z22" i="8"/>
  <c r="B248" i="6"/>
  <c r="J248" i="6" s="1" a="1"/>
  <c r="J248" i="6" s="1"/>
  <c r="AP18" i="8"/>
  <c r="AY17" i="8"/>
  <c r="B468" i="6"/>
  <c r="J468" i="6" s="1" a="1"/>
  <c r="J468" i="6" s="1"/>
  <c r="AO19" i="8"/>
  <c r="B380" i="6"/>
  <c r="J380" i="6" s="1" a="1"/>
  <c r="J380" i="6" s="1"/>
  <c r="BD16" i="8"/>
  <c r="B512" i="6"/>
  <c r="J512" i="6" s="1" a="1"/>
  <c r="J512" i="6" s="1"/>
  <c r="AK19" i="8"/>
  <c r="AJ20" i="8"/>
  <c r="B336" i="6"/>
  <c r="J336" i="6" s="1" a="1"/>
  <c r="J336" i="6" s="1"/>
  <c r="AE21" i="8"/>
  <c r="B292" i="6"/>
  <c r="J292" i="6" s="1" a="1"/>
  <c r="J292" i="6" s="1"/>
  <c r="B116" i="6"/>
  <c r="K26" i="8"/>
  <c r="B206" i="6"/>
  <c r="U26" i="8"/>
  <c r="B161" i="6"/>
  <c r="P26" i="8"/>
  <c r="L25" i="8" l="1"/>
  <c r="J116" i="6" a="1"/>
  <c r="J116" i="6" s="1"/>
  <c r="Q25" i="8"/>
  <c r="J161" i="6" a="1"/>
  <c r="J161" i="6" s="1"/>
  <c r="V25" i="8"/>
  <c r="J206" i="6" a="1"/>
  <c r="J206" i="6" s="1"/>
  <c r="B27" i="8"/>
  <c r="J28" i="6" a="1"/>
  <c r="J28" i="6" s="1"/>
  <c r="A29" i="8"/>
  <c r="B29" i="6"/>
  <c r="BE16" i="8"/>
  <c r="AU18" i="8"/>
  <c r="AK20" i="8"/>
  <c r="AP19" i="8"/>
  <c r="AA22" i="8"/>
  <c r="AF21" i="8"/>
  <c r="BD17" i="8"/>
  <c r="B513" i="6"/>
  <c r="J513" i="6" s="1" a="1"/>
  <c r="J513" i="6" s="1"/>
  <c r="AE22" i="8"/>
  <c r="B293" i="6"/>
  <c r="J293" i="6" s="1" a="1"/>
  <c r="J293" i="6" s="1"/>
  <c r="Z23" i="8"/>
  <c r="B249" i="6"/>
  <c r="J249" i="6" s="1" a="1"/>
  <c r="J249" i="6" s="1"/>
  <c r="AO20" i="8"/>
  <c r="B381" i="6"/>
  <c r="J381" i="6" s="1" a="1"/>
  <c r="J381" i="6" s="1"/>
  <c r="AJ21" i="8"/>
  <c r="B337" i="6"/>
  <c r="J337" i="6" s="1" a="1"/>
  <c r="J337" i="6" s="1"/>
  <c r="AZ17" i="8"/>
  <c r="AT19" i="8"/>
  <c r="B425" i="6"/>
  <c r="J425" i="6" s="1" a="1"/>
  <c r="J425" i="6" s="1"/>
  <c r="AY18" i="8"/>
  <c r="B469" i="6"/>
  <c r="J469" i="6" s="1" a="1"/>
  <c r="J469" i="6" s="1"/>
  <c r="K27" i="8"/>
  <c r="B117" i="6"/>
  <c r="U27" i="8"/>
  <c r="B207" i="6"/>
  <c r="P27" i="8"/>
  <c r="B162" i="6"/>
  <c r="Q26" i="8" l="1"/>
  <c r="J162" i="6" a="1"/>
  <c r="J162" i="6" s="1"/>
  <c r="V26" i="8"/>
  <c r="J207" i="6" a="1"/>
  <c r="J207" i="6" s="1"/>
  <c r="B28" i="8"/>
  <c r="J29" i="6" a="1"/>
  <c r="J29" i="6" s="1"/>
  <c r="L26" i="8"/>
  <c r="J117" i="6" a="1"/>
  <c r="J117" i="6" s="1"/>
  <c r="B30" i="6"/>
  <c r="A30" i="8"/>
  <c r="AF22" i="8"/>
  <c r="AZ18" i="8"/>
  <c r="AP20" i="8"/>
  <c r="AK21" i="8"/>
  <c r="BE17" i="8"/>
  <c r="AU19" i="8"/>
  <c r="AA23" i="8"/>
  <c r="Z24" i="8"/>
  <c r="B250" i="6"/>
  <c r="J250" i="6" s="1" a="1"/>
  <c r="J250" i="6" s="1"/>
  <c r="AJ22" i="8"/>
  <c r="B338" i="6"/>
  <c r="J338" i="6" s="1" a="1"/>
  <c r="J338" i="6" s="1"/>
  <c r="AT20" i="8"/>
  <c r="B426" i="6"/>
  <c r="J426" i="6" s="1" a="1"/>
  <c r="J426" i="6" s="1"/>
  <c r="AO21" i="8"/>
  <c r="B382" i="6"/>
  <c r="J382" i="6" s="1" a="1"/>
  <c r="J382" i="6" s="1"/>
  <c r="AY19" i="8"/>
  <c r="B470" i="6"/>
  <c r="J470" i="6" s="1" a="1"/>
  <c r="J470" i="6" s="1"/>
  <c r="BD18" i="8"/>
  <c r="B514" i="6"/>
  <c r="J514" i="6" s="1" a="1"/>
  <c r="J514" i="6" s="1"/>
  <c r="AE23" i="8"/>
  <c r="B294" i="6"/>
  <c r="J294" i="6" s="1" a="1"/>
  <c r="J294" i="6" s="1"/>
  <c r="K28" i="8"/>
  <c r="B118" i="6"/>
  <c r="U28" i="8"/>
  <c r="B208" i="6"/>
  <c r="P28" i="8"/>
  <c r="B163" i="6"/>
  <c r="Q27" i="8" l="1"/>
  <c r="J163" i="6" a="1"/>
  <c r="J163" i="6" s="1"/>
  <c r="V27" i="8"/>
  <c r="J208" i="6" a="1"/>
  <c r="J208" i="6" s="1"/>
  <c r="L27" i="8"/>
  <c r="J118" i="6" a="1"/>
  <c r="J118" i="6" s="1"/>
  <c r="B29" i="8"/>
  <c r="J30" i="6" a="1"/>
  <c r="J30" i="6" s="1"/>
  <c r="AZ19" i="8"/>
  <c r="A31" i="8"/>
  <c r="B31" i="6"/>
  <c r="AK22" i="8"/>
  <c r="AA24" i="8"/>
  <c r="AU20" i="8"/>
  <c r="AF23" i="8"/>
  <c r="AJ23" i="8"/>
  <c r="B339" i="6"/>
  <c r="J339" i="6" s="1" a="1"/>
  <c r="J339" i="6" s="1"/>
  <c r="AY20" i="8"/>
  <c r="B471" i="6"/>
  <c r="J471" i="6" s="1" a="1"/>
  <c r="J471" i="6" s="1"/>
  <c r="AE24" i="8"/>
  <c r="B295" i="6"/>
  <c r="J295" i="6" s="1" a="1"/>
  <c r="J295" i="6" s="1"/>
  <c r="AO22" i="8"/>
  <c r="B383" i="6"/>
  <c r="J383" i="6" s="1" a="1"/>
  <c r="J383" i="6" s="1"/>
  <c r="AP21" i="8"/>
  <c r="Z25" i="8"/>
  <c r="B251" i="6"/>
  <c r="J251" i="6" s="1" a="1"/>
  <c r="J251" i="6" s="1"/>
  <c r="BE18" i="8"/>
  <c r="BD19" i="8"/>
  <c r="B515" i="6"/>
  <c r="J515" i="6" s="1" a="1"/>
  <c r="J515" i="6" s="1"/>
  <c r="AT21" i="8"/>
  <c r="B427" i="6"/>
  <c r="J427" i="6" s="1" a="1"/>
  <c r="J427" i="6" s="1"/>
  <c r="K29" i="8"/>
  <c r="B119" i="6"/>
  <c r="U29" i="8"/>
  <c r="B209" i="6"/>
  <c r="P29" i="8"/>
  <c r="B164" i="6"/>
  <c r="Q28" i="8" l="1"/>
  <c r="J164" i="6" a="1"/>
  <c r="J164" i="6" s="1"/>
  <c r="V28" i="8"/>
  <c r="J209" i="6" a="1"/>
  <c r="J209" i="6" s="1"/>
  <c r="B30" i="8"/>
  <c r="J31" i="6" a="1"/>
  <c r="J31" i="6" s="1"/>
  <c r="L28" i="8"/>
  <c r="J119" i="6" a="1"/>
  <c r="J119" i="6" s="1"/>
  <c r="B32" i="6"/>
  <c r="A32" i="8"/>
  <c r="AA25" i="8"/>
  <c r="AZ20" i="8"/>
  <c r="AK23" i="8"/>
  <c r="AF24" i="8"/>
  <c r="AU21" i="8"/>
  <c r="BE19" i="8"/>
  <c r="AP22" i="8"/>
  <c r="Z26" i="8"/>
  <c r="B252" i="6"/>
  <c r="J252" i="6" s="1" a="1"/>
  <c r="J252" i="6" s="1"/>
  <c r="AT22" i="8"/>
  <c r="B428" i="6"/>
  <c r="J428" i="6" s="1" a="1"/>
  <c r="J428" i="6" s="1"/>
  <c r="AY21" i="8"/>
  <c r="B472" i="6"/>
  <c r="J472" i="6" s="1" a="1"/>
  <c r="J472" i="6" s="1"/>
  <c r="AO23" i="8"/>
  <c r="B384" i="6"/>
  <c r="J384" i="6" s="1" a="1"/>
  <c r="J384" i="6" s="1"/>
  <c r="BD20" i="8"/>
  <c r="B516" i="6"/>
  <c r="J516" i="6" s="1" a="1"/>
  <c r="J516" i="6" s="1"/>
  <c r="AJ24" i="8"/>
  <c r="B340" i="6"/>
  <c r="J340" i="6" s="1" a="1"/>
  <c r="J340" i="6" s="1"/>
  <c r="AE25" i="8"/>
  <c r="B296" i="6"/>
  <c r="J296" i="6" s="1" a="1"/>
  <c r="J296" i="6" s="1"/>
  <c r="B120" i="6"/>
  <c r="K30" i="8"/>
  <c r="U30" i="8"/>
  <c r="B210" i="6"/>
  <c r="P30" i="8"/>
  <c r="B165" i="6"/>
  <c r="V29" i="8" l="1"/>
  <c r="J210" i="6" a="1"/>
  <c r="J210" i="6" s="1"/>
  <c r="L29" i="8"/>
  <c r="J120" i="6" a="1"/>
  <c r="J120" i="6" s="1"/>
  <c r="Q29" i="8"/>
  <c r="J165" i="6" a="1"/>
  <c r="J165" i="6" s="1"/>
  <c r="B31" i="8"/>
  <c r="J32" i="6" a="1"/>
  <c r="J32" i="6" s="1"/>
  <c r="B33" i="6"/>
  <c r="A33" i="8"/>
  <c r="AA26" i="8"/>
  <c r="AP23" i="8"/>
  <c r="AU22" i="8"/>
  <c r="AK24" i="8"/>
  <c r="AF25" i="8"/>
  <c r="BE20" i="8"/>
  <c r="AY22" i="8"/>
  <c r="B473" i="6"/>
  <c r="J473" i="6" s="1" a="1"/>
  <c r="J473" i="6" s="1"/>
  <c r="BD21" i="8"/>
  <c r="B517" i="6"/>
  <c r="J517" i="6" s="1" a="1"/>
  <c r="J517" i="6" s="1"/>
  <c r="AT23" i="8"/>
  <c r="B429" i="6"/>
  <c r="J429" i="6" s="1" a="1"/>
  <c r="J429" i="6" s="1"/>
  <c r="AE26" i="8"/>
  <c r="B297" i="6"/>
  <c r="J297" i="6" s="1" a="1"/>
  <c r="J297" i="6" s="1"/>
  <c r="AO24" i="8"/>
  <c r="B385" i="6"/>
  <c r="J385" i="6" s="1" a="1"/>
  <c r="J385" i="6" s="1"/>
  <c r="Z27" i="8"/>
  <c r="B253" i="6"/>
  <c r="J253" i="6" s="1" a="1"/>
  <c r="J253" i="6" s="1"/>
  <c r="AJ25" i="8"/>
  <c r="B341" i="6"/>
  <c r="J341" i="6" s="1" a="1"/>
  <c r="J341" i="6" s="1"/>
  <c r="AZ21" i="8"/>
  <c r="B121" i="6"/>
  <c r="K31" i="8"/>
  <c r="B211" i="6"/>
  <c r="U31" i="8"/>
  <c r="B166" i="6"/>
  <c r="P31" i="8"/>
  <c r="L30" i="8" l="1"/>
  <c r="J121" i="6" a="1"/>
  <c r="J121" i="6" s="1"/>
  <c r="Q30" i="8"/>
  <c r="J166" i="6" a="1"/>
  <c r="J166" i="6" s="1"/>
  <c r="V30" i="8"/>
  <c r="J211" i="6" a="1"/>
  <c r="J211" i="6" s="1"/>
  <c r="B32" i="8"/>
  <c r="J33" i="6" a="1"/>
  <c r="J33" i="6" s="1"/>
  <c r="A34" i="8"/>
  <c r="B34" i="6"/>
  <c r="AK25" i="8"/>
  <c r="AZ22" i="8"/>
  <c r="AF26" i="8"/>
  <c r="BE21" i="8"/>
  <c r="AA27" i="8"/>
  <c r="AP24" i="8"/>
  <c r="AU23" i="8"/>
  <c r="AO25" i="8"/>
  <c r="B386" i="6"/>
  <c r="J386" i="6" s="1" a="1"/>
  <c r="J386" i="6" s="1"/>
  <c r="BD22" i="8"/>
  <c r="B518" i="6"/>
  <c r="J518" i="6" s="1" a="1"/>
  <c r="J518" i="6" s="1"/>
  <c r="AJ26" i="8"/>
  <c r="B342" i="6"/>
  <c r="J342" i="6" s="1" a="1"/>
  <c r="J342" i="6" s="1"/>
  <c r="AE27" i="8"/>
  <c r="B298" i="6"/>
  <c r="J298" i="6" s="1" a="1"/>
  <c r="J298" i="6" s="1"/>
  <c r="AY23" i="8"/>
  <c r="B474" i="6"/>
  <c r="J474" i="6" s="1" a="1"/>
  <c r="J474" i="6" s="1"/>
  <c r="Z28" i="8"/>
  <c r="B254" i="6"/>
  <c r="J254" i="6" s="1" a="1"/>
  <c r="J254" i="6" s="1"/>
  <c r="AT24" i="8"/>
  <c r="B430" i="6"/>
  <c r="J430" i="6" s="1" a="1"/>
  <c r="J430" i="6" s="1"/>
  <c r="K32" i="8"/>
  <c r="B122" i="6"/>
  <c r="U32" i="8"/>
  <c r="B212" i="6"/>
  <c r="P32" i="8"/>
  <c r="B167" i="6"/>
  <c r="Q31" i="8" l="1"/>
  <c r="J167" i="6" a="1"/>
  <c r="J167" i="6" s="1"/>
  <c r="B33" i="8"/>
  <c r="J34" i="6" a="1"/>
  <c r="J34" i="6" s="1"/>
  <c r="V31" i="8"/>
  <c r="J212" i="6" a="1"/>
  <c r="J212" i="6" s="1"/>
  <c r="L31" i="8"/>
  <c r="J122" i="6" a="1"/>
  <c r="J122" i="6" s="1"/>
  <c r="B35" i="6"/>
  <c r="A35" i="8"/>
  <c r="AU24" i="8"/>
  <c r="AP25" i="8"/>
  <c r="AF27" i="8"/>
  <c r="AZ23" i="8"/>
  <c r="BE22" i="8"/>
  <c r="AK26" i="8"/>
  <c r="AY24" i="8"/>
  <c r="B475" i="6"/>
  <c r="J475" i="6" s="1" a="1"/>
  <c r="J475" i="6" s="1"/>
  <c r="BD23" i="8"/>
  <c r="B519" i="6"/>
  <c r="J519" i="6" s="1" a="1"/>
  <c r="J519" i="6" s="1"/>
  <c r="AT25" i="8"/>
  <c r="B431" i="6"/>
  <c r="J431" i="6" s="1" a="1"/>
  <c r="J431" i="6" s="1"/>
  <c r="AE28" i="8"/>
  <c r="B299" i="6"/>
  <c r="J299" i="6" s="1" a="1"/>
  <c r="J299" i="6" s="1"/>
  <c r="AO26" i="8"/>
  <c r="B387" i="6"/>
  <c r="J387" i="6" s="1" a="1"/>
  <c r="J387" i="6" s="1"/>
  <c r="Z29" i="8"/>
  <c r="B255" i="6"/>
  <c r="J255" i="6" s="1" a="1"/>
  <c r="J255" i="6" s="1"/>
  <c r="AA28" i="8"/>
  <c r="AJ27" i="8"/>
  <c r="B343" i="6"/>
  <c r="J343" i="6" s="1" a="1"/>
  <c r="J343" i="6" s="1"/>
  <c r="B123" i="6"/>
  <c r="K33" i="8"/>
  <c r="U33" i="8"/>
  <c r="B213" i="6"/>
  <c r="P33" i="8"/>
  <c r="B168" i="6"/>
  <c r="Q32" i="8" l="1"/>
  <c r="J168" i="6" a="1"/>
  <c r="J168" i="6" s="1"/>
  <c r="L32" i="8"/>
  <c r="J123" i="6" a="1"/>
  <c r="J123" i="6" s="1"/>
  <c r="V32" i="8"/>
  <c r="J213" i="6" a="1"/>
  <c r="J213" i="6" s="1"/>
  <c r="B34" i="8"/>
  <c r="J35" i="6" a="1"/>
  <c r="J35" i="6" s="1"/>
  <c r="B36" i="6"/>
  <c r="A36" i="8"/>
  <c r="AA29" i="8"/>
  <c r="AZ24" i="8"/>
  <c r="BE23" i="8"/>
  <c r="AU25" i="8"/>
  <c r="AK27" i="8"/>
  <c r="AF28" i="8"/>
  <c r="AP26" i="8"/>
  <c r="AO27" i="8"/>
  <c r="B388" i="6"/>
  <c r="J388" i="6" s="1" a="1"/>
  <c r="J388" i="6" s="1"/>
  <c r="BD24" i="8"/>
  <c r="B520" i="6"/>
  <c r="J520" i="6" s="1" a="1"/>
  <c r="J520" i="6" s="1"/>
  <c r="AY25" i="8"/>
  <c r="B476" i="6"/>
  <c r="J476" i="6" s="1" a="1"/>
  <c r="J476" i="6" s="1"/>
  <c r="AJ28" i="8"/>
  <c r="B344" i="6"/>
  <c r="J344" i="6" s="1" a="1"/>
  <c r="J344" i="6" s="1"/>
  <c r="AE29" i="8"/>
  <c r="B300" i="6"/>
  <c r="J300" i="6" s="1" a="1"/>
  <c r="J300" i="6" s="1"/>
  <c r="Z30" i="8"/>
  <c r="B256" i="6"/>
  <c r="J256" i="6" s="1" a="1"/>
  <c r="J256" i="6" s="1"/>
  <c r="AT26" i="8"/>
  <c r="B432" i="6"/>
  <c r="J432" i="6" s="1" a="1"/>
  <c r="J432" i="6" s="1"/>
  <c r="K34" i="8"/>
  <c r="B124" i="6"/>
  <c r="B214" i="6"/>
  <c r="U34" i="8"/>
  <c r="B169" i="6"/>
  <c r="P34" i="8"/>
  <c r="Q33" i="8" l="1"/>
  <c r="J169" i="6" a="1"/>
  <c r="J169" i="6" s="1"/>
  <c r="L33" i="8"/>
  <c r="J124" i="6" a="1"/>
  <c r="J124" i="6" s="1"/>
  <c r="V33" i="8"/>
  <c r="J214" i="6" a="1"/>
  <c r="J214" i="6" s="1"/>
  <c r="B35" i="8"/>
  <c r="J36" i="6" a="1"/>
  <c r="J36" i="6" s="1"/>
  <c r="A37" i="8"/>
  <c r="B37" i="6"/>
  <c r="AF29" i="8"/>
  <c r="AP27" i="8"/>
  <c r="AA30" i="8"/>
  <c r="AZ25" i="8"/>
  <c r="AU26" i="8"/>
  <c r="BE24" i="8"/>
  <c r="AK28" i="8"/>
  <c r="AY26" i="8"/>
  <c r="B477" i="6"/>
  <c r="J477" i="6" s="1" a="1"/>
  <c r="J477" i="6" s="1"/>
  <c r="AE30" i="8"/>
  <c r="B301" i="6"/>
  <c r="J301" i="6" s="1" a="1"/>
  <c r="J301" i="6" s="1"/>
  <c r="BD25" i="8"/>
  <c r="B521" i="6"/>
  <c r="J521" i="6" s="1" a="1"/>
  <c r="J521" i="6" s="1"/>
  <c r="AT27" i="8"/>
  <c r="B433" i="6"/>
  <c r="J433" i="6" s="1" a="1"/>
  <c r="J433" i="6" s="1"/>
  <c r="AJ29" i="8"/>
  <c r="B345" i="6"/>
  <c r="J345" i="6" s="1" a="1"/>
  <c r="J345" i="6" s="1"/>
  <c r="Z31" i="8"/>
  <c r="B257" i="6"/>
  <c r="J257" i="6" s="1" a="1"/>
  <c r="J257" i="6" s="1"/>
  <c r="AO28" i="8"/>
  <c r="B389" i="6"/>
  <c r="J389" i="6" s="1" a="1"/>
  <c r="J389" i="6" s="1"/>
  <c r="K35" i="8"/>
  <c r="B125" i="6"/>
  <c r="U35" i="8"/>
  <c r="B215" i="6"/>
  <c r="P35" i="8"/>
  <c r="B170" i="6"/>
  <c r="Q34" i="8" l="1"/>
  <c r="J170" i="6" a="1"/>
  <c r="J170" i="6" s="1"/>
  <c r="V34" i="8"/>
  <c r="J215" i="6" a="1"/>
  <c r="J215" i="6" s="1"/>
  <c r="B36" i="8"/>
  <c r="J37" i="6" a="1"/>
  <c r="J37" i="6" s="1"/>
  <c r="L34" i="8"/>
  <c r="J125" i="6" a="1"/>
  <c r="J125" i="6" s="1"/>
  <c r="B38" i="6"/>
  <c r="A38" i="8"/>
  <c r="AF30" i="8"/>
  <c r="AA31" i="8"/>
  <c r="AZ26" i="8"/>
  <c r="AK29" i="8"/>
  <c r="AP28" i="8"/>
  <c r="BE25" i="8"/>
  <c r="BD26" i="8"/>
  <c r="B522" i="6"/>
  <c r="J522" i="6" s="1" a="1"/>
  <c r="J522" i="6" s="1"/>
  <c r="AJ30" i="8"/>
  <c r="B346" i="6"/>
  <c r="J346" i="6" s="1" a="1"/>
  <c r="J346" i="6" s="1"/>
  <c r="AU27" i="8"/>
  <c r="AE31" i="8"/>
  <c r="B302" i="6"/>
  <c r="J302" i="6" s="1" a="1"/>
  <c r="J302" i="6" s="1"/>
  <c r="AO29" i="8"/>
  <c r="B390" i="6"/>
  <c r="J390" i="6" s="1" a="1"/>
  <c r="J390" i="6" s="1"/>
  <c r="AT28" i="8"/>
  <c r="B434" i="6"/>
  <c r="J434" i="6" s="1" a="1"/>
  <c r="J434" i="6" s="1"/>
  <c r="AY27" i="8"/>
  <c r="B478" i="6"/>
  <c r="J478" i="6" s="1" a="1"/>
  <c r="J478" i="6" s="1"/>
  <c r="Z32" i="8"/>
  <c r="B258" i="6"/>
  <c r="J258" i="6" s="1" a="1"/>
  <c r="J258" i="6" s="1"/>
  <c r="K36" i="8"/>
  <c r="B126" i="6"/>
  <c r="B216" i="6"/>
  <c r="U36" i="8"/>
  <c r="B171" i="6"/>
  <c r="P36" i="8"/>
  <c r="Q35" i="8" l="1"/>
  <c r="J171" i="6" a="1"/>
  <c r="J171" i="6" s="1"/>
  <c r="V35" i="8"/>
  <c r="J216" i="6" a="1"/>
  <c r="J216" i="6" s="1"/>
  <c r="L35" i="8"/>
  <c r="J126" i="6" a="1"/>
  <c r="J126" i="6" s="1"/>
  <c r="B37" i="8"/>
  <c r="J38" i="6" a="1"/>
  <c r="J38" i="6" s="1"/>
  <c r="A39" i="8"/>
  <c r="B39" i="6"/>
  <c r="AZ27" i="8"/>
  <c r="BE26" i="8"/>
  <c r="AA32" i="8"/>
  <c r="AP29" i="8"/>
  <c r="AK30" i="8"/>
  <c r="AU28" i="8"/>
  <c r="AF31" i="8"/>
  <c r="AT29" i="8"/>
  <c r="B435" i="6"/>
  <c r="J435" i="6" s="1" a="1"/>
  <c r="J435" i="6" s="1"/>
  <c r="Z33" i="8"/>
  <c r="B259" i="6"/>
  <c r="J259" i="6" s="1" a="1"/>
  <c r="J259" i="6" s="1"/>
  <c r="AJ31" i="8"/>
  <c r="B347" i="6"/>
  <c r="J347" i="6" s="1" a="1"/>
  <c r="J347" i="6" s="1"/>
  <c r="AO30" i="8"/>
  <c r="B391" i="6"/>
  <c r="J391" i="6" s="1" a="1"/>
  <c r="J391" i="6" s="1"/>
  <c r="BD27" i="8"/>
  <c r="B523" i="6"/>
  <c r="J523" i="6" s="1" a="1"/>
  <c r="J523" i="6" s="1"/>
  <c r="AY28" i="8"/>
  <c r="B479" i="6"/>
  <c r="J479" i="6" s="1" a="1"/>
  <c r="J479" i="6" s="1"/>
  <c r="AE32" i="8"/>
  <c r="B303" i="6"/>
  <c r="J303" i="6" s="1" a="1"/>
  <c r="J303" i="6" s="1"/>
  <c r="K37" i="8"/>
  <c r="B127" i="6"/>
  <c r="B217" i="6"/>
  <c r="U37" i="8"/>
  <c r="B172" i="6"/>
  <c r="P37" i="8"/>
  <c r="Q36" i="8" l="1"/>
  <c r="J172" i="6" a="1"/>
  <c r="J172" i="6" s="1"/>
  <c r="V36" i="8"/>
  <c r="J217" i="6" a="1"/>
  <c r="J217" i="6" s="1"/>
  <c r="B38" i="8"/>
  <c r="J39" i="6" a="1"/>
  <c r="J39" i="6" s="1"/>
  <c r="L36" i="8"/>
  <c r="J127" i="6" a="1"/>
  <c r="J127" i="6" s="1"/>
  <c r="B40" i="6"/>
  <c r="AK31" i="8"/>
  <c r="AF32" i="8"/>
  <c r="AP30" i="8"/>
  <c r="AU29" i="8"/>
  <c r="AA33" i="8"/>
  <c r="BE27" i="8"/>
  <c r="BD28" i="8"/>
  <c r="B524" i="6"/>
  <c r="J524" i="6" s="1" a="1"/>
  <c r="J524" i="6" s="1"/>
  <c r="Z34" i="8"/>
  <c r="B260" i="6"/>
  <c r="J260" i="6" s="1" a="1"/>
  <c r="J260" i="6" s="1"/>
  <c r="AE33" i="8"/>
  <c r="B304" i="6"/>
  <c r="J304" i="6" s="1" a="1"/>
  <c r="J304" i="6" s="1"/>
  <c r="AO31" i="8"/>
  <c r="B392" i="6"/>
  <c r="J392" i="6" s="1" a="1"/>
  <c r="J392" i="6" s="1"/>
  <c r="AZ28" i="8"/>
  <c r="AT30" i="8"/>
  <c r="B436" i="6"/>
  <c r="J436" i="6" s="1" a="1"/>
  <c r="J436" i="6" s="1"/>
  <c r="AY29" i="8"/>
  <c r="B480" i="6"/>
  <c r="J480" i="6" s="1" a="1"/>
  <c r="J480" i="6" s="1"/>
  <c r="AJ32" i="8"/>
  <c r="B348" i="6"/>
  <c r="J348" i="6" s="1" a="1"/>
  <c r="J348" i="6" s="1"/>
  <c r="B128" i="6"/>
  <c r="K38" i="8"/>
  <c r="U38" i="8"/>
  <c r="B218" i="6"/>
  <c r="P38" i="8"/>
  <c r="B173" i="6"/>
  <c r="L37" i="8" l="1"/>
  <c r="J128" i="6" a="1"/>
  <c r="J128" i="6" s="1"/>
  <c r="Q37" i="8"/>
  <c r="J173" i="6" a="1"/>
  <c r="J173" i="6" s="1"/>
  <c r="V37" i="8"/>
  <c r="J218" i="6" a="1"/>
  <c r="J218" i="6" s="1"/>
  <c r="J40" i="6" a="1"/>
  <c r="J40" i="6" s="1"/>
  <c r="J42" i="6" s="1"/>
  <c r="E43" i="6" s="1" a="1"/>
  <c r="E43" i="6" s="1"/>
  <c r="D47" i="8" s="1"/>
  <c r="B39" i="8"/>
  <c r="AF33" i="8"/>
  <c r="AZ29" i="8"/>
  <c r="BE28" i="8"/>
  <c r="AP31" i="8"/>
  <c r="AK32" i="8"/>
  <c r="AA34" i="8"/>
  <c r="AU30" i="8"/>
  <c r="AT31" i="8"/>
  <c r="B437" i="6"/>
  <c r="J437" i="6" s="1" a="1"/>
  <c r="J437" i="6" s="1"/>
  <c r="AJ33" i="8"/>
  <c r="B349" i="6"/>
  <c r="J349" i="6" s="1" a="1"/>
  <c r="J349" i="6" s="1"/>
  <c r="Z35" i="8"/>
  <c r="B261" i="6"/>
  <c r="J261" i="6" s="1" a="1"/>
  <c r="J261" i="6" s="1"/>
  <c r="AO32" i="8"/>
  <c r="B393" i="6"/>
  <c r="J393" i="6" s="1" a="1"/>
  <c r="J393" i="6" s="1"/>
  <c r="AY30" i="8"/>
  <c r="B481" i="6"/>
  <c r="J481" i="6" s="1" a="1"/>
  <c r="J481" i="6" s="1"/>
  <c r="BD29" i="8"/>
  <c r="B525" i="6"/>
  <c r="J525" i="6" s="1" a="1"/>
  <c r="J525" i="6" s="1"/>
  <c r="AE34" i="8"/>
  <c r="B305" i="6"/>
  <c r="J305" i="6" s="1" a="1"/>
  <c r="J305" i="6" s="1"/>
  <c r="K39" i="8"/>
  <c r="B129" i="6"/>
  <c r="B219" i="6"/>
  <c r="U39" i="8"/>
  <c r="B174" i="6"/>
  <c r="P39" i="8"/>
  <c r="V38" i="8" l="1"/>
  <c r="J219" i="6" a="1"/>
  <c r="J219" i="6" s="1"/>
  <c r="N37" i="6"/>
  <c r="E44" i="6"/>
  <c r="T11" i="9" s="1"/>
  <c r="D47" i="14"/>
  <c r="Q11" i="9"/>
  <c r="L38" i="8"/>
  <c r="J129" i="6" a="1"/>
  <c r="J129" i="6" s="1"/>
  <c r="Q38" i="8"/>
  <c r="J174" i="6" a="1"/>
  <c r="J174" i="6" s="1"/>
  <c r="N42" i="6"/>
  <c r="N44" i="6" s="1"/>
  <c r="H44" i="6" s="1"/>
  <c r="N39" i="6"/>
  <c r="D52" i="8"/>
  <c r="D53" i="8" s="1"/>
  <c r="D54" i="8" s="1"/>
  <c r="D48" i="8"/>
  <c r="AZ30" i="8"/>
  <c r="AK33" i="8"/>
  <c r="AP32" i="8"/>
  <c r="AU31" i="8"/>
  <c r="AY31" i="8"/>
  <c r="B482" i="6"/>
  <c r="J482" i="6" s="1" a="1"/>
  <c r="J482" i="6" s="1"/>
  <c r="Z36" i="8"/>
  <c r="B262" i="6"/>
  <c r="J262" i="6" s="1" a="1"/>
  <c r="J262" i="6" s="1"/>
  <c r="AE35" i="8"/>
  <c r="B306" i="6"/>
  <c r="J306" i="6" s="1" a="1"/>
  <c r="J306" i="6" s="1"/>
  <c r="AJ34" i="8"/>
  <c r="B350" i="6"/>
  <c r="J350" i="6" s="1" a="1"/>
  <c r="J350" i="6" s="1"/>
  <c r="AF34" i="8"/>
  <c r="AO33" i="8"/>
  <c r="B394" i="6"/>
  <c r="J394" i="6" s="1" a="1"/>
  <c r="J394" i="6" s="1"/>
  <c r="BD30" i="8"/>
  <c r="B526" i="6"/>
  <c r="J526" i="6" s="1" a="1"/>
  <c r="J526" i="6" s="1"/>
  <c r="AT32" i="8"/>
  <c r="B438" i="6"/>
  <c r="J438" i="6" s="1" a="1"/>
  <c r="J438" i="6" s="1"/>
  <c r="BE29" i="8"/>
  <c r="AA35" i="8"/>
  <c r="B130" i="6"/>
  <c r="B220" i="6"/>
  <c r="B175" i="6"/>
  <c r="E133" i="6" l="1" a="1"/>
  <c r="E133" i="6" s="1"/>
  <c r="N47" i="14" s="1"/>
  <c r="N48" i="14" s="1"/>
  <c r="N49" i="14" s="1"/>
  <c r="J175" i="6" a="1"/>
  <c r="J175" i="6" s="1"/>
  <c r="J177" i="6" s="1"/>
  <c r="E178" i="6" s="1" a="1"/>
  <c r="E178" i="6" s="1"/>
  <c r="S47" i="14" s="1"/>
  <c r="S48" i="14" s="1"/>
  <c r="S49" i="14" s="1"/>
  <c r="D52" i="14"/>
  <c r="D53" i="14" s="1"/>
  <c r="D54" i="14" s="1"/>
  <c r="D48" i="14"/>
  <c r="D49" i="14" s="1"/>
  <c r="J130" i="6" a="1"/>
  <c r="J130" i="6" s="1"/>
  <c r="J132" i="6" s="1"/>
  <c r="J220" i="6" a="1"/>
  <c r="J220" i="6" s="1"/>
  <c r="J222" i="6" s="1"/>
  <c r="W47" i="14"/>
  <c r="W48" i="14" s="1"/>
  <c r="W49" i="14" s="1"/>
  <c r="D49" i="8"/>
  <c r="D40" i="8"/>
  <c r="N45" i="6"/>
  <c r="I44" i="6" s="1"/>
  <c r="V39" i="8"/>
  <c r="L39" i="8"/>
  <c r="Q39" i="8"/>
  <c r="BE30" i="8"/>
  <c r="AK34" i="8"/>
  <c r="AZ31" i="8"/>
  <c r="AU32" i="8"/>
  <c r="AA36" i="8"/>
  <c r="AF35" i="8"/>
  <c r="AP33" i="8"/>
  <c r="AO34" i="8"/>
  <c r="B395" i="6"/>
  <c r="J395" i="6" s="1" a="1"/>
  <c r="J395" i="6" s="1"/>
  <c r="AT33" i="8"/>
  <c r="B439" i="6"/>
  <c r="J439" i="6" s="1" a="1"/>
  <c r="J439" i="6" s="1"/>
  <c r="Z37" i="8"/>
  <c r="B263" i="6"/>
  <c r="J263" i="6" s="1" a="1"/>
  <c r="J263" i="6" s="1"/>
  <c r="AJ35" i="8"/>
  <c r="B351" i="6"/>
  <c r="J351" i="6" s="1" a="1"/>
  <c r="J351" i="6" s="1"/>
  <c r="BD31" i="8"/>
  <c r="B527" i="6"/>
  <c r="J527" i="6" s="1" a="1"/>
  <c r="J527" i="6" s="1"/>
  <c r="AY32" i="8"/>
  <c r="B483" i="6"/>
  <c r="J483" i="6" s="1" a="1"/>
  <c r="J483" i="6" s="1"/>
  <c r="AE36" i="8"/>
  <c r="B307" i="6"/>
  <c r="J307" i="6" s="1" a="1"/>
  <c r="J307" i="6" s="1"/>
  <c r="A8" i="4"/>
  <c r="A7" i="4"/>
  <c r="N127" i="6" l="1"/>
  <c r="N129" i="6" s="1"/>
  <c r="Q13" i="9"/>
  <c r="N47" i="8"/>
  <c r="N48" i="8" s="1"/>
  <c r="N172" i="6"/>
  <c r="N174" i="6" s="1"/>
  <c r="Q14" i="9"/>
  <c r="S47" i="8"/>
  <c r="S48" i="8" s="1"/>
  <c r="N217" i="6"/>
  <c r="N219" i="6" s="1"/>
  <c r="Q15" i="9"/>
  <c r="X47" i="8"/>
  <c r="X48" i="8" s="1"/>
  <c r="E134" i="6"/>
  <c r="T13" i="9" s="1"/>
  <c r="E224" i="6"/>
  <c r="T15" i="9" s="1"/>
  <c r="AK35" i="8"/>
  <c r="AP34" i="8"/>
  <c r="AZ32" i="8"/>
  <c r="AF36" i="8"/>
  <c r="BE31" i="8"/>
  <c r="AU33" i="8"/>
  <c r="Z38" i="8"/>
  <c r="B264" i="6"/>
  <c r="J264" i="6" s="1" a="1"/>
  <c r="J264" i="6" s="1"/>
  <c r="BD32" i="8"/>
  <c r="B528" i="6"/>
  <c r="J528" i="6" s="1" a="1"/>
  <c r="J528" i="6" s="1"/>
  <c r="AE37" i="8"/>
  <c r="B308" i="6"/>
  <c r="J308" i="6" s="1" a="1"/>
  <c r="J308" i="6" s="1"/>
  <c r="AT34" i="8"/>
  <c r="B440" i="6"/>
  <c r="J440" i="6" s="1" a="1"/>
  <c r="J440" i="6" s="1"/>
  <c r="AJ36" i="8"/>
  <c r="B352" i="6"/>
  <c r="J352" i="6" s="1" a="1"/>
  <c r="J352" i="6" s="1"/>
  <c r="AO35" i="8"/>
  <c r="B396" i="6"/>
  <c r="J396" i="6" s="1" a="1"/>
  <c r="J396" i="6" s="1"/>
  <c r="AY33" i="8"/>
  <c r="B484" i="6"/>
  <c r="J484" i="6" s="1" a="1"/>
  <c r="J484" i="6" s="1"/>
  <c r="AA37" i="8"/>
  <c r="N220" i="6" l="1"/>
  <c r="N175" i="6"/>
  <c r="N130" i="6"/>
  <c r="S40" i="8"/>
  <c r="S49" i="8"/>
  <c r="N40" i="8"/>
  <c r="N49" i="8"/>
  <c r="X49" i="8"/>
  <c r="X40" i="8"/>
  <c r="AK36" i="8"/>
  <c r="AU34" i="8"/>
  <c r="AA38" i="8"/>
  <c r="AZ33" i="8"/>
  <c r="BE32" i="8"/>
  <c r="AP35" i="8"/>
  <c r="AE38" i="8"/>
  <c r="B309" i="6"/>
  <c r="J309" i="6" s="1" a="1"/>
  <c r="J309" i="6" s="1"/>
  <c r="AJ37" i="8"/>
  <c r="B353" i="6"/>
  <c r="J353" i="6" s="1" a="1"/>
  <c r="J353" i="6" s="1"/>
  <c r="BD33" i="8"/>
  <c r="B529" i="6"/>
  <c r="J529" i="6" s="1" a="1"/>
  <c r="J529" i="6" s="1"/>
  <c r="AY34" i="8"/>
  <c r="B485" i="6"/>
  <c r="J485" i="6" s="1" a="1"/>
  <c r="J485" i="6" s="1"/>
  <c r="AT35" i="8"/>
  <c r="B441" i="6"/>
  <c r="J441" i="6" s="1" a="1"/>
  <c r="J441" i="6" s="1"/>
  <c r="AO36" i="8"/>
  <c r="B397" i="6"/>
  <c r="J397" i="6" s="1" a="1"/>
  <c r="J397" i="6" s="1"/>
  <c r="Z39" i="8"/>
  <c r="B265" i="6"/>
  <c r="AF37" i="8"/>
  <c r="E268" i="6" l="1" a="1"/>
  <c r="E268" i="6" s="1"/>
  <c r="AB47" i="14" s="1"/>
  <c r="AB48" i="14" s="1"/>
  <c r="AB49" i="14" s="1"/>
  <c r="J265" i="6" a="1"/>
  <c r="J265" i="6" s="1"/>
  <c r="J267" i="6" s="1"/>
  <c r="AA39" i="8"/>
  <c r="AZ34" i="8"/>
  <c r="AF38" i="8"/>
  <c r="AP36" i="8"/>
  <c r="AU35" i="8"/>
  <c r="AK37" i="8"/>
  <c r="BE33" i="8"/>
  <c r="BD34" i="8"/>
  <c r="B530" i="6"/>
  <c r="J530" i="6" s="1" a="1"/>
  <c r="J530" i="6" s="1"/>
  <c r="AT36" i="8"/>
  <c r="B442" i="6"/>
  <c r="J442" i="6" s="1" a="1"/>
  <c r="J442" i="6" s="1"/>
  <c r="AJ38" i="8"/>
  <c r="B354" i="6"/>
  <c r="J354" i="6" s="1" a="1"/>
  <c r="J354" i="6" s="1"/>
  <c r="AY35" i="8"/>
  <c r="B486" i="6"/>
  <c r="J486" i="6" s="1" a="1"/>
  <c r="J486" i="6" s="1"/>
  <c r="AE39" i="8"/>
  <c r="B310" i="6"/>
  <c r="AO37" i="8"/>
  <c r="B398" i="6"/>
  <c r="J398" i="6" s="1" a="1"/>
  <c r="J398" i="6" s="1"/>
  <c r="E313" i="6" l="1" a="1"/>
  <c r="E313" i="6" s="1"/>
  <c r="AG47" i="14" s="1"/>
  <c r="AG48" i="14" s="1"/>
  <c r="AG49" i="14" s="1"/>
  <c r="J310" i="6" a="1"/>
  <c r="J310" i="6" s="1"/>
  <c r="J312" i="6" s="1"/>
  <c r="N262" i="6"/>
  <c r="N264" i="6" s="1"/>
  <c r="Q16" i="9"/>
  <c r="AC47" i="8"/>
  <c r="AC48" i="8" s="1"/>
  <c r="E269" i="6"/>
  <c r="T16" i="9" s="1"/>
  <c r="BE34" i="8"/>
  <c r="AZ35" i="8"/>
  <c r="AF39" i="8"/>
  <c r="AU36" i="8"/>
  <c r="AK38" i="8"/>
  <c r="AT37" i="8"/>
  <c r="B443" i="6"/>
  <c r="J443" i="6" s="1" a="1"/>
  <c r="J443" i="6" s="1"/>
  <c r="AY36" i="8"/>
  <c r="B487" i="6"/>
  <c r="J487" i="6" s="1" a="1"/>
  <c r="J487" i="6" s="1"/>
  <c r="BD35" i="8"/>
  <c r="B531" i="6"/>
  <c r="J531" i="6" s="1" a="1"/>
  <c r="J531" i="6" s="1"/>
  <c r="AO38" i="8"/>
  <c r="B399" i="6"/>
  <c r="J399" i="6" s="1" a="1"/>
  <c r="J399" i="6" s="1"/>
  <c r="AP37" i="8"/>
  <c r="AJ39" i="8"/>
  <c r="B355" i="6"/>
  <c r="J355" i="6" l="1" a="1"/>
  <c r="J355" i="6" s="1"/>
  <c r="J357" i="6" s="1"/>
  <c r="E358" i="6" s="1" a="1"/>
  <c r="E358" i="6" s="1"/>
  <c r="AL47" i="14" s="1"/>
  <c r="AL48" i="14" s="1"/>
  <c r="AL49" i="14" s="1"/>
  <c r="N265" i="6"/>
  <c r="Q17" i="9"/>
  <c r="AH47" i="8"/>
  <c r="AH48" i="8" s="1"/>
  <c r="AC40" i="8"/>
  <c r="AC49" i="8"/>
  <c r="N307" i="6"/>
  <c r="N309" i="6" s="1"/>
  <c r="E314" i="6"/>
  <c r="T17" i="9" s="1"/>
  <c r="AK39" i="8"/>
  <c r="BE35" i="8"/>
  <c r="AU37" i="8"/>
  <c r="AZ36" i="8"/>
  <c r="AP38" i="8"/>
  <c r="BD36" i="8"/>
  <c r="B532" i="6"/>
  <c r="J532" i="6" s="1" a="1"/>
  <c r="J532" i="6" s="1"/>
  <c r="AY37" i="8"/>
  <c r="B488" i="6"/>
  <c r="J488" i="6" s="1" a="1"/>
  <c r="J488" i="6" s="1"/>
  <c r="AO39" i="8"/>
  <c r="B400" i="6"/>
  <c r="AT38" i="8"/>
  <c r="B444" i="6"/>
  <c r="J444" i="6" s="1" a="1"/>
  <c r="J444" i="6" s="1"/>
  <c r="E403" i="6" l="1" a="1"/>
  <c r="E403" i="6" s="1"/>
  <c r="J400" i="6" a="1"/>
  <c r="J400" i="6" s="1"/>
  <c r="J402" i="6" s="1"/>
  <c r="N352" i="6"/>
  <c r="N354" i="6" s="1"/>
  <c r="Q18" i="9"/>
  <c r="AM47" i="8"/>
  <c r="AM48" i="8" s="1"/>
  <c r="AH40" i="8"/>
  <c r="AH49" i="8"/>
  <c r="E359" i="6"/>
  <c r="T18" i="9" s="1"/>
  <c r="N310" i="6"/>
  <c r="BE36" i="8"/>
  <c r="AU38" i="8"/>
  <c r="AZ37" i="8"/>
  <c r="AP39" i="8"/>
  <c r="AY38" i="8"/>
  <c r="B489" i="6"/>
  <c r="J489" i="6" s="1" a="1"/>
  <c r="J489" i="6" s="1"/>
  <c r="BD37" i="8"/>
  <c r="B533" i="6"/>
  <c r="J533" i="6" s="1" a="1"/>
  <c r="J533" i="6" s="1"/>
  <c r="AT39" i="8"/>
  <c r="B445" i="6"/>
  <c r="J445" i="6" l="1" a="1"/>
  <c r="J445" i="6" s="1"/>
  <c r="J447" i="6" s="1"/>
  <c r="E448" i="6" s="1" a="1"/>
  <c r="E448" i="6" s="1"/>
  <c r="N355" i="6"/>
  <c r="AM40" i="8"/>
  <c r="AM49" i="8"/>
  <c r="Q19" i="9"/>
  <c r="AR47" i="8"/>
  <c r="AR48" i="8" s="1"/>
  <c r="N397" i="6"/>
  <c r="N399" i="6" s="1"/>
  <c r="E404" i="6"/>
  <c r="T19" i="9" s="1"/>
  <c r="AZ38" i="8"/>
  <c r="BE37" i="8"/>
  <c r="AU39" i="8"/>
  <c r="BD38" i="8"/>
  <c r="B534" i="6"/>
  <c r="J534" i="6" s="1" a="1"/>
  <c r="J534" i="6" s="1"/>
  <c r="AY39" i="8"/>
  <c r="B490" i="6"/>
  <c r="E493" i="6" l="1" a="1"/>
  <c r="E493" i="6" s="1"/>
  <c r="J490" i="6" a="1"/>
  <c r="J490" i="6" s="1"/>
  <c r="J492" i="6" s="1"/>
  <c r="N442" i="6"/>
  <c r="N444" i="6" s="1"/>
  <c r="Q20" i="9"/>
  <c r="AW47" i="8"/>
  <c r="AW48" i="8" s="1"/>
  <c r="AR40" i="8"/>
  <c r="AR49" i="8"/>
  <c r="E449" i="6"/>
  <c r="T20" i="9" s="1"/>
  <c r="N400" i="6"/>
  <c r="AZ39" i="8"/>
  <c r="BE38" i="8"/>
  <c r="BD39" i="8"/>
  <c r="B535" i="6"/>
  <c r="J535" i="6" l="1" a="1"/>
  <c r="J535" i="6" s="1"/>
  <c r="J537" i="6" s="1"/>
  <c r="E538" i="6" s="1" a="1"/>
  <c r="E538" i="6" s="1"/>
  <c r="N445" i="6"/>
  <c r="AW40" i="8"/>
  <c r="AW49" i="8"/>
  <c r="Q21" i="9"/>
  <c r="BB47" i="8"/>
  <c r="BB48" i="8" s="1"/>
  <c r="E494" i="6"/>
  <c r="T21" i="9" s="1"/>
  <c r="N487" i="6"/>
  <c r="N489" i="6" s="1"/>
  <c r="BE39" i="8"/>
  <c r="N532" i="6" l="1"/>
  <c r="N534" i="6" s="1"/>
  <c r="Q22" i="9"/>
  <c r="BG47" i="8"/>
  <c r="BG48" i="8" s="1"/>
  <c r="BB40" i="8"/>
  <c r="BB49" i="8"/>
  <c r="E539" i="6"/>
  <c r="T22" i="9" s="1"/>
  <c r="N490" i="6"/>
  <c r="B55" i="6"/>
  <c r="J55" i="6" l="1" a="1"/>
  <c r="J55" i="6" s="1"/>
  <c r="N535" i="6"/>
  <c r="BG40" i="8"/>
  <c r="BG49" i="8"/>
  <c r="G9" i="8"/>
  <c r="F10" i="8"/>
  <c r="B56" i="6"/>
  <c r="J56" i="6" s="1" a="1"/>
  <c r="J56" i="6" s="1"/>
  <c r="F11" i="8" l="1"/>
  <c r="G10" i="8"/>
  <c r="B57" i="6"/>
  <c r="J57" i="6" l="1" a="1"/>
  <c r="J57" i="6" s="1"/>
  <c r="G11" i="8"/>
  <c r="F12" i="8"/>
  <c r="B58" i="6"/>
  <c r="J58" i="6" s="1" a="1"/>
  <c r="J58" i="6" s="1"/>
  <c r="C134" i="6" l="1"/>
  <c r="F13" i="8"/>
  <c r="G12" i="8"/>
  <c r="B59" i="6"/>
  <c r="J59" i="6" l="1" a="1"/>
  <c r="J59" i="6" s="1"/>
  <c r="C179" i="6"/>
  <c r="E179" i="6"/>
  <c r="T14" i="9" s="1"/>
  <c r="F14" i="8"/>
  <c r="G13" i="8"/>
  <c r="B60" i="6"/>
  <c r="J60" i="6" s="1" a="1"/>
  <c r="J60" i="6" s="1"/>
  <c r="C224" i="6" l="1"/>
  <c r="F15" i="8"/>
  <c r="G14" i="8"/>
  <c r="B61" i="6"/>
  <c r="J61" i="6" s="1" a="1"/>
  <c r="J61" i="6" s="1"/>
  <c r="C269" i="6" l="1"/>
  <c r="F16" i="8"/>
  <c r="G15" i="8"/>
  <c r="B62" i="6"/>
  <c r="J62" i="6" s="1" a="1"/>
  <c r="J62" i="6" s="1"/>
  <c r="C314" i="6" l="1"/>
  <c r="C404" i="6"/>
  <c r="F17" i="8"/>
  <c r="G16" i="8"/>
  <c r="B63" i="6"/>
  <c r="J63" i="6" s="1" a="1"/>
  <c r="J63" i="6" s="1"/>
  <c r="C359" i="6" l="1"/>
  <c r="F18" i="8"/>
  <c r="G17" i="8"/>
  <c r="B64" i="6"/>
  <c r="J64" i="6" s="1" a="1"/>
  <c r="J64" i="6" s="1"/>
  <c r="F19" i="8" l="1"/>
  <c r="G18" i="8"/>
  <c r="B65" i="6"/>
  <c r="J65" i="6" s="1" a="1"/>
  <c r="J65" i="6" s="1"/>
  <c r="C449" i="6" l="1"/>
  <c r="F20" i="8"/>
  <c r="G19" i="8"/>
  <c r="B66" i="6"/>
  <c r="J66" i="6" s="1" a="1"/>
  <c r="J66" i="6" s="1"/>
  <c r="C539" i="6" l="1"/>
  <c r="C494" i="6"/>
  <c r="F21" i="8"/>
  <c r="G20" i="8"/>
  <c r="B67" i="6"/>
  <c r="J67" i="6" s="1" a="1"/>
  <c r="J67" i="6" s="1"/>
  <c r="F22" i="8" l="1"/>
  <c r="G21" i="8"/>
  <c r="B68" i="6"/>
  <c r="J68" i="6" s="1" a="1"/>
  <c r="J68" i="6" s="1"/>
  <c r="F23" i="8" l="1"/>
  <c r="G22" i="8"/>
  <c r="B69" i="6"/>
  <c r="J69" i="6" s="1" a="1"/>
  <c r="J69" i="6" s="1"/>
  <c r="F24" i="8" l="1"/>
  <c r="G23" i="8"/>
  <c r="B70" i="6"/>
  <c r="J70" i="6" s="1" a="1"/>
  <c r="J70" i="6" s="1"/>
  <c r="F25" i="8" l="1"/>
  <c r="G24" i="8"/>
  <c r="B71" i="6"/>
  <c r="J71" i="6" s="1" a="1"/>
  <c r="J71" i="6" s="1"/>
  <c r="F26" i="8" l="1"/>
  <c r="G25" i="8"/>
  <c r="B72" i="6"/>
  <c r="J72" i="6" s="1" a="1"/>
  <c r="J72" i="6" s="1"/>
  <c r="F27" i="8" l="1"/>
  <c r="G26" i="8"/>
  <c r="B73" i="6"/>
  <c r="J73" i="6" s="1" a="1"/>
  <c r="J73" i="6" s="1"/>
  <c r="F28" i="8" l="1"/>
  <c r="G27" i="8"/>
  <c r="B74" i="6"/>
  <c r="J74" i="6" s="1" a="1"/>
  <c r="J74" i="6" s="1"/>
  <c r="F29" i="8" l="1"/>
  <c r="G28" i="8"/>
  <c r="B75" i="6"/>
  <c r="J75" i="6" s="1" a="1"/>
  <c r="J75" i="6" s="1"/>
  <c r="F30" i="8" l="1"/>
  <c r="G29" i="8"/>
  <c r="B76" i="6"/>
  <c r="J76" i="6" s="1" a="1"/>
  <c r="J76" i="6" s="1"/>
  <c r="F31" i="8" l="1"/>
  <c r="G30" i="8"/>
  <c r="B77" i="6"/>
  <c r="J77" i="6" s="1" a="1"/>
  <c r="J77" i="6" s="1"/>
  <c r="F32" i="8" l="1"/>
  <c r="G31" i="8"/>
  <c r="B78" i="6"/>
  <c r="J78" i="6" s="1" a="1"/>
  <c r="J78" i="6" s="1"/>
  <c r="F33" i="8" l="1"/>
  <c r="G32" i="8"/>
  <c r="B79" i="6"/>
  <c r="J79" i="6" s="1" a="1"/>
  <c r="J79" i="6" s="1"/>
  <c r="F34" i="8" l="1"/>
  <c r="G33" i="8"/>
  <c r="B80" i="6"/>
  <c r="J80" i="6" s="1" a="1"/>
  <c r="J80" i="6" s="1"/>
  <c r="F35" i="8" l="1"/>
  <c r="G34" i="8"/>
  <c r="B81" i="6"/>
  <c r="J81" i="6" s="1" a="1"/>
  <c r="J81" i="6" s="1"/>
  <c r="F36" i="8"/>
  <c r="G35" i="8" l="1"/>
  <c r="F37" i="8"/>
  <c r="B82" i="6"/>
  <c r="G36" i="8" l="1"/>
  <c r="J82" i="6" a="1"/>
  <c r="J82" i="6" s="1"/>
  <c r="B83" i="6"/>
  <c r="G37" i="8" l="1"/>
  <c r="J83" i="6" a="1"/>
  <c r="J83" i="6" s="1"/>
  <c r="F39" i="8"/>
  <c r="F38" i="8"/>
  <c r="B84" i="6"/>
  <c r="J84" i="6" s="1" a="1"/>
  <c r="J84" i="6" s="1"/>
  <c r="G38" i="8" l="1"/>
  <c r="B85" i="6"/>
  <c r="E88" i="6" l="1" a="1"/>
  <c r="E88" i="6" s="1"/>
  <c r="I47" i="14" s="1"/>
  <c r="J85" i="6" a="1"/>
  <c r="J85" i="6" s="1"/>
  <c r="J87" i="6" s="1"/>
  <c r="G39" i="8"/>
  <c r="C89" i="6"/>
  <c r="I48" i="14" l="1"/>
  <c r="I49" i="14" s="1"/>
  <c r="I52" i="14"/>
  <c r="N52" i="14" s="1"/>
  <c r="N82" i="6"/>
  <c r="N84" i="6" s="1"/>
  <c r="Q12" i="9"/>
  <c r="Q24" i="9" s="1"/>
  <c r="T24" i="9" s="1"/>
  <c r="Q25" i="9" s="1" a="1"/>
  <c r="Q25" i="9" s="1"/>
  <c r="I47" i="8"/>
  <c r="E89" i="6"/>
  <c r="T12" i="9" s="1"/>
  <c r="I53" i="14" l="1"/>
  <c r="I54" i="14" s="1"/>
  <c r="S52" i="14"/>
  <c r="N53" i="14"/>
  <c r="N54" i="14" s="1"/>
  <c r="F43" i="8"/>
  <c r="H43" i="8"/>
  <c r="K43" i="8" s="1"/>
  <c r="N85" i="6"/>
  <c r="N88" i="6"/>
  <c r="N87" i="6"/>
  <c r="N132" i="6" s="1"/>
  <c r="N177" i="6" s="1"/>
  <c r="N222" i="6" s="1"/>
  <c r="N267" i="6" s="1"/>
  <c r="N312" i="6" s="1"/>
  <c r="N357" i="6" s="1"/>
  <c r="N402" i="6" s="1"/>
  <c r="N447" i="6" s="1"/>
  <c r="I48" i="8"/>
  <c r="I52" i="8"/>
  <c r="W52" i="14" l="1"/>
  <c r="S53" i="14"/>
  <c r="S54" i="14" s="1"/>
  <c r="N89" i="6"/>
  <c r="N492" i="6"/>
  <c r="N537" i="6" s="1"/>
  <c r="N133" i="6"/>
  <c r="N134" i="6" s="1"/>
  <c r="I53" i="8"/>
  <c r="I54" i="8" s="1"/>
  <c r="N52" i="8"/>
  <c r="I40" i="8"/>
  <c r="I49" i="8"/>
  <c r="M51" i="8"/>
  <c r="M53" i="8" s="1"/>
  <c r="M54" i="8" s="1"/>
  <c r="N40" i="6"/>
  <c r="AB52" i="14" l="1"/>
  <c r="W53" i="14"/>
  <c r="W54" i="14" s="1"/>
  <c r="H89" i="6"/>
  <c r="N90" i="6"/>
  <c r="I89" i="6" s="1"/>
  <c r="N178" i="6"/>
  <c r="N179" i="6" s="1"/>
  <c r="N53" i="8"/>
  <c r="N54" i="8" s="1"/>
  <c r="S52" i="8"/>
  <c r="R51" i="8"/>
  <c r="R53" i="8" s="1"/>
  <c r="R54" i="8" s="1"/>
  <c r="AG52" i="14" l="1"/>
  <c r="AB53" i="14"/>
  <c r="AB54" i="14" s="1"/>
  <c r="H134" i="6"/>
  <c r="N135" i="6"/>
  <c r="I134" i="6" s="1"/>
  <c r="N223" i="6"/>
  <c r="N224" i="6" s="1"/>
  <c r="S53" i="8"/>
  <c r="S54" i="8" s="1"/>
  <c r="X52" i="8"/>
  <c r="W51" i="8"/>
  <c r="W53" i="8" s="1"/>
  <c r="W54" i="8" s="1"/>
  <c r="AL52" i="14" l="1"/>
  <c r="AL53" i="14" s="1"/>
  <c r="AL54" i="14" s="1"/>
  <c r="AG53" i="14"/>
  <c r="AG54" i="14" s="1"/>
  <c r="H179" i="6"/>
  <c r="N180" i="6"/>
  <c r="I179" i="6" s="1"/>
  <c r="N268" i="6"/>
  <c r="N269" i="6" s="1"/>
  <c r="X53" i="8"/>
  <c r="X54" i="8" s="1"/>
  <c r="AC52" i="8"/>
  <c r="AB51" i="8"/>
  <c r="AB53" i="8" s="1"/>
  <c r="AB54" i="8" s="1"/>
  <c r="H224" i="6" l="1"/>
  <c r="N225" i="6"/>
  <c r="I224" i="6" s="1"/>
  <c r="N313" i="6"/>
  <c r="N314" i="6" s="1"/>
  <c r="AC53" i="8"/>
  <c r="AC54" i="8" s="1"/>
  <c r="AH52" i="8"/>
  <c r="AG51" i="8"/>
  <c r="AG53" i="8" s="1"/>
  <c r="AG54" i="8" s="1"/>
  <c r="H269" i="6" l="1"/>
  <c r="N270" i="6"/>
  <c r="I269" i="6" s="1"/>
  <c r="N358" i="6"/>
  <c r="N359" i="6" s="1"/>
  <c r="AH53" i="8"/>
  <c r="AH54" i="8" s="1"/>
  <c r="AM52" i="8"/>
  <c r="AM53" i="8" s="1"/>
  <c r="AL51" i="8"/>
  <c r="AL53" i="8" s="1"/>
  <c r="AL54" i="8" s="1"/>
  <c r="H314" i="6" l="1"/>
  <c r="N315" i="6"/>
  <c r="I314" i="6" s="1"/>
  <c r="N403" i="6"/>
  <c r="N404" i="6" s="1"/>
  <c r="AM54" i="8"/>
  <c r="AR52" i="8"/>
  <c r="AQ51" i="8"/>
  <c r="AQ53" i="8" s="1"/>
  <c r="AQ54" i="8" s="1"/>
  <c r="H359" i="6" l="1"/>
  <c r="N360" i="6"/>
  <c r="I359" i="6" s="1"/>
  <c r="N448" i="6"/>
  <c r="AR53" i="8"/>
  <c r="AR54" i="8" s="1"/>
  <c r="AW52" i="8"/>
  <c r="AV51" i="8"/>
  <c r="AV53" i="8" s="1"/>
  <c r="AV54" i="8" s="1"/>
  <c r="N493" i="6" l="1"/>
  <c r="N494" i="6" s="1"/>
  <c r="N449" i="6"/>
  <c r="H404" i="6"/>
  <c r="N405" i="6"/>
  <c r="I404" i="6" s="1"/>
  <c r="AW53" i="8"/>
  <c r="AW54" i="8" s="1"/>
  <c r="BB52" i="8"/>
  <c r="BA51" i="8"/>
  <c r="BA53" i="8" s="1"/>
  <c r="BA54" i="8" s="1"/>
  <c r="N450" i="6" l="1"/>
  <c r="I449" i="6" s="1"/>
  <c r="H449" i="6"/>
  <c r="N538" i="6"/>
  <c r="BB53" i="8"/>
  <c r="BB54" i="8" s="1"/>
  <c r="BG52" i="8"/>
  <c r="BG53" i="8" s="1"/>
  <c r="BG54" i="8" s="1"/>
  <c r="BF51" i="8"/>
  <c r="BF53" i="8" s="1"/>
  <c r="BF54" i="8" s="1"/>
  <c r="N539" i="6" l="1"/>
  <c r="H539" i="6" s="1"/>
  <c r="N495" i="6"/>
  <c r="I494" i="6" s="1"/>
  <c r="H494" i="6"/>
  <c r="N540" i="6" l="1"/>
  <c r="I539" i="6" s="1"/>
  <c r="AY8" i="11"/>
  <c r="M8" i="11" s="1"/>
  <c r="M9" i="11" s="1"/>
  <c r="AL4" i="11"/>
  <c r="AL5" i="11"/>
  <c r="N8" i="11" l="1"/>
  <c r="AY28" i="11" l="1"/>
  <c r="AR28" i="11" s="1"/>
  <c r="AU28" i="11" l="1"/>
  <c r="AL34" i="11"/>
  <c r="AB34" i="11"/>
  <c r="AB35" i="11"/>
  <c r="AL35" i="11"/>
  <c r="M34" i="11"/>
  <c r="F34" i="11"/>
  <c r="AY38" i="11"/>
  <c r="M38" i="11" s="1"/>
  <c r="M39" i="11" s="1"/>
  <c r="AL94" i="11"/>
  <c r="AB94" i="11"/>
  <c r="AL95" i="11"/>
  <c r="AY98" i="11"/>
  <c r="M98" i="11" s="1"/>
  <c r="AY118" i="11" s="1"/>
  <c r="F94" i="11"/>
  <c r="M94" i="11"/>
  <c r="AB95" i="11"/>
  <c r="AY68" i="11"/>
  <c r="M68" i="11" s="1"/>
  <c r="M69" i="11" s="1"/>
  <c r="AL64" i="11"/>
  <c r="AL65" i="11"/>
  <c r="AB65" i="11"/>
  <c r="M64" i="11"/>
  <c r="F64" i="11"/>
  <c r="AB64" i="11"/>
  <c r="M99" i="11" l="1"/>
  <c r="AR118" i="11"/>
  <c r="AU118" i="11"/>
  <c r="N38" i="11"/>
  <c r="N39" i="11" s="1"/>
  <c r="AY58" i="11"/>
  <c r="N68" i="11"/>
  <c r="N69" i="11" s="1"/>
  <c r="AY88" i="11"/>
  <c r="N98" i="11"/>
  <c r="N99" i="11" s="1"/>
  <c r="AU58" i="11" l="1"/>
  <c r="AR58" i="11"/>
  <c r="AB124" i="11"/>
  <c r="AL124" i="11"/>
  <c r="M124" i="11"/>
  <c r="AL125" i="11"/>
  <c r="AY128" i="11"/>
  <c r="M128" i="11" s="1"/>
  <c r="M129" i="11" s="1"/>
  <c r="F124" i="11"/>
  <c r="AB125" i="11"/>
  <c r="O38" i="11"/>
  <c r="O39" i="11" s="1"/>
  <c r="O98" i="11"/>
  <c r="O99" i="11" s="1"/>
  <c r="AR88" i="11"/>
  <c r="AU88" i="11"/>
  <c r="O68" i="11"/>
  <c r="O69" i="11" s="1"/>
  <c r="N128" i="11" l="1"/>
  <c r="N129" i="11" s="1"/>
  <c r="P98" i="11"/>
  <c r="P99" i="11" s="1"/>
  <c r="P38" i="11"/>
  <c r="P39" i="11" s="1"/>
  <c r="AB155" i="11"/>
  <c r="M154" i="11"/>
  <c r="AY158" i="11"/>
  <c r="F154" i="11"/>
  <c r="AL155" i="11"/>
  <c r="AB154" i="11"/>
  <c r="AL154" i="11"/>
  <c r="P68" i="11"/>
  <c r="P69" i="11" s="1"/>
  <c r="AY148" i="11"/>
  <c r="M158" i="11" l="1"/>
  <c r="Q68" i="11"/>
  <c r="Q69" i="11" s="1"/>
  <c r="AB184" i="11"/>
  <c r="F184" i="11"/>
  <c r="M184" i="11"/>
  <c r="AY188" i="11"/>
  <c r="M188" i="11" s="1"/>
  <c r="AY208" i="11" s="1"/>
  <c r="AL184" i="11"/>
  <c r="AL185" i="11"/>
  <c r="AB185" i="11"/>
  <c r="Q38" i="11"/>
  <c r="Q39" i="11" s="1"/>
  <c r="AR148" i="11"/>
  <c r="AU148" i="11"/>
  <c r="Q98" i="11"/>
  <c r="Q99" i="11" s="1"/>
  <c r="O128" i="11"/>
  <c r="O129" i="11" s="1"/>
  <c r="M189" i="11" l="1"/>
  <c r="N158" i="11"/>
  <c r="N159" i="11" s="1"/>
  <c r="M159" i="11"/>
  <c r="AY178" i="11"/>
  <c r="AR208" i="11"/>
  <c r="AU208" i="11"/>
  <c r="P128" i="11"/>
  <c r="P129" i="11" s="1"/>
  <c r="R98" i="11"/>
  <c r="R99" i="11" s="1"/>
  <c r="R68" i="11"/>
  <c r="R69" i="11" s="1"/>
  <c r="N188" i="11"/>
  <c r="N189" i="11" s="1"/>
  <c r="R38" i="11"/>
  <c r="R39" i="11" s="1"/>
  <c r="AY218" i="11"/>
  <c r="M218" i="11" s="1"/>
  <c r="AY238" i="11" s="1"/>
  <c r="AB214" i="11"/>
  <c r="M214" i="11"/>
  <c r="AB215" i="11"/>
  <c r="F214" i="11"/>
  <c r="AL214" i="11"/>
  <c r="AL215" i="11"/>
  <c r="O158" i="11" l="1"/>
  <c r="O159" i="11" s="1"/>
  <c r="M219" i="11"/>
  <c r="AR178" i="11"/>
  <c r="AU178" i="11"/>
  <c r="AR238" i="11"/>
  <c r="AU238" i="11"/>
  <c r="P158" i="11"/>
  <c r="P159" i="11" s="1"/>
  <c r="S68" i="11"/>
  <c r="S69" i="11" s="1"/>
  <c r="AY248" i="11"/>
  <c r="M248" i="11" s="1"/>
  <c r="AY268" i="11" s="1"/>
  <c r="AL244" i="11"/>
  <c r="M244" i="11"/>
  <c r="AL245" i="11"/>
  <c r="F244" i="11"/>
  <c r="AB244" i="11"/>
  <c r="AB245" i="11"/>
  <c r="O188" i="11"/>
  <c r="O189" i="11" s="1"/>
  <c r="S98" i="11"/>
  <c r="S99" i="11" s="1"/>
  <c r="S38" i="11"/>
  <c r="S39" i="11" s="1"/>
  <c r="N218" i="11"/>
  <c r="N219" i="11" s="1"/>
  <c r="Q128" i="11"/>
  <c r="Q129" i="11" s="1"/>
  <c r="M249" i="11" l="1"/>
  <c r="AR268" i="11"/>
  <c r="AU268" i="11"/>
  <c r="O218" i="11"/>
  <c r="O219" i="11" s="1"/>
  <c r="T98" i="11"/>
  <c r="T99" i="11" s="1"/>
  <c r="T68" i="11"/>
  <c r="T69" i="11" s="1"/>
  <c r="T38" i="11"/>
  <c r="T39" i="11" s="1"/>
  <c r="Q158" i="11"/>
  <c r="Q159" i="11" s="1"/>
  <c r="N248" i="11"/>
  <c r="N249" i="11" s="1"/>
  <c r="P188" i="11"/>
  <c r="P189" i="11" s="1"/>
  <c r="R128" i="11"/>
  <c r="R129" i="11" s="1"/>
  <c r="AL275" i="11"/>
  <c r="AY278" i="11"/>
  <c r="M278" i="11" s="1"/>
  <c r="AY298" i="11" s="1"/>
  <c r="AL274" i="11"/>
  <c r="F274" i="11"/>
  <c r="AB274" i="11"/>
  <c r="M274" i="11"/>
  <c r="AB275" i="11"/>
  <c r="M279" i="11" l="1"/>
  <c r="AR298" i="11"/>
  <c r="AU298" i="11"/>
  <c r="U68" i="11"/>
  <c r="U69" i="11" s="1"/>
  <c r="AY338" i="11"/>
  <c r="M338" i="11" s="1"/>
  <c r="AY358" i="11" s="1"/>
  <c r="AB335" i="11"/>
  <c r="M334" i="11"/>
  <c r="AL334" i="11"/>
  <c r="F334" i="11"/>
  <c r="AL335" i="11"/>
  <c r="AB334" i="11"/>
  <c r="N278" i="11"/>
  <c r="N279" i="11" s="1"/>
  <c r="O248" i="11"/>
  <c r="O249" i="11" s="1"/>
  <c r="U98" i="11"/>
  <c r="U99" i="11" s="1"/>
  <c r="AY308" i="11"/>
  <c r="M308" i="11" s="1"/>
  <c r="AY328" i="11" s="1"/>
  <c r="AL304" i="11"/>
  <c r="M304" i="11"/>
  <c r="F304" i="11"/>
  <c r="AB305" i="11"/>
  <c r="AL305" i="11"/>
  <c r="AB304" i="11"/>
  <c r="R158" i="11"/>
  <c r="R159" i="11" s="1"/>
  <c r="Q188" i="11"/>
  <c r="Q189" i="11" s="1"/>
  <c r="S128" i="11"/>
  <c r="S129" i="11" s="1"/>
  <c r="U38" i="11"/>
  <c r="U39" i="11" s="1"/>
  <c r="P218" i="11"/>
  <c r="P219" i="11" s="1"/>
  <c r="M309" i="11" l="1"/>
  <c r="M339" i="11"/>
  <c r="AU358" i="11"/>
  <c r="AR358" i="11"/>
  <c r="AU328" i="11"/>
  <c r="AR328" i="11"/>
  <c r="S158" i="11"/>
  <c r="S159" i="11" s="1"/>
  <c r="V38" i="11"/>
  <c r="V39" i="11" s="1"/>
  <c r="T128" i="11"/>
  <c r="T129" i="11" s="1"/>
  <c r="V98" i="11"/>
  <c r="V99" i="11" s="1"/>
  <c r="R188" i="11"/>
  <c r="R189" i="11" s="1"/>
  <c r="Q218" i="11"/>
  <c r="Q219" i="11" s="1"/>
  <c r="P248" i="11"/>
  <c r="P249" i="11" s="1"/>
  <c r="N338" i="11"/>
  <c r="N339" i="11" s="1"/>
  <c r="N308" i="11"/>
  <c r="N309" i="11" s="1"/>
  <c r="O278" i="11"/>
  <c r="O279" i="11" s="1"/>
  <c r="V68" i="11"/>
  <c r="V69" i="11" s="1"/>
  <c r="O338" i="11" l="1"/>
  <c r="O339" i="11" s="1"/>
  <c r="W98" i="11"/>
  <c r="W99" i="11" s="1"/>
  <c r="W68" i="11"/>
  <c r="W69" i="11" s="1"/>
  <c r="Q248" i="11"/>
  <c r="Q249" i="11" s="1"/>
  <c r="U128" i="11"/>
  <c r="U129" i="11" s="1"/>
  <c r="R218" i="11"/>
  <c r="R219" i="11" s="1"/>
  <c r="W38" i="11"/>
  <c r="W39" i="11" s="1"/>
  <c r="P278" i="11"/>
  <c r="P279" i="11" s="1"/>
  <c r="O308" i="11"/>
  <c r="O309" i="11" s="1"/>
  <c r="S188" i="11"/>
  <c r="S189" i="11" s="1"/>
  <c r="T158" i="11"/>
  <c r="T159" i="11" s="1"/>
  <c r="Q278" i="11" l="1"/>
  <c r="Q279" i="11" s="1"/>
  <c r="R248" i="11"/>
  <c r="R249" i="11" s="1"/>
  <c r="X68" i="11"/>
  <c r="X69" i="11" s="1"/>
  <c r="U158" i="11"/>
  <c r="U159" i="11" s="1"/>
  <c r="X98" i="11"/>
  <c r="X99" i="11" s="1"/>
  <c r="X38" i="11"/>
  <c r="X39" i="11" s="1"/>
  <c r="T188" i="11"/>
  <c r="T189" i="11" s="1"/>
  <c r="S218" i="11"/>
  <c r="S219" i="11" s="1"/>
  <c r="P308" i="11"/>
  <c r="P309" i="11" s="1"/>
  <c r="V128" i="11"/>
  <c r="V129" i="11" s="1"/>
  <c r="P338" i="11"/>
  <c r="P339" i="11" s="1"/>
  <c r="V158" i="11" l="1"/>
  <c r="V159" i="11" s="1"/>
  <c r="Y68" i="11"/>
  <c r="Y69" i="11" s="1"/>
  <c r="T218" i="11"/>
  <c r="T219" i="11" s="1"/>
  <c r="U188" i="11"/>
  <c r="U189" i="11" s="1"/>
  <c r="Q338" i="11"/>
  <c r="Q339" i="11" s="1"/>
  <c r="S248" i="11"/>
  <c r="S249" i="11" s="1"/>
  <c r="Y38" i="11"/>
  <c r="Y39" i="11" s="1"/>
  <c r="W128" i="11"/>
  <c r="W129" i="11" s="1"/>
  <c r="R278" i="11"/>
  <c r="R279" i="11" s="1"/>
  <c r="Q308" i="11"/>
  <c r="Q309" i="11" s="1"/>
  <c r="Y98" i="11"/>
  <c r="Y99" i="11" s="1"/>
  <c r="V188" i="11" l="1"/>
  <c r="V189" i="11" s="1"/>
  <c r="Z98" i="11"/>
  <c r="Z99" i="11" s="1"/>
  <c r="Z38" i="11"/>
  <c r="Z39" i="11" s="1"/>
  <c r="U218" i="11"/>
  <c r="U219" i="11" s="1"/>
  <c r="X128" i="11"/>
  <c r="X129" i="11" s="1"/>
  <c r="T248" i="11"/>
  <c r="T249" i="11" s="1"/>
  <c r="Z68" i="11"/>
  <c r="Z69" i="11" s="1"/>
  <c r="R308" i="11"/>
  <c r="R309" i="11" s="1"/>
  <c r="R338" i="11"/>
  <c r="R339" i="11" s="1"/>
  <c r="W158" i="11"/>
  <c r="W159" i="11" s="1"/>
  <c r="S278" i="11"/>
  <c r="S279" i="11" s="1"/>
  <c r="S308" i="11" l="1"/>
  <c r="S309" i="11" s="1"/>
  <c r="V218" i="11"/>
  <c r="V219" i="11" s="1"/>
  <c r="T278" i="11"/>
  <c r="T279" i="11" s="1"/>
  <c r="AA68" i="11"/>
  <c r="AA69" i="11" s="1"/>
  <c r="AA38" i="11"/>
  <c r="AA39" i="11" s="1"/>
  <c r="U248" i="11"/>
  <c r="U249" i="11" s="1"/>
  <c r="AA98" i="11"/>
  <c r="AA99" i="11" s="1"/>
  <c r="X158" i="11"/>
  <c r="X159" i="11" s="1"/>
  <c r="S338" i="11"/>
  <c r="S339" i="11" s="1"/>
  <c r="Y128" i="11"/>
  <c r="Y129" i="11" s="1"/>
  <c r="W188" i="11"/>
  <c r="W189" i="11" s="1"/>
  <c r="AB68" i="11" l="1"/>
  <c r="AB69" i="11" s="1"/>
  <c r="U278" i="11"/>
  <c r="U279" i="11" s="1"/>
  <c r="Y158" i="11"/>
  <c r="Y159" i="11" s="1"/>
  <c r="X188" i="11"/>
  <c r="X189" i="11" s="1"/>
  <c r="Z128" i="11"/>
  <c r="Z129" i="11" s="1"/>
  <c r="AB98" i="11"/>
  <c r="AB99" i="11" s="1"/>
  <c r="V248" i="11"/>
  <c r="V249" i="11" s="1"/>
  <c r="W218" i="11"/>
  <c r="W219" i="11" s="1"/>
  <c r="T308" i="11"/>
  <c r="T309" i="11" s="1"/>
  <c r="T338" i="11"/>
  <c r="T339" i="11" s="1"/>
  <c r="AB38" i="11"/>
  <c r="AB39" i="11" s="1"/>
  <c r="Y188" i="11" l="1"/>
  <c r="Y189" i="11" s="1"/>
  <c r="W248" i="11"/>
  <c r="W249" i="11" s="1"/>
  <c r="AC38" i="11"/>
  <c r="AC39" i="11" s="1"/>
  <c r="Z158" i="11"/>
  <c r="Z159" i="11" s="1"/>
  <c r="X218" i="11"/>
  <c r="X219" i="11" s="1"/>
  <c r="U338" i="11"/>
  <c r="U339" i="11" s="1"/>
  <c r="AC98" i="11"/>
  <c r="AC99" i="11" s="1"/>
  <c r="V278" i="11"/>
  <c r="V279" i="11" s="1"/>
  <c r="AA128" i="11"/>
  <c r="AA129" i="11" s="1"/>
  <c r="U308" i="11"/>
  <c r="U309" i="11" s="1"/>
  <c r="AC68" i="11"/>
  <c r="AC69" i="11" s="1"/>
  <c r="W278" i="11" l="1"/>
  <c r="W279" i="11" s="1"/>
  <c r="AA158" i="11"/>
  <c r="AA159" i="11" s="1"/>
  <c r="Z188" i="11"/>
  <c r="Z189" i="11" s="1"/>
  <c r="AD68" i="11"/>
  <c r="AD69" i="11" s="1"/>
  <c r="AD98" i="11"/>
  <c r="AD99" i="11" s="1"/>
  <c r="AD38" i="11"/>
  <c r="AD39" i="11" s="1"/>
  <c r="V308" i="11"/>
  <c r="V309" i="11" s="1"/>
  <c r="V338" i="11"/>
  <c r="V339" i="11" s="1"/>
  <c r="X248" i="11"/>
  <c r="X249" i="11" s="1"/>
  <c r="AB128" i="11"/>
  <c r="AB129" i="11" s="1"/>
  <c r="Y218" i="11"/>
  <c r="Y219" i="11" s="1"/>
  <c r="AA188" i="11" l="1"/>
  <c r="AA189" i="11" s="1"/>
  <c r="W308" i="11"/>
  <c r="W309" i="11" s="1"/>
  <c r="Z218" i="11"/>
  <c r="Z219" i="11" s="1"/>
  <c r="AE38" i="11"/>
  <c r="AE39" i="11" s="1"/>
  <c r="AB158" i="11"/>
  <c r="AB159" i="11" s="1"/>
  <c r="AE68" i="11"/>
  <c r="AE69" i="11" s="1"/>
  <c r="AC128" i="11"/>
  <c r="AC129" i="11" s="1"/>
  <c r="Y248" i="11"/>
  <c r="Y249" i="11" s="1"/>
  <c r="X278" i="11"/>
  <c r="X279" i="11" s="1"/>
  <c r="W338" i="11"/>
  <c r="W339" i="11" s="1"/>
  <c r="AE98" i="11"/>
  <c r="AE99" i="11" s="1"/>
  <c r="AF98" i="11" l="1"/>
  <c r="AF99" i="11" s="1"/>
  <c r="AD128" i="11"/>
  <c r="AD129" i="11" s="1"/>
  <c r="AA218" i="11"/>
  <c r="AA219" i="11" s="1"/>
  <c r="AF68" i="11"/>
  <c r="AF69" i="11" s="1"/>
  <c r="Z248" i="11"/>
  <c r="Z249" i="11" s="1"/>
  <c r="AF38" i="11"/>
  <c r="AF39" i="11" s="1"/>
  <c r="X308" i="11"/>
  <c r="X309" i="11" s="1"/>
  <c r="X338" i="11"/>
  <c r="X339" i="11" s="1"/>
  <c r="AC158" i="11"/>
  <c r="AC159" i="11" s="1"/>
  <c r="AB188" i="11"/>
  <c r="AB189" i="11" s="1"/>
  <c r="Y278" i="11"/>
  <c r="Y279" i="11" s="1"/>
  <c r="AB218" i="11" l="1"/>
  <c r="AB219" i="11" s="1"/>
  <c r="Y338" i="11"/>
  <c r="Y339" i="11" s="1"/>
  <c r="AG68" i="11"/>
  <c r="AG69" i="11" s="1"/>
  <c r="Z278" i="11"/>
  <c r="Z279" i="11" s="1"/>
  <c r="Y308" i="11"/>
  <c r="Y309" i="11" s="1"/>
  <c r="AC188" i="11"/>
  <c r="AC189" i="11" s="1"/>
  <c r="AG38" i="11"/>
  <c r="AG39" i="11" s="1"/>
  <c r="AE128" i="11"/>
  <c r="AE129" i="11" s="1"/>
  <c r="AD158" i="11"/>
  <c r="AD159" i="11" s="1"/>
  <c r="AA248" i="11"/>
  <c r="AA249" i="11" s="1"/>
  <c r="AG98" i="11"/>
  <c r="AG99" i="11" s="1"/>
  <c r="AA278" i="11" l="1"/>
  <c r="AA279" i="11" s="1"/>
  <c r="AH38" i="11"/>
  <c r="AH39" i="11" s="1"/>
  <c r="AH98" i="11"/>
  <c r="AH99" i="11" s="1"/>
  <c r="AH68" i="11"/>
  <c r="AH69" i="11" s="1"/>
  <c r="AB248" i="11"/>
  <c r="AB249" i="11" s="1"/>
  <c r="Z338" i="11"/>
  <c r="Z339" i="11" s="1"/>
  <c r="AD188" i="11"/>
  <c r="AD189" i="11" s="1"/>
  <c r="AF128" i="11"/>
  <c r="AF129" i="11" s="1"/>
  <c r="AE158" i="11"/>
  <c r="AE159" i="11" s="1"/>
  <c r="Z308" i="11"/>
  <c r="Z309" i="11" s="1"/>
  <c r="AC218" i="11"/>
  <c r="AC219" i="11" s="1"/>
  <c r="AG128" i="11" l="1"/>
  <c r="AG129" i="11" s="1"/>
  <c r="AI68" i="11"/>
  <c r="AI69" i="11" s="1"/>
  <c r="AI98" i="11"/>
  <c r="AI99" i="11" s="1"/>
  <c r="AA338" i="11"/>
  <c r="AA339" i="11" s="1"/>
  <c r="AD218" i="11"/>
  <c r="AD219" i="11" s="1"/>
  <c r="AE188" i="11"/>
  <c r="AE189" i="11" s="1"/>
  <c r="AI38" i="11"/>
  <c r="AI39" i="11" s="1"/>
  <c r="AA308" i="11"/>
  <c r="AA309" i="11" s="1"/>
  <c r="AF158" i="11"/>
  <c r="AF159" i="11" s="1"/>
  <c r="AB278" i="11"/>
  <c r="AB279" i="11" s="1"/>
  <c r="AC248" i="11"/>
  <c r="AC249" i="11" s="1"/>
  <c r="AB308" i="11" l="1"/>
  <c r="AB309" i="11" s="1"/>
  <c r="AB338" i="11"/>
  <c r="AB339" i="11" s="1"/>
  <c r="AJ98" i="11"/>
  <c r="AJ99" i="11" s="1"/>
  <c r="AF188" i="11"/>
  <c r="AF189" i="11" s="1"/>
  <c r="AJ68" i="11"/>
  <c r="AJ69" i="11" s="1"/>
  <c r="AJ38" i="11"/>
  <c r="AJ39" i="11" s="1"/>
  <c r="AD248" i="11"/>
  <c r="AD249" i="11" s="1"/>
  <c r="AC278" i="11"/>
  <c r="AC279" i="11" s="1"/>
  <c r="AH128" i="11"/>
  <c r="AH129" i="11" s="1"/>
  <c r="AG158" i="11"/>
  <c r="AG159" i="11" s="1"/>
  <c r="AE218" i="11"/>
  <c r="AE219" i="11" s="1"/>
  <c r="AD278" i="11" l="1"/>
  <c r="AD279" i="11" s="1"/>
  <c r="AG188" i="11"/>
  <c r="AG189" i="11" s="1"/>
  <c r="AK98" i="11"/>
  <c r="AK99" i="11" s="1"/>
  <c r="AC338" i="11"/>
  <c r="AC339" i="11" s="1"/>
  <c r="AK38" i="11"/>
  <c r="AK39" i="11" s="1"/>
  <c r="AF218" i="11"/>
  <c r="AF219" i="11" s="1"/>
  <c r="AE248" i="11"/>
  <c r="AE249" i="11" s="1"/>
  <c r="AH158" i="11"/>
  <c r="AH159" i="11" s="1"/>
  <c r="AI128" i="11"/>
  <c r="AI129" i="11" s="1"/>
  <c r="AK68" i="11"/>
  <c r="AK69" i="11" s="1"/>
  <c r="AC308" i="11"/>
  <c r="AC309" i="11" s="1"/>
  <c r="AI158" i="11" l="1"/>
  <c r="AI159" i="11" s="1"/>
  <c r="AD338" i="11"/>
  <c r="AD339" i="11" s="1"/>
  <c r="AD308" i="11"/>
  <c r="AD309" i="11" s="1"/>
  <c r="AF248" i="11"/>
  <c r="AF249" i="11" s="1"/>
  <c r="AL98" i="11"/>
  <c r="AL99" i="11" s="1"/>
  <c r="AG218" i="11"/>
  <c r="AG219" i="11" s="1"/>
  <c r="AL68" i="11"/>
  <c r="AL69" i="11" s="1"/>
  <c r="AH188" i="11"/>
  <c r="AH189" i="11" s="1"/>
  <c r="AE278" i="11"/>
  <c r="AE279" i="11" s="1"/>
  <c r="AJ128" i="11"/>
  <c r="AJ129" i="11" s="1"/>
  <c r="AL38" i="11"/>
  <c r="AL39" i="11" s="1"/>
  <c r="AM98" i="11" l="1"/>
  <c r="AM99" i="11" s="1"/>
  <c r="AI188" i="11"/>
  <c r="AI189" i="11" s="1"/>
  <c r="AG248" i="11"/>
  <c r="AG249" i="11" s="1"/>
  <c r="AM68" i="11"/>
  <c r="AM69" i="11" s="1"/>
  <c r="AE308" i="11"/>
  <c r="AE309" i="11" s="1"/>
  <c r="AE338" i="11"/>
  <c r="AE339" i="11" s="1"/>
  <c r="AM38" i="11"/>
  <c r="AM39" i="11" s="1"/>
  <c r="AK128" i="11"/>
  <c r="AK129" i="11" s="1"/>
  <c r="AH218" i="11"/>
  <c r="AH219" i="11" s="1"/>
  <c r="AF278" i="11"/>
  <c r="AF279" i="11" s="1"/>
  <c r="AJ158" i="11"/>
  <c r="AJ159" i="11" s="1"/>
  <c r="AN68" i="11" l="1"/>
  <c r="AK158" i="11"/>
  <c r="AK159" i="11" s="1"/>
  <c r="AN38" i="11"/>
  <c r="AH248" i="11"/>
  <c r="AH249" i="11" s="1"/>
  <c r="AL128" i="11"/>
  <c r="AL129" i="11" s="1"/>
  <c r="AG278" i="11"/>
  <c r="AG279" i="11" s="1"/>
  <c r="AF338" i="11"/>
  <c r="AF339" i="11" s="1"/>
  <c r="AJ188" i="11"/>
  <c r="AJ189" i="11" s="1"/>
  <c r="AF308" i="11"/>
  <c r="AF309" i="11" s="1"/>
  <c r="AI218" i="11"/>
  <c r="AI219" i="11" s="1"/>
  <c r="AN98" i="11"/>
  <c r="AQ98" i="11" s="1" a="1"/>
  <c r="AQ98" i="11" s="1"/>
  <c r="AN39" i="11" l="1"/>
  <c r="AO38" i="11" a="1"/>
  <c r="AO38" i="11" s="1"/>
  <c r="AO39" i="11" s="1" a="1"/>
  <c r="AO39" i="11" s="1"/>
  <c r="AQ38" i="11" a="1"/>
  <c r="AQ38" i="11" s="1"/>
  <c r="AQ39" i="11" s="1" a="1"/>
  <c r="AQ39" i="11" s="1"/>
  <c r="AP38" i="11" a="1"/>
  <c r="AP38" i="11" s="1"/>
  <c r="AP39" i="11" s="1" a="1"/>
  <c r="AP39" i="11" s="1"/>
  <c r="AN99" i="11"/>
  <c r="AQ99" i="11" a="1"/>
  <c r="AQ99" i="11" s="1"/>
  <c r="AP98" i="11" a="1"/>
  <c r="AP98" i="11" s="1"/>
  <c r="AP99" i="11" s="1" a="1"/>
  <c r="AP99" i="11" s="1"/>
  <c r="AO98" i="11" a="1"/>
  <c r="AO98" i="11" s="1"/>
  <c r="AO99" i="11" s="1" a="1"/>
  <c r="AO99" i="11" s="1"/>
  <c r="AN69" i="11"/>
  <c r="AO68" i="11" a="1"/>
  <c r="AO68" i="11" s="1"/>
  <c r="AO69" i="11" s="1" a="1"/>
  <c r="AO69" i="11" s="1"/>
  <c r="AQ68" i="11" a="1"/>
  <c r="AQ68" i="11" s="1"/>
  <c r="AQ69" i="11" s="1" a="1"/>
  <c r="AQ69" i="11" s="1"/>
  <c r="AP68" i="11" a="1"/>
  <c r="AP68" i="11" s="1"/>
  <c r="AP69" i="11" s="1" a="1"/>
  <c r="AP69" i="11" s="1"/>
  <c r="AI248" i="11"/>
  <c r="AI249" i="11" s="1"/>
  <c r="AG338" i="11"/>
  <c r="AG339" i="11" s="1"/>
  <c r="AJ218" i="11"/>
  <c r="AJ219" i="11" s="1"/>
  <c r="AH278" i="11"/>
  <c r="AH279" i="11" s="1"/>
  <c r="AL158" i="11"/>
  <c r="AL159" i="11" s="1"/>
  <c r="AK188" i="11"/>
  <c r="AK189" i="11" s="1"/>
  <c r="AM128" i="11"/>
  <c r="AM129" i="11" s="1"/>
  <c r="AG308" i="11"/>
  <c r="AG309" i="11" s="1"/>
  <c r="AH308" i="11" l="1"/>
  <c r="AH309" i="11" s="1"/>
  <c r="AI278" i="11"/>
  <c r="AI279" i="11" s="1"/>
  <c r="AK218" i="11"/>
  <c r="AK219" i="11" s="1"/>
  <c r="AN128" i="11"/>
  <c r="AL188" i="11"/>
  <c r="AL189" i="11" s="1"/>
  <c r="AH338" i="11"/>
  <c r="AH339" i="11" s="1"/>
  <c r="AJ248" i="11"/>
  <c r="AJ249" i="11" s="1"/>
  <c r="AM158" i="11"/>
  <c r="AM159" i="11" s="1"/>
  <c r="AN129" i="11" l="1"/>
  <c r="AP128" i="11" a="1"/>
  <c r="AP128" i="11" s="1"/>
  <c r="AP129" i="11" s="1" a="1"/>
  <c r="AP129" i="11" s="1"/>
  <c r="AQ128" i="11" a="1"/>
  <c r="AQ128" i="11" s="1"/>
  <c r="AQ129" i="11" s="1" a="1"/>
  <c r="AQ129" i="11" s="1"/>
  <c r="AO128" i="11" a="1"/>
  <c r="AO128" i="11" s="1"/>
  <c r="AO129" i="11" s="1" a="1"/>
  <c r="AO129" i="11" s="1"/>
  <c r="AL218" i="11"/>
  <c r="AL219" i="11" s="1"/>
  <c r="AK248" i="11"/>
  <c r="AK249" i="11" s="1"/>
  <c r="AI338" i="11"/>
  <c r="AI339" i="11" s="1"/>
  <c r="AM188" i="11"/>
  <c r="AM189" i="11" s="1"/>
  <c r="AN158" i="11"/>
  <c r="AJ278" i="11"/>
  <c r="AJ279" i="11" s="1"/>
  <c r="AI308" i="11"/>
  <c r="AI309" i="11" s="1"/>
  <c r="AN159" i="11" l="1"/>
  <c r="AP158" i="11" a="1"/>
  <c r="AP158" i="11" s="1"/>
  <c r="AP159" i="11" s="1" a="1"/>
  <c r="AP159" i="11" s="1"/>
  <c r="AQ158" i="11" a="1"/>
  <c r="AQ158" i="11" s="1"/>
  <c r="AQ159" i="11" s="1" a="1"/>
  <c r="AQ159" i="11" s="1"/>
  <c r="AO158" i="11" a="1"/>
  <c r="AO158" i="11" s="1"/>
  <c r="AO159" i="11" s="1" a="1"/>
  <c r="AO159" i="11" s="1"/>
  <c r="AK278" i="11"/>
  <c r="AK279" i="11" s="1"/>
  <c r="AJ338" i="11"/>
  <c r="AJ339" i="11" s="1"/>
  <c r="AL248" i="11"/>
  <c r="AL249" i="11" s="1"/>
  <c r="AN188" i="11"/>
  <c r="AJ308" i="11"/>
  <c r="AJ309" i="11" s="1"/>
  <c r="AM218" i="11"/>
  <c r="AM219" i="11" s="1"/>
  <c r="AN189" i="11" l="1"/>
  <c r="AO188" i="11" a="1"/>
  <c r="AO188" i="11" s="1"/>
  <c r="AO189" i="11" s="1" a="1"/>
  <c r="AO189" i="11" s="1"/>
  <c r="AQ188" i="11" a="1"/>
  <c r="AQ188" i="11" s="1"/>
  <c r="AQ189" i="11" s="1" a="1"/>
  <c r="AQ189" i="11" s="1"/>
  <c r="AP188" i="11" a="1"/>
  <c r="AP188" i="11" s="1"/>
  <c r="AP189" i="11" s="1" a="1"/>
  <c r="AP189" i="11" s="1"/>
  <c r="AN218" i="11"/>
  <c r="AK308" i="11"/>
  <c r="AK309" i="11" s="1"/>
  <c r="AM248" i="11"/>
  <c r="AM249" i="11" s="1"/>
  <c r="AK338" i="11"/>
  <c r="AK339" i="11" s="1"/>
  <c r="AL278" i="11"/>
  <c r="AL279" i="11" s="1"/>
  <c r="AN219" i="11" l="1"/>
  <c r="AQ218" i="11" a="1"/>
  <c r="AQ218" i="11" s="1"/>
  <c r="AQ219" i="11" s="1" a="1"/>
  <c r="AQ219" i="11" s="1"/>
  <c r="AP218" i="11" a="1"/>
  <c r="AP218" i="11" s="1"/>
  <c r="AP219" i="11" s="1" a="1"/>
  <c r="AP219" i="11" s="1"/>
  <c r="AO218" i="11" a="1"/>
  <c r="AO218" i="11" s="1"/>
  <c r="AO219" i="11" s="1" a="1"/>
  <c r="AO219" i="11" s="1"/>
  <c r="AM278" i="11"/>
  <c r="AM279" i="11" s="1"/>
  <c r="AL338" i="11"/>
  <c r="AL339" i="11" s="1"/>
  <c r="AL308" i="11"/>
  <c r="AL309" i="11" s="1"/>
  <c r="AN248" i="11"/>
  <c r="AN249" i="11" l="1"/>
  <c r="AO248" i="11" a="1"/>
  <c r="AO248" i="11" s="1"/>
  <c r="AO249" i="11" s="1" a="1"/>
  <c r="AO249" i="11" s="1"/>
  <c r="AQ248" i="11" a="1"/>
  <c r="AQ248" i="11" s="1"/>
  <c r="AQ249" i="11" s="1" a="1"/>
  <c r="AQ249" i="11" s="1"/>
  <c r="AP248" i="11" a="1"/>
  <c r="AP248" i="11" s="1"/>
  <c r="AP249" i="11" s="1" a="1"/>
  <c r="AP249" i="11" s="1"/>
  <c r="AM308" i="11"/>
  <c r="AM309" i="11" s="1"/>
  <c r="AM338" i="11"/>
  <c r="AM339" i="11" s="1"/>
  <c r="AN278" i="11"/>
  <c r="AN279" i="11" l="1"/>
  <c r="AQ278" i="11" a="1"/>
  <c r="AQ278" i="11" s="1"/>
  <c r="AQ279" i="11" s="1" a="1"/>
  <c r="AQ279" i="11" s="1"/>
  <c r="AP278" i="11" a="1"/>
  <c r="AP278" i="11" s="1"/>
  <c r="AP279" i="11" s="1" a="1"/>
  <c r="AP279" i="11" s="1"/>
  <c r="AO278" i="11" a="1"/>
  <c r="AO278" i="11" s="1"/>
  <c r="AO279" i="11" s="1" a="1"/>
  <c r="AO279" i="11" s="1"/>
  <c r="AN338" i="11"/>
  <c r="AN308" i="11"/>
  <c r="AO308" i="11" s="1" a="1"/>
  <c r="AO308" i="11" s="1"/>
  <c r="AN309" i="11" l="1"/>
  <c r="AQ308" i="11" a="1"/>
  <c r="AQ308" i="11" s="1"/>
  <c r="AQ309" i="11" s="1" a="1"/>
  <c r="AQ309" i="11" s="1"/>
  <c r="AO309" i="11" a="1"/>
  <c r="AO309" i="11" s="1"/>
  <c r="AP308" i="11" a="1"/>
  <c r="AP308" i="11" s="1"/>
  <c r="AP309" i="11" s="1" a="1"/>
  <c r="AP309" i="11" s="1"/>
  <c r="AN339" i="11"/>
  <c r="AQ338" i="11" a="1"/>
  <c r="AQ338" i="11" s="1"/>
  <c r="AQ339" i="11" s="1" a="1"/>
  <c r="AQ339" i="11" s="1"/>
  <c r="AP338" i="11" a="1"/>
  <c r="AP338" i="11" s="1"/>
  <c r="AP339" i="11" s="1" a="1"/>
  <c r="AP339" i="11" s="1"/>
  <c r="AO338" i="11" a="1"/>
  <c r="AO338" i="11" s="1"/>
  <c r="AO339" i="11" s="1" a="1"/>
  <c r="AO339" i="11" s="1"/>
  <c r="N9" i="11"/>
  <c r="O8" i="11"/>
  <c r="O9" i="11" s="1"/>
  <c r="P8" i="11" l="1"/>
  <c r="Q8" i="11" l="1"/>
  <c r="P9" i="11"/>
  <c r="R8" i="11" l="1"/>
  <c r="Q9" i="11"/>
  <c r="R9" i="11" l="1"/>
  <c r="S8" i="11"/>
  <c r="T8" i="11" l="1"/>
  <c r="S9" i="11"/>
  <c r="U8" i="11" l="1"/>
  <c r="T9" i="11"/>
  <c r="V8" i="11" l="1"/>
  <c r="U9" i="11"/>
  <c r="V9" i="11" l="1"/>
  <c r="W8" i="11"/>
  <c r="X8" i="11" l="1"/>
  <c r="W9" i="11"/>
  <c r="Y8" i="11" l="1"/>
  <c r="X9" i="11"/>
  <c r="Z8" i="11" l="1"/>
  <c r="Y9" i="11"/>
  <c r="Z9" i="11" l="1"/>
  <c r="AA8" i="11"/>
  <c r="AB8" i="11" l="1"/>
  <c r="AA9" i="11"/>
  <c r="AC8" i="11" l="1"/>
  <c r="AB9" i="11"/>
  <c r="AD8" i="11" l="1"/>
  <c r="AC9" i="11"/>
  <c r="AD9" i="11" l="1"/>
  <c r="AE8" i="11"/>
  <c r="AF8" i="11" l="1"/>
  <c r="AE9" i="11"/>
  <c r="AG8" i="11" l="1"/>
  <c r="AF9" i="11"/>
  <c r="AH8" i="11" l="1"/>
  <c r="AG9" i="11"/>
  <c r="AH9" i="11" l="1"/>
  <c r="AI8" i="11"/>
  <c r="AJ8" i="11" l="1"/>
  <c r="AI9" i="11"/>
  <c r="AK8" i="11" l="1"/>
  <c r="AJ9" i="11"/>
  <c r="AL8" i="11" l="1"/>
  <c r="AK9" i="11"/>
  <c r="AL9" i="11" l="1"/>
  <c r="AM8" i="11"/>
  <c r="AN8" i="11" l="1"/>
  <c r="AM9" i="11"/>
  <c r="AP8" i="11" l="1" a="1"/>
  <c r="AP8" i="11" s="1"/>
  <c r="AP9" i="11" s="1" a="1"/>
  <c r="AP9" i="11" s="1"/>
  <c r="AO8" i="11" a="1"/>
  <c r="AO8" i="11" s="1"/>
  <c r="AO9" i="11" s="1" a="1"/>
  <c r="AO9" i="11" s="1"/>
  <c r="AN9" i="11"/>
  <c r="AQ8" i="11" a="1"/>
  <c r="AQ8" i="11" s="1"/>
  <c r="AQ9" i="11" s="1" a="1"/>
  <c r="AQ9"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<sst xmlns="http://schemas.openxmlformats.org/spreadsheetml/2006/main" count="3442" uniqueCount="289">
  <si>
    <t>○</t>
  </si>
  <si>
    <t>工 事 名：</t>
    <rPh sb="0" eb="1">
      <t>コウ</t>
    </rPh>
    <rPh sb="2" eb="3">
      <t>コト</t>
    </rPh>
    <rPh sb="4" eb="5">
      <t>メイ</t>
    </rPh>
    <phoneticPr fontId="6"/>
  </si>
  <si>
    <t>受 注 者：</t>
    <rPh sb="0" eb="1">
      <t>ウケ</t>
    </rPh>
    <rPh sb="2" eb="3">
      <t>チュウ</t>
    </rPh>
    <rPh sb="4" eb="5">
      <t>シャ</t>
    </rPh>
    <phoneticPr fontId="6"/>
  </si>
  <si>
    <t>日</t>
    <rPh sb="0" eb="1">
      <t>ニチ</t>
    </rPh>
    <phoneticPr fontId="6"/>
  </si>
  <si>
    <t>曜日</t>
    <rPh sb="0" eb="2">
      <t>ヨウビ</t>
    </rPh>
    <phoneticPr fontId="6"/>
  </si>
  <si>
    <t>現場閉所
計画日</t>
    <rPh sb="0" eb="2">
      <t>ゲンバ</t>
    </rPh>
    <rPh sb="2" eb="4">
      <t>ヘイショ</t>
    </rPh>
    <rPh sb="5" eb="7">
      <t>ケイカク</t>
    </rPh>
    <rPh sb="7" eb="8">
      <t>ヒ</t>
    </rPh>
    <phoneticPr fontId="6"/>
  </si>
  <si>
    <t>現場閉所
実施日</t>
    <rPh sb="0" eb="2">
      <t>ゲンバ</t>
    </rPh>
    <rPh sb="2" eb="4">
      <t>ヘイショ</t>
    </rPh>
    <rPh sb="5" eb="7">
      <t>ジッシ</t>
    </rPh>
    <rPh sb="7" eb="8">
      <t>ヒ</t>
    </rPh>
    <phoneticPr fontId="6"/>
  </si>
  <si>
    <t>備考
（着手日、工事完成日、平日を閉所した理由、
閉所計画日に閉所しなかった理由、振替日等を記載）</t>
    <rPh sb="0" eb="2">
      <t>ビコウ</t>
    </rPh>
    <rPh sb="4" eb="6">
      <t>チャクシュ</t>
    </rPh>
    <rPh sb="6" eb="7">
      <t>ビ</t>
    </rPh>
    <rPh sb="8" eb="10">
      <t>コウジ</t>
    </rPh>
    <rPh sb="10" eb="12">
      <t>カンセイ</t>
    </rPh>
    <rPh sb="12" eb="13">
      <t>ビ</t>
    </rPh>
    <rPh sb="14" eb="16">
      <t>ヘイジツ</t>
    </rPh>
    <rPh sb="17" eb="19">
      <t>ヘイショ</t>
    </rPh>
    <rPh sb="21" eb="23">
      <t>リユウ</t>
    </rPh>
    <rPh sb="25" eb="27">
      <t>ヘイショ</t>
    </rPh>
    <rPh sb="27" eb="29">
      <t>ケイカク</t>
    </rPh>
    <rPh sb="29" eb="30">
      <t>ビ</t>
    </rPh>
    <rPh sb="31" eb="33">
      <t>ヘイショ</t>
    </rPh>
    <rPh sb="38" eb="40">
      <t>リユウ</t>
    </rPh>
    <rPh sb="41" eb="44">
      <t>フリカエビ</t>
    </rPh>
    <rPh sb="44" eb="45">
      <t>トウ</t>
    </rPh>
    <rPh sb="46" eb="48">
      <t>キサイ</t>
    </rPh>
    <phoneticPr fontId="6"/>
  </si>
  <si>
    <t>様式３</t>
    <rPh sb="0" eb="2">
      <t>ヨウシキ</t>
    </rPh>
    <phoneticPr fontId="1"/>
  </si>
  <si>
    <t>契約番号：</t>
    <rPh sb="0" eb="2">
      <t>ケイヤク</t>
    </rPh>
    <rPh sb="2" eb="4">
      <t>バンゴウ</t>
    </rPh>
    <phoneticPr fontId="6"/>
  </si>
  <si>
    <t>工　事　名：</t>
    <rPh sb="0" eb="1">
      <t>コウ</t>
    </rPh>
    <rPh sb="2" eb="3">
      <t>コト</t>
    </rPh>
    <rPh sb="4" eb="5">
      <t>メイ</t>
    </rPh>
    <phoneticPr fontId="6"/>
  </si>
  <si>
    <t>受　注　者：</t>
    <rPh sb="0" eb="1">
      <t>ウケ</t>
    </rPh>
    <rPh sb="2" eb="3">
      <t>チュウ</t>
    </rPh>
    <rPh sb="4" eb="5">
      <t>シャ</t>
    </rPh>
    <phoneticPr fontId="6"/>
  </si>
  <si>
    <t>様式２</t>
    <rPh sb="0" eb="2">
      <t>ヨウシキ</t>
    </rPh>
    <phoneticPr fontId="1"/>
  </si>
  <si>
    <t xml:space="preserve"> 担　当　部　課　名</t>
    <rPh sb="1" eb="2">
      <t>タン</t>
    </rPh>
    <rPh sb="3" eb="4">
      <t>トウ</t>
    </rPh>
    <rPh sb="5" eb="6">
      <t>ブ</t>
    </rPh>
    <rPh sb="7" eb="8">
      <t>カ</t>
    </rPh>
    <rPh sb="9" eb="10">
      <t>メイ</t>
    </rPh>
    <phoneticPr fontId="1"/>
  </si>
  <si>
    <t xml:space="preserve"> 契   約   番   号</t>
    <rPh sb="1" eb="2">
      <t>チギリ</t>
    </rPh>
    <rPh sb="5" eb="6">
      <t>ヤク</t>
    </rPh>
    <rPh sb="9" eb="10">
      <t>バン</t>
    </rPh>
    <rPh sb="13" eb="14">
      <t>ゴウ</t>
    </rPh>
    <phoneticPr fontId="1"/>
  </si>
  <si>
    <t xml:space="preserve"> 事業名 及び 工事名</t>
    <rPh sb="1" eb="2">
      <t>コト</t>
    </rPh>
    <rPh sb="2" eb="3">
      <t>ギョウ</t>
    </rPh>
    <rPh sb="3" eb="4">
      <t>メイ</t>
    </rPh>
    <rPh sb="5" eb="6">
      <t>オヨ</t>
    </rPh>
    <rPh sb="8" eb="9">
      <t>コウ</t>
    </rPh>
    <rPh sb="9" eb="10">
      <t>コト</t>
    </rPh>
    <rPh sb="10" eb="11">
      <t>メイ</t>
    </rPh>
    <phoneticPr fontId="1"/>
  </si>
  <si>
    <t xml:space="preserve"> 工   事   箇   所</t>
    <rPh sb="1" eb="2">
      <t>コウ</t>
    </rPh>
    <rPh sb="5" eb="6">
      <t>コト</t>
    </rPh>
    <rPh sb="9" eb="10">
      <t>カ</t>
    </rPh>
    <rPh sb="13" eb="14">
      <t>ショ</t>
    </rPh>
    <phoneticPr fontId="1"/>
  </si>
  <si>
    <t xml:space="preserve"> Ｊ Ｖ　の　名　称</t>
    <rPh sb="7" eb="8">
      <t>メイ</t>
    </rPh>
    <rPh sb="9" eb="10">
      <t>ショウ</t>
    </rPh>
    <phoneticPr fontId="1"/>
  </si>
  <si>
    <t xml:space="preserve"> 役 職　代表者氏名</t>
    <rPh sb="1" eb="2">
      <t>エキ</t>
    </rPh>
    <rPh sb="3" eb="4">
      <t>ショク</t>
    </rPh>
    <rPh sb="5" eb="7">
      <t>ダイヒョウ</t>
    </rPh>
    <rPh sb="7" eb="8">
      <t>シャ</t>
    </rPh>
    <rPh sb="8" eb="10">
      <t>シメイ</t>
    </rPh>
    <phoneticPr fontId="1"/>
  </si>
  <si>
    <t xml:space="preserve"> 最 終 契 約 金 額</t>
    <phoneticPr fontId="1"/>
  </si>
  <si>
    <t>工  　期</t>
    <phoneticPr fontId="1"/>
  </si>
  <si>
    <t>（始）</t>
    <phoneticPr fontId="1"/>
  </si>
  <si>
    <t>（終）</t>
  </si>
  <si>
    <t>一般</t>
    <phoneticPr fontId="1"/>
  </si>
  <si>
    <t>監督職員</t>
    <rPh sb="0" eb="1">
      <t>カン</t>
    </rPh>
    <rPh sb="1" eb="2">
      <t>ヨシ</t>
    </rPh>
    <rPh sb="2" eb="3">
      <t>ショク</t>
    </rPh>
    <rPh sb="3" eb="4">
      <t>イン</t>
    </rPh>
    <phoneticPr fontId="1"/>
  </si>
  <si>
    <t>岐阜市</t>
    <rPh sb="0" eb="2">
      <t>ギフ</t>
    </rPh>
    <rPh sb="2" eb="3">
      <t>シ</t>
    </rPh>
    <phoneticPr fontId="14"/>
  </si>
  <si>
    <t>総括</t>
    <rPh sb="0" eb="2">
      <t>ソウカツ</t>
    </rPh>
    <phoneticPr fontId="1"/>
  </si>
  <si>
    <t>○○　○○</t>
    <phoneticPr fontId="1"/>
  </si>
  <si>
    <t>○　○　建設　株式会社</t>
    <rPh sb="4" eb="6">
      <t>ケンセツ</t>
    </rPh>
    <phoneticPr fontId="14"/>
  </si>
  <si>
    <t>現場代理人</t>
    <rPh sb="0" eb="5">
      <t>ゲンバダイリニン</t>
    </rPh>
    <phoneticPr fontId="1"/>
  </si>
  <si>
    <t>対象期間</t>
    <rPh sb="0" eb="4">
      <t>タイショウキカン</t>
    </rPh>
    <phoneticPr fontId="1"/>
  </si>
  <si>
    <t>閉所日数</t>
    <rPh sb="0" eb="4">
      <t>ヘイショニッスウ</t>
    </rPh>
    <phoneticPr fontId="1"/>
  </si>
  <si>
    <t>月</t>
    <rPh sb="0" eb="1">
      <t>ツキ</t>
    </rPh>
    <phoneticPr fontId="1"/>
  </si>
  <si>
    <t>工事着手日</t>
    <rPh sb="0" eb="2">
      <t>コウジ</t>
    </rPh>
    <rPh sb="2" eb="5">
      <t>チャクシュビ</t>
    </rPh>
    <phoneticPr fontId="1"/>
  </si>
  <si>
    <t>西暦</t>
    <rPh sb="0" eb="2">
      <t>セイレキ</t>
    </rPh>
    <phoneticPr fontId="1"/>
  </si>
  <si>
    <t>完了日</t>
    <rPh sb="0" eb="3">
      <t>カンリョウビ</t>
    </rPh>
    <phoneticPr fontId="1"/>
  </si>
  <si>
    <t>No.</t>
    <phoneticPr fontId="1"/>
  </si>
  <si>
    <t>当該月</t>
    <rPh sb="0" eb="2">
      <t>トウガイ</t>
    </rPh>
    <rPh sb="2" eb="3">
      <t>ヅキ</t>
    </rPh>
    <phoneticPr fontId="1"/>
  </si>
  <si>
    <t>経過月数</t>
    <rPh sb="0" eb="4">
      <t>ケイカゲッスウ</t>
    </rPh>
    <phoneticPr fontId="1"/>
  </si>
  <si>
    <t>No,</t>
    <phoneticPr fontId="1"/>
  </si>
  <si>
    <t>現場閉所率</t>
    <phoneticPr fontId="1"/>
  </si>
  <si>
    <t>現場閉所日数　÷　対象期間　＝　現場閉所の割合</t>
    <phoneticPr fontId="1"/>
  </si>
  <si>
    <t>閉所の割合　</t>
  </si>
  <si>
    <t>閉所の割合　</t>
    <phoneticPr fontId="1"/>
  </si>
  <si>
    <t>≧　28.5　</t>
    <phoneticPr fontId="1"/>
  </si>
  <si>
    <t>≧　25.0</t>
    <phoneticPr fontId="1"/>
  </si>
  <si>
    <t>≧　21.4</t>
    <phoneticPr fontId="1"/>
  </si>
  <si>
    <t>28.5　＞　</t>
    <phoneticPr fontId="1"/>
  </si>
  <si>
    <t>25.0　＞　</t>
    <phoneticPr fontId="1"/>
  </si>
  <si>
    <t>21.4　＞　</t>
    <phoneticPr fontId="1"/>
  </si>
  <si>
    <t>4週8休以上達成</t>
    <phoneticPr fontId="1"/>
  </si>
  <si>
    <t>4週7休以上4週8休未満達成</t>
    <phoneticPr fontId="1"/>
  </si>
  <si>
    <t>4週6休以上4週7休未満達成</t>
    <phoneticPr fontId="1"/>
  </si>
  <si>
    <t>4週6休未満</t>
    <phoneticPr fontId="1"/>
  </si>
  <si>
    <t>実施</t>
    <rPh sb="0" eb="2">
      <t>ジッシ</t>
    </rPh>
    <phoneticPr fontId="1"/>
  </si>
  <si>
    <t>達成状況</t>
    <rPh sb="0" eb="2">
      <t>タッセイ</t>
    </rPh>
    <rPh sb="2" eb="4">
      <t>ジョウキョウ</t>
    </rPh>
    <phoneticPr fontId="1"/>
  </si>
  <si>
    <t>契約日</t>
    <rPh sb="0" eb="3">
      <t>ケイヤクビ</t>
    </rPh>
    <phoneticPr fontId="6"/>
  </si>
  <si>
    <t>対象期間外（余裕期間）</t>
    <rPh sb="0" eb="2">
      <t>タイショウ</t>
    </rPh>
    <rPh sb="2" eb="4">
      <t>キカン</t>
    </rPh>
    <rPh sb="4" eb="5">
      <t>ガイ</t>
    </rPh>
    <rPh sb="6" eb="10">
      <t>ヨユウキカン</t>
    </rPh>
    <phoneticPr fontId="6"/>
  </si>
  <si>
    <t>雨天により休工、12/9の振替現場閉所日</t>
    <rPh sb="0" eb="2">
      <t>ウテン</t>
    </rPh>
    <rPh sb="5" eb="6">
      <t>キュウ</t>
    </rPh>
    <rPh sb="6" eb="7">
      <t>コウ</t>
    </rPh>
    <rPh sb="15" eb="17">
      <t>ゲンバ</t>
    </rPh>
    <rPh sb="17" eb="19">
      <t>ヘイショ</t>
    </rPh>
    <rPh sb="19" eb="20">
      <t>ビ</t>
    </rPh>
    <phoneticPr fontId="6"/>
  </si>
  <si>
    <t>地元との協議による （12/28振替予定）</t>
    <rPh sb="0" eb="2">
      <t>ジモト</t>
    </rPh>
    <rPh sb="4" eb="6">
      <t>キョウギ</t>
    </rPh>
    <phoneticPr fontId="6"/>
  </si>
  <si>
    <t>対象期間外（年末年始休暇）</t>
    <rPh sb="6" eb="10">
      <t>ネンマツネンシ</t>
    </rPh>
    <rPh sb="10" eb="12">
      <t>キュウカ</t>
    </rPh>
    <phoneticPr fontId="1"/>
  </si>
  <si>
    <t>地元との協議による （1/8振替予定）</t>
    <rPh sb="0" eb="2">
      <t>ジモト</t>
    </rPh>
    <rPh sb="4" eb="6">
      <t>キョウギ</t>
    </rPh>
    <phoneticPr fontId="6"/>
  </si>
  <si>
    <t>雨天により休工、1/20の振替現場閉所日</t>
    <rPh sb="0" eb="2">
      <t>ウテン</t>
    </rPh>
    <rPh sb="5" eb="6">
      <t>キュウ</t>
    </rPh>
    <rPh sb="6" eb="7">
      <t>コウ</t>
    </rPh>
    <rPh sb="15" eb="17">
      <t>ゲンバ</t>
    </rPh>
    <rPh sb="17" eb="19">
      <t>ヘイショ</t>
    </rPh>
    <rPh sb="19" eb="20">
      <t>ビ</t>
    </rPh>
    <phoneticPr fontId="6"/>
  </si>
  <si>
    <t>雨天により休工、1/27の振替現場閉所日</t>
    <rPh sb="0" eb="2">
      <t>ウテン</t>
    </rPh>
    <rPh sb="5" eb="6">
      <t>キュウ</t>
    </rPh>
    <rPh sb="6" eb="7">
      <t>コウ</t>
    </rPh>
    <rPh sb="15" eb="17">
      <t>ゲンバ</t>
    </rPh>
    <rPh sb="17" eb="19">
      <t>ヘイショ</t>
    </rPh>
    <rPh sb="19" eb="20">
      <t>ビ</t>
    </rPh>
    <phoneticPr fontId="6"/>
  </si>
  <si>
    <t>雪により休工、2/3の振替現場閉所日</t>
    <rPh sb="0" eb="1">
      <t>ユキ</t>
    </rPh>
    <rPh sb="4" eb="5">
      <t>キュウ</t>
    </rPh>
    <rPh sb="5" eb="6">
      <t>コウ</t>
    </rPh>
    <rPh sb="13" eb="15">
      <t>ゲンバ</t>
    </rPh>
    <rPh sb="15" eb="17">
      <t>ヘイショ</t>
    </rPh>
    <rPh sb="17" eb="18">
      <t>ビ</t>
    </rPh>
    <phoneticPr fontId="6"/>
  </si>
  <si>
    <t>年</t>
  </si>
  <si>
    <t>年</t>
    <rPh sb="0" eb="1">
      <t>ネン</t>
    </rPh>
    <phoneticPr fontId="1"/>
  </si>
  <si>
    <t>か月</t>
    <rPh sb="1" eb="2">
      <t>ツキ</t>
    </rPh>
    <phoneticPr fontId="1"/>
  </si>
  <si>
    <t>現場閉所率</t>
    <rPh sb="0" eb="2">
      <t>ゲンバ</t>
    </rPh>
    <rPh sb="2" eb="4">
      <t>ヘイショ</t>
    </rPh>
    <rPh sb="4" eb="5">
      <t>リツ</t>
    </rPh>
    <phoneticPr fontId="1"/>
  </si>
  <si>
    <t>累計</t>
    <rPh sb="0" eb="2">
      <t>ルイケイ</t>
    </rPh>
    <phoneticPr fontId="1"/>
  </si>
  <si>
    <t>雨天により休工</t>
    <rPh sb="0" eb="2">
      <t>ウテン</t>
    </rPh>
    <rPh sb="5" eb="6">
      <t>キュウ</t>
    </rPh>
    <rPh sb="6" eb="7">
      <t>コウ</t>
    </rPh>
    <phoneticPr fontId="6"/>
  </si>
  <si>
    <t>12/7振替済み（雨天による振替）</t>
    <rPh sb="9" eb="11">
      <t>ウテン</t>
    </rPh>
    <rPh sb="14" eb="16">
      <t>フリカエ</t>
    </rPh>
    <phoneticPr fontId="6"/>
  </si>
  <si>
    <t>12/23の振替現場閉所日</t>
    <phoneticPr fontId="1"/>
  </si>
  <si>
    <t>1/17振替済み（雨天による振替）</t>
    <rPh sb="9" eb="11">
      <t>ウテン</t>
    </rPh>
    <rPh sb="14" eb="16">
      <t>フリカエ</t>
    </rPh>
    <phoneticPr fontId="6"/>
  </si>
  <si>
    <t>1/18振替済み（雨天による振替）</t>
    <rPh sb="9" eb="11">
      <t>ウテン</t>
    </rPh>
    <rPh sb="14" eb="16">
      <t>フリカエ</t>
    </rPh>
    <phoneticPr fontId="6"/>
  </si>
  <si>
    <t>1/31振替済み（雨天による振替）</t>
    <rPh sb="9" eb="11">
      <t>ウテン</t>
    </rPh>
    <rPh sb="14" eb="16">
      <t>フリカエ</t>
    </rPh>
    <phoneticPr fontId="6"/>
  </si>
  <si>
    <t>作業開始日</t>
    <phoneticPr fontId="6"/>
  </si>
  <si>
    <t>対象期間外（年末年始休暇）</t>
    <rPh sb="6" eb="10">
      <t>ネンマツネンシ</t>
    </rPh>
    <rPh sb="10" eb="12">
      <t>キュウカ</t>
    </rPh>
    <phoneticPr fontId="6"/>
  </si>
  <si>
    <t>1/6の振替現場閉所日</t>
    <phoneticPr fontId="6"/>
  </si>
  <si>
    <t>対象期間外（後片付け）</t>
    <rPh sb="6" eb="9">
      <t>アトカタヅ</t>
    </rPh>
    <phoneticPr fontId="6"/>
  </si>
  <si>
    <t>完成日</t>
    <rPh sb="0" eb="2">
      <t>カンセイ</t>
    </rPh>
    <rPh sb="2" eb="3">
      <t>ヒ</t>
    </rPh>
    <phoneticPr fontId="6"/>
  </si>
  <si>
    <t>文化の日</t>
  </si>
  <si>
    <t>勤労感謝の日</t>
    <rPh sb="0" eb="4">
      <t>キンロウカンシャ</t>
    </rPh>
    <rPh sb="5" eb="6">
      <t>ヒ</t>
    </rPh>
    <phoneticPr fontId="6"/>
  </si>
  <si>
    <t>元日</t>
    <rPh sb="0" eb="2">
      <t>ガンジツ</t>
    </rPh>
    <phoneticPr fontId="6"/>
  </si>
  <si>
    <t>成人の日</t>
    <rPh sb="0" eb="2">
      <t>セイジン</t>
    </rPh>
    <rPh sb="3" eb="4">
      <t>ヒ</t>
    </rPh>
    <phoneticPr fontId="6"/>
  </si>
  <si>
    <t>建国記念日</t>
    <rPh sb="0" eb="5">
      <t>ケンコクキネンビ</t>
    </rPh>
    <phoneticPr fontId="6"/>
  </si>
  <si>
    <t>振替休日</t>
    <rPh sb="0" eb="4">
      <t>フリカエキュウジツ</t>
    </rPh>
    <phoneticPr fontId="6"/>
  </si>
  <si>
    <t>天皇誕生日</t>
    <rPh sb="0" eb="5">
      <t>テンノウタンジョウビ</t>
    </rPh>
    <phoneticPr fontId="6"/>
  </si>
  <si>
    <t>現場閉所日数</t>
    <rPh sb="0" eb="4">
      <t>ゲンバヘイショ</t>
    </rPh>
    <rPh sb="4" eb="6">
      <t>ニッスウ</t>
    </rPh>
    <phoneticPr fontId="6"/>
  </si>
  <si>
    <t>対象期間</t>
    <rPh sb="0" eb="4">
      <t>タイショウキカン</t>
    </rPh>
    <phoneticPr fontId="6"/>
  </si>
  <si>
    <t>現場閉所率</t>
    <phoneticPr fontId="6"/>
  </si>
  <si>
    <t>完全週休2日
実施日</t>
    <rPh sb="0" eb="4">
      <t>カンゼンシュウキュウ</t>
    </rPh>
    <rPh sb="5" eb="6">
      <t>カ</t>
    </rPh>
    <rPh sb="7" eb="10">
      <t>ジッシビ</t>
    </rPh>
    <phoneticPr fontId="6"/>
  </si>
  <si>
    <t>契 約 番 号：</t>
    <rPh sb="0" eb="1">
      <t>チギリ</t>
    </rPh>
    <rPh sb="2" eb="3">
      <t>ヤク</t>
    </rPh>
    <rPh sb="4" eb="5">
      <t>バン</t>
    </rPh>
    <rPh sb="6" eb="7">
      <t>ゴウ</t>
    </rPh>
    <phoneticPr fontId="6"/>
  </si>
  <si>
    <t>工　 事　 名：</t>
    <rPh sb="0" eb="1">
      <t>コウ</t>
    </rPh>
    <rPh sb="3" eb="4">
      <t>コト</t>
    </rPh>
    <rPh sb="6" eb="7">
      <t>メイ</t>
    </rPh>
    <phoneticPr fontId="6"/>
  </si>
  <si>
    <t>受　 注　 者：</t>
    <rPh sb="0" eb="1">
      <t>ウケ</t>
    </rPh>
    <rPh sb="3" eb="4">
      <t>チュウ</t>
    </rPh>
    <rPh sb="6" eb="7">
      <t>シャ</t>
    </rPh>
    <phoneticPr fontId="6"/>
  </si>
  <si>
    <t>様式１</t>
    <rPh sb="0" eb="2">
      <t>ヨウシキ</t>
    </rPh>
    <phoneticPr fontId="19"/>
  </si>
  <si>
    <t>月　別</t>
    <rPh sb="0" eb="1">
      <t>ツキ</t>
    </rPh>
    <rPh sb="2" eb="3">
      <t>ベツ</t>
    </rPh>
    <phoneticPr fontId="6"/>
  </si>
  <si>
    <t>備　考
（対象外の期間等）</t>
    <rPh sb="0" eb="1">
      <t>ビ</t>
    </rPh>
    <rPh sb="2" eb="3">
      <t>コウ</t>
    </rPh>
    <rPh sb="5" eb="8">
      <t>タイショウガイ</t>
    </rPh>
    <rPh sb="9" eb="11">
      <t>キカン</t>
    </rPh>
    <rPh sb="11" eb="12">
      <t>ナド</t>
    </rPh>
    <phoneticPr fontId="6"/>
  </si>
  <si>
    <t>閉所日数</t>
    <rPh sb="0" eb="4">
      <t>ヘイショニッスウ</t>
    </rPh>
    <phoneticPr fontId="19"/>
  </si>
  <si>
    <t>対象日数</t>
    <rPh sb="0" eb="3">
      <t>タイショウビ</t>
    </rPh>
    <rPh sb="3" eb="4">
      <t>スウ</t>
    </rPh>
    <phoneticPr fontId="6"/>
  </si>
  <si>
    <t>閉所率</t>
    <rPh sb="0" eb="3">
      <t>ヘイショリツ</t>
    </rPh>
    <phoneticPr fontId="19"/>
  </si>
  <si>
    <t>累　計</t>
    <rPh sb="0" eb="1">
      <t>ルイ</t>
    </rPh>
    <rPh sb="2" eb="3">
      <t>ケイ</t>
    </rPh>
    <phoneticPr fontId="6"/>
  </si>
  <si>
    <t>累計</t>
    <rPh sb="0" eb="2">
      <t>ルイケイ</t>
    </rPh>
    <phoneticPr fontId="6"/>
  </si>
  <si>
    <t>実績</t>
    <rPh sb="0" eb="2">
      <t>ジッセキ</t>
    </rPh>
    <phoneticPr fontId="19"/>
  </si>
  <si>
    <t>完全週休2日達成率</t>
    <rPh sb="0" eb="4">
      <t>カンゼンシュウキュウ</t>
    </rPh>
    <rPh sb="5" eb="6">
      <t>カ</t>
    </rPh>
    <rPh sb="6" eb="9">
      <t>タッセイリツ</t>
    </rPh>
    <phoneticPr fontId="19"/>
  </si>
  <si>
    <t>現場閉所率</t>
    <rPh sb="0" eb="4">
      <t>ゲンバヘイショ</t>
    </rPh>
    <rPh sb="4" eb="5">
      <t>リツ</t>
    </rPh>
    <phoneticPr fontId="19"/>
  </si>
  <si>
    <t>工事着手日：</t>
    <rPh sb="0" eb="5">
      <t>コウジチャクシュビ</t>
    </rPh>
    <phoneticPr fontId="6"/>
  </si>
  <si>
    <t>契　 約　 日：</t>
    <rPh sb="0" eb="1">
      <t>チギリ</t>
    </rPh>
    <rPh sb="3" eb="4">
      <t>ヤク</t>
    </rPh>
    <rPh sb="6" eb="7">
      <t>ヒ</t>
    </rPh>
    <phoneticPr fontId="6"/>
  </si>
  <si>
    <t>完　 了　 日：</t>
    <rPh sb="0" eb="1">
      <t>カン</t>
    </rPh>
    <rPh sb="3" eb="4">
      <t>リョウ</t>
    </rPh>
    <rPh sb="6" eb="7">
      <t>ヒ</t>
    </rPh>
    <phoneticPr fontId="6"/>
  </si>
  <si>
    <t/>
  </si>
  <si>
    <t>●</t>
  </si>
  <si>
    <t>実績</t>
    <rPh sb="0" eb="2">
      <t>ジッセキ</t>
    </rPh>
    <phoneticPr fontId="6"/>
  </si>
  <si>
    <t>現場閉所率（累計）</t>
  </si>
  <si>
    <t>完全週休2日達成率（累計）</t>
  </si>
  <si>
    <t>昭和の日</t>
  </si>
  <si>
    <t>海の日</t>
    <phoneticPr fontId="30"/>
  </si>
  <si>
    <t>スポーツの日</t>
    <phoneticPr fontId="30"/>
  </si>
  <si>
    <t>振替休日</t>
    <rPh sb="0" eb="2">
      <t>フリカ</t>
    </rPh>
    <phoneticPr fontId="30"/>
  </si>
  <si>
    <t>敬老の日</t>
    <phoneticPr fontId="30"/>
  </si>
  <si>
    <t>秋分の日</t>
    <phoneticPr fontId="30"/>
  </si>
  <si>
    <t>文化の日</t>
    <phoneticPr fontId="30"/>
  </si>
  <si>
    <t>勤労感謝の日</t>
    <phoneticPr fontId="30"/>
  </si>
  <si>
    <t>元日</t>
    <rPh sb="0" eb="2">
      <t>ガンジツ</t>
    </rPh>
    <phoneticPr fontId="30"/>
  </si>
  <si>
    <t>成人の日</t>
    <phoneticPr fontId="30"/>
  </si>
  <si>
    <t>建国記念の日</t>
    <rPh sb="0" eb="2">
      <t>ケンコク</t>
    </rPh>
    <rPh sb="2" eb="4">
      <t>キネン</t>
    </rPh>
    <phoneticPr fontId="30"/>
  </si>
  <si>
    <t>天皇誕生日</t>
    <phoneticPr fontId="30"/>
  </si>
  <si>
    <t>春分の日</t>
    <phoneticPr fontId="30"/>
  </si>
  <si>
    <t>山の日</t>
    <phoneticPr fontId="30"/>
  </si>
  <si>
    <t>憲法記念日</t>
  </si>
  <si>
    <t>みどりの日</t>
  </si>
  <si>
    <t>こどもの日</t>
  </si>
  <si>
    <t>7月の第3月曜日</t>
    <rPh sb="1" eb="2">
      <t>ガツ</t>
    </rPh>
    <rPh sb="3" eb="4">
      <t>ダイ</t>
    </rPh>
    <rPh sb="5" eb="8">
      <t>ゲツヨウビ</t>
    </rPh>
    <phoneticPr fontId="1"/>
  </si>
  <si>
    <t>1月の第2月曜日</t>
    <rPh sb="1" eb="2">
      <t>ガツ</t>
    </rPh>
    <rPh sb="3" eb="4">
      <t>ダイ</t>
    </rPh>
    <rPh sb="5" eb="8">
      <t>ゲツヨウビ</t>
    </rPh>
    <phoneticPr fontId="1"/>
  </si>
  <si>
    <t>9月の第3月曜日</t>
    <rPh sb="1" eb="2">
      <t>ガツ</t>
    </rPh>
    <rPh sb="3" eb="4">
      <t>ダイ</t>
    </rPh>
    <rPh sb="5" eb="8">
      <t>ゲツヨウビ</t>
    </rPh>
    <phoneticPr fontId="1"/>
  </si>
  <si>
    <t>10月の第2月曜日</t>
    <phoneticPr fontId="1"/>
  </si>
  <si>
    <t>春分日(毎年2月に翌年分発表)</t>
    <rPh sb="4" eb="6">
      <t>マイトシ</t>
    </rPh>
    <rPh sb="7" eb="8">
      <t>ガツ</t>
    </rPh>
    <rPh sb="9" eb="11">
      <t>ヨクトシ</t>
    </rPh>
    <rPh sb="11" eb="12">
      <t>ブン</t>
    </rPh>
    <rPh sb="12" eb="14">
      <t>ハッピョウ</t>
    </rPh>
    <phoneticPr fontId="1"/>
  </si>
  <si>
    <t>秋分日(毎年2月に翌年分発表)</t>
    <phoneticPr fontId="1"/>
  </si>
  <si>
    <t>国民の祝日</t>
    <rPh sb="0" eb="2">
      <t>コクミン</t>
    </rPh>
    <rPh sb="3" eb="5">
      <t>シュクジツ</t>
    </rPh>
    <phoneticPr fontId="1"/>
  </si>
  <si>
    <t>日付</t>
    <rPh sb="0" eb="2">
      <t>ヒヅケ</t>
    </rPh>
    <phoneticPr fontId="1"/>
  </si>
  <si>
    <t>現場閉所率
完週2日達成率</t>
    <rPh sb="6" eb="7">
      <t>カン</t>
    </rPh>
    <rPh sb="7" eb="8">
      <t>シュウ</t>
    </rPh>
    <rPh sb="9" eb="12">
      <t>カタッセイ</t>
    </rPh>
    <rPh sb="12" eb="13">
      <t>リツ</t>
    </rPh>
    <phoneticPr fontId="6"/>
  </si>
  <si>
    <t>完週休</t>
    <rPh sb="0" eb="1">
      <t>カン</t>
    </rPh>
    <rPh sb="1" eb="3">
      <t>シュウキュウ</t>
    </rPh>
    <phoneticPr fontId="1"/>
  </si>
  <si>
    <t>閉所日数:</t>
    <rPh sb="0" eb="4">
      <t>ヘイショニッスウ</t>
    </rPh>
    <phoneticPr fontId="1"/>
  </si>
  <si>
    <t>当月</t>
    <rPh sb="0" eb="2">
      <t>トウゲツ</t>
    </rPh>
    <phoneticPr fontId="6"/>
  </si>
  <si>
    <t>完全2日
実施日</t>
  </si>
  <si>
    <t>完全2日
実施日</t>
    <rPh sb="0" eb="2">
      <t>カンゼン</t>
    </rPh>
    <rPh sb="3" eb="4">
      <t>カ</t>
    </rPh>
    <rPh sb="5" eb="8">
      <t>ジッシビ</t>
    </rPh>
    <phoneticPr fontId="1"/>
  </si>
  <si>
    <t>祝日</t>
    <rPh sb="0" eb="2">
      <t>シュクジツ</t>
    </rPh>
    <phoneticPr fontId="6"/>
  </si>
  <si>
    <t>祝日</t>
    <rPh sb="0" eb="2">
      <t>シュクジツ</t>
    </rPh>
    <phoneticPr fontId="1"/>
  </si>
  <si>
    <t>閉所率･達成率</t>
    <rPh sb="0" eb="3">
      <t>ヘイショリツ</t>
    </rPh>
    <rPh sb="4" eb="7">
      <t>タッセイリツ</t>
    </rPh>
    <phoneticPr fontId="1"/>
  </si>
  <si>
    <t>完全週休2日達成率（累計）</t>
    <phoneticPr fontId="6"/>
  </si>
  <si>
    <t>完全週休2日達成率</t>
  </si>
  <si>
    <t>現場閉所率</t>
    <rPh sb="0" eb="5">
      <t>ゲンバヘイショリツ</t>
    </rPh>
    <phoneticPr fontId="1"/>
  </si>
  <si>
    <t>達成率</t>
    <rPh sb="0" eb="3">
      <t>タッセイリツ</t>
    </rPh>
    <phoneticPr fontId="19"/>
  </si>
  <si>
    <t>契 約 番 号：</t>
    <phoneticPr fontId="1"/>
  </si>
  <si>
    <t>受　注　者：</t>
    <phoneticPr fontId="1"/>
  </si>
  <si>
    <t>工　事　名：</t>
    <phoneticPr fontId="1"/>
  </si>
  <si>
    <t>春分の日</t>
  </si>
  <si>
    <t>○</t>
    <phoneticPr fontId="6"/>
  </si>
  <si>
    <t>◎</t>
  </si>
  <si>
    <t>◎</t>
    <phoneticPr fontId="6"/>
  </si>
  <si>
    <t>●</t>
    <phoneticPr fontId="6"/>
  </si>
  <si>
    <t>―</t>
  </si>
  <si>
    <t>―</t>
    <phoneticPr fontId="6"/>
  </si>
  <si>
    <t>〇：現場閉所、●：振替現場閉所、―：対象期間外</t>
    <rPh sb="2" eb="6">
      <t>ゲンバヘイショ</t>
    </rPh>
    <rPh sb="9" eb="11">
      <t>フリカエ</t>
    </rPh>
    <rPh sb="11" eb="15">
      <t>ゲンバヘイショ</t>
    </rPh>
    <rPh sb="18" eb="23">
      <t>タイショウキカンガイ</t>
    </rPh>
    <phoneticPr fontId="6"/>
  </si>
  <si>
    <t>現場閉所日数</t>
  </si>
  <si>
    <t>対象期間</t>
  </si>
  <si>
    <t>地元との協議による</t>
    <phoneticPr fontId="6"/>
  </si>
  <si>
    <t>リスト</t>
    <phoneticPr fontId="6"/>
  </si>
  <si>
    <t>月日</t>
    <rPh sb="0" eb="1">
      <t>ツキ</t>
    </rPh>
    <rPh sb="1" eb="2">
      <t>ニチ</t>
    </rPh>
    <phoneticPr fontId="6"/>
  </si>
  <si>
    <t>至</t>
  </si>
  <si>
    <t>至</t>
    <rPh sb="0" eb="1">
      <t>イタル</t>
    </rPh>
    <phoneticPr fontId="1"/>
  </si>
  <si>
    <t>自</t>
  </si>
  <si>
    <t>自</t>
    <rPh sb="0" eb="1">
      <t>ジ</t>
    </rPh>
    <phoneticPr fontId="1"/>
  </si>
  <si>
    <t>自：</t>
    <rPh sb="0" eb="1">
      <t>ジ</t>
    </rPh>
    <phoneticPr fontId="1"/>
  </si>
  <si>
    <t>至：</t>
    <rPh sb="0" eb="1">
      <t>イタル</t>
    </rPh>
    <phoneticPr fontId="1"/>
  </si>
  <si>
    <t>No.</t>
  </si>
  <si>
    <t>工　期</t>
  </si>
  <si>
    <t>工　期</t>
    <rPh sb="0" eb="1">
      <t>コウ</t>
    </rPh>
    <rPh sb="2" eb="3">
      <t>キ</t>
    </rPh>
    <phoneticPr fontId="1"/>
  </si>
  <si>
    <t>工期</t>
    <rPh sb="0" eb="1">
      <t>コウ</t>
    </rPh>
    <rPh sb="1" eb="2">
      <t>キ</t>
    </rPh>
    <phoneticPr fontId="1"/>
  </si>
  <si>
    <t>様式１</t>
    <rPh sb="0" eb="2">
      <t>ヨウシキ</t>
    </rPh>
    <phoneticPr fontId="1"/>
  </si>
  <si>
    <t>契約番号</t>
    <rPh sb="0" eb="2">
      <t>ケイヤク</t>
    </rPh>
    <rPh sb="2" eb="4">
      <t>バンゴウ</t>
    </rPh>
    <phoneticPr fontId="1"/>
  </si>
  <si>
    <t>第</t>
    <rPh sb="0" eb="1">
      <t>ダイ</t>
    </rPh>
    <phoneticPr fontId="1"/>
  </si>
  <si>
    <t>号</t>
    <rPh sb="0" eb="1">
      <t>ゴウ</t>
    </rPh>
    <phoneticPr fontId="1"/>
  </si>
  <si>
    <t>工事名</t>
    <rPh sb="0" eb="2">
      <t>コウジ</t>
    </rPh>
    <rPh sb="2" eb="3">
      <t>メイ</t>
    </rPh>
    <phoneticPr fontId="1"/>
  </si>
  <si>
    <t>受　注　者</t>
    <rPh sb="0" eb="1">
      <t>ウケ</t>
    </rPh>
    <rPh sb="2" eb="3">
      <t>チュウ</t>
    </rPh>
    <rPh sb="4" eb="5">
      <t>モノ</t>
    </rPh>
    <phoneticPr fontId="1"/>
  </si>
  <si>
    <t>現場代理人</t>
    <rPh sb="0" eb="2">
      <t>ゲンバ</t>
    </rPh>
    <rPh sb="2" eb="5">
      <t>ダイリニン</t>
    </rPh>
    <phoneticPr fontId="1"/>
  </si>
  <si>
    <t>工　　　　　種</t>
    <rPh sb="0" eb="1">
      <t>コウ</t>
    </rPh>
    <rPh sb="6" eb="7">
      <t>シュ</t>
    </rPh>
    <phoneticPr fontId="1"/>
  </si>
  <si>
    <t>種　　　　　別</t>
    <rPh sb="0" eb="1">
      <t>シュ</t>
    </rPh>
    <rPh sb="6" eb="7">
      <t>ベツ</t>
    </rPh>
    <phoneticPr fontId="1"/>
  </si>
  <si>
    <t>備　　　　　考</t>
    <rPh sb="0" eb="1">
      <t>ソナエ</t>
    </rPh>
    <rPh sb="6" eb="7">
      <t>コウ</t>
    </rPh>
    <phoneticPr fontId="1"/>
  </si>
  <si>
    <t>経過月数</t>
    <rPh sb="0" eb="2">
      <t>ケイカ</t>
    </rPh>
    <rPh sb="2" eb="4">
      <t>ゲッスウ</t>
    </rPh>
    <phoneticPr fontId="1"/>
  </si>
  <si>
    <t>準備工(準備・片付け)</t>
    <rPh sb="0" eb="3">
      <t>ジュンビコウ</t>
    </rPh>
    <rPh sb="4" eb="6">
      <t>ジュンビ</t>
    </rPh>
    <rPh sb="7" eb="9">
      <t>カタヅ</t>
    </rPh>
    <phoneticPr fontId="1"/>
  </si>
  <si>
    <t>土工</t>
    <rPh sb="0" eb="2">
      <t>ドコウ</t>
    </rPh>
    <phoneticPr fontId="1"/>
  </si>
  <si>
    <t>床掘工</t>
    <rPh sb="0" eb="2">
      <t>トコボリ</t>
    </rPh>
    <rPh sb="2" eb="3">
      <t>コウ</t>
    </rPh>
    <phoneticPr fontId="1"/>
  </si>
  <si>
    <t>埋戻工</t>
    <rPh sb="0" eb="2">
      <t>ウメモド</t>
    </rPh>
    <rPh sb="2" eb="3">
      <t>コウ</t>
    </rPh>
    <phoneticPr fontId="1"/>
  </si>
  <si>
    <t>残土処分工</t>
    <rPh sb="0" eb="4">
      <t>ザンドショブン</t>
    </rPh>
    <rPh sb="4" eb="5">
      <t>コウ</t>
    </rPh>
    <phoneticPr fontId="1"/>
  </si>
  <si>
    <t>構造物取壊工</t>
    <rPh sb="0" eb="3">
      <t>コウゾウブツ</t>
    </rPh>
    <rPh sb="3" eb="4">
      <t>トリ</t>
    </rPh>
    <rPh sb="4" eb="5">
      <t>カイ</t>
    </rPh>
    <rPh sb="5" eb="6">
      <t>コウ</t>
    </rPh>
    <phoneticPr fontId="1"/>
  </si>
  <si>
    <t>舗装版取壊工</t>
    <rPh sb="0" eb="3">
      <t>ホソウバン</t>
    </rPh>
    <rPh sb="3" eb="5">
      <t>トリコワ</t>
    </rPh>
    <rPh sb="5" eb="6">
      <t>コウ</t>
    </rPh>
    <phoneticPr fontId="1"/>
  </si>
  <si>
    <t>排水工</t>
    <rPh sb="0" eb="2">
      <t>ハイスイ</t>
    </rPh>
    <rPh sb="2" eb="3">
      <t>コウ</t>
    </rPh>
    <phoneticPr fontId="1"/>
  </si>
  <si>
    <t>可変側溝工</t>
    <rPh sb="0" eb="4">
      <t>カヘンソッコウ</t>
    </rPh>
    <rPh sb="4" eb="5">
      <t>コウ</t>
    </rPh>
    <phoneticPr fontId="1"/>
  </si>
  <si>
    <t>函渠工</t>
    <rPh sb="0" eb="2">
      <t>カンキョ</t>
    </rPh>
    <rPh sb="2" eb="3">
      <t>コウ</t>
    </rPh>
    <phoneticPr fontId="1"/>
  </si>
  <si>
    <t>集水桝工</t>
    <rPh sb="0" eb="3">
      <t>シュウスイマス</t>
    </rPh>
    <rPh sb="3" eb="4">
      <t>コウ</t>
    </rPh>
    <phoneticPr fontId="1"/>
  </si>
  <si>
    <t>取り壊し工</t>
    <rPh sb="0" eb="1">
      <t>ト</t>
    </rPh>
    <rPh sb="2" eb="3">
      <t>コワ</t>
    </rPh>
    <rPh sb="4" eb="5">
      <t>コウ</t>
    </rPh>
    <phoneticPr fontId="1"/>
  </si>
  <si>
    <t>舗装版切断工</t>
    <rPh sb="0" eb="2">
      <t>ホソウ</t>
    </rPh>
    <rPh sb="2" eb="3">
      <t>バン</t>
    </rPh>
    <rPh sb="3" eb="5">
      <t>セツダン</t>
    </rPh>
    <rPh sb="5" eb="6">
      <t>コウ</t>
    </rPh>
    <phoneticPr fontId="1"/>
  </si>
  <si>
    <t>舗装工</t>
    <rPh sb="0" eb="3">
      <t>ホソウコウ</t>
    </rPh>
    <phoneticPr fontId="1"/>
  </si>
  <si>
    <t>路盤工</t>
    <rPh sb="0" eb="3">
      <t>ロバンコウ</t>
    </rPh>
    <phoneticPr fontId="1"/>
  </si>
  <si>
    <t>不陸整正工</t>
    <rPh sb="0" eb="4">
      <t>フリクセイセイ</t>
    </rPh>
    <rPh sb="4" eb="5">
      <t>コウ</t>
    </rPh>
    <phoneticPr fontId="1"/>
  </si>
  <si>
    <t>表層工</t>
    <rPh sb="0" eb="3">
      <t>ヒョウソウコウ</t>
    </rPh>
    <phoneticPr fontId="1"/>
  </si>
  <si>
    <t>区画線設置工</t>
    <rPh sb="0" eb="3">
      <t>クカクセン</t>
    </rPh>
    <rPh sb="3" eb="6">
      <t>セッチコウ</t>
    </rPh>
    <phoneticPr fontId="1"/>
  </si>
  <si>
    <t>雑工</t>
    <rPh sb="0" eb="1">
      <t>ザツ</t>
    </rPh>
    <rPh sb="1" eb="2">
      <t>コウ</t>
    </rPh>
    <phoneticPr fontId="1"/>
  </si>
  <si>
    <t>現場閉所計画日</t>
    <rPh sb="0" eb="2">
      <t>ゲンバ</t>
    </rPh>
    <rPh sb="2" eb="4">
      <t>ヘイショ</t>
    </rPh>
    <rPh sb="4" eb="6">
      <t>ケイカク</t>
    </rPh>
    <rPh sb="6" eb="7">
      <t>ビ</t>
    </rPh>
    <phoneticPr fontId="1"/>
  </si>
  <si>
    <t>現場閉所率：</t>
    <rPh sb="0" eb="2">
      <t>ゲンバ</t>
    </rPh>
    <rPh sb="2" eb="4">
      <t>ヘイショ</t>
    </rPh>
    <rPh sb="4" eb="5">
      <t>リツ</t>
    </rPh>
    <phoneticPr fontId="1"/>
  </si>
  <si>
    <t>対象期間</t>
    <rPh sb="0" eb="2">
      <t>タイショウ</t>
    </rPh>
    <rPh sb="2" eb="4">
      <t>キカン</t>
    </rPh>
    <phoneticPr fontId="1"/>
  </si>
  <si>
    <t>=</t>
    <phoneticPr fontId="1"/>
  </si>
  <si>
    <t>祝</t>
    <rPh sb="0" eb="1">
      <t>シュク</t>
    </rPh>
    <phoneticPr fontId="1"/>
  </si>
  <si>
    <t>振</t>
    <rPh sb="0" eb="1">
      <t>フ</t>
    </rPh>
    <phoneticPr fontId="1"/>
  </si>
  <si>
    <t>受　注　者</t>
  </si>
  <si>
    <t>現場代理人</t>
  </si>
  <si>
    <t>―</t>
    <phoneticPr fontId="1"/>
  </si>
  <si>
    <t>○</t>
    <phoneticPr fontId="1"/>
  </si>
  <si>
    <t>第</t>
    <phoneticPr fontId="1"/>
  </si>
  <si>
    <t>週休２日制モデル工事（現場閉所）実績書</t>
  </si>
  <si>
    <t>週休２日制モデル工事（現場閉所）実績書</t>
    <rPh sb="0" eb="2">
      <t>シュウキュウ</t>
    </rPh>
    <rPh sb="3" eb="4">
      <t>カ</t>
    </rPh>
    <rPh sb="4" eb="5">
      <t>セイ</t>
    </rPh>
    <rPh sb="8" eb="10">
      <t>コウジ</t>
    </rPh>
    <rPh sb="11" eb="13">
      <t>ゲンバ</t>
    </rPh>
    <rPh sb="13" eb="15">
      <t>ヘイショ</t>
    </rPh>
    <rPh sb="16" eb="18">
      <t>ジッセキ</t>
    </rPh>
    <rPh sb="18" eb="19">
      <t>ショ</t>
    </rPh>
    <phoneticPr fontId="6"/>
  </si>
  <si>
    <t>週休２日制モデル工事（現場閉所）報告書</t>
    <rPh sb="0" eb="2">
      <t>シュウキュウ</t>
    </rPh>
    <rPh sb="3" eb="5">
      <t>カセイ</t>
    </rPh>
    <rPh sb="8" eb="10">
      <t>コウジ</t>
    </rPh>
    <rPh sb="11" eb="13">
      <t>ゲンバ</t>
    </rPh>
    <rPh sb="13" eb="15">
      <t>ヘイショ</t>
    </rPh>
    <rPh sb="16" eb="18">
      <t>ホウコク</t>
    </rPh>
    <rPh sb="18" eb="19">
      <t>ショ</t>
    </rPh>
    <phoneticPr fontId="6"/>
  </si>
  <si>
    <t>週休２日制モデル工事（現場閉所）計画工程表</t>
    <rPh sb="0" eb="2">
      <t>シュウキュウ</t>
    </rPh>
    <rPh sb="3" eb="4">
      <t>ニチ</t>
    </rPh>
    <rPh sb="4" eb="5">
      <t>セイ</t>
    </rPh>
    <rPh sb="8" eb="10">
      <t>コウジ</t>
    </rPh>
    <rPh sb="11" eb="15">
      <t>ゲンバヘイショ</t>
    </rPh>
    <rPh sb="16" eb="18">
      <t>ケイカク</t>
    </rPh>
    <rPh sb="18" eb="19">
      <t>コウ</t>
    </rPh>
    <rPh sb="19" eb="20">
      <t>ホド</t>
    </rPh>
    <rPh sb="20" eb="21">
      <t>ヒョウ</t>
    </rPh>
    <phoneticPr fontId="1"/>
  </si>
  <si>
    <t>週休２日制モデル工事（現場閉所）実績書</t>
    <phoneticPr fontId="6"/>
  </si>
  <si>
    <t>週休２日制モデル工事（現場閉所）報告書</t>
    <rPh sb="0" eb="2">
      <t>シュウキュウ</t>
    </rPh>
    <rPh sb="3" eb="4">
      <t>カ</t>
    </rPh>
    <rPh sb="4" eb="5">
      <t>セイ</t>
    </rPh>
    <rPh sb="8" eb="10">
      <t>コウジ</t>
    </rPh>
    <rPh sb="11" eb="13">
      <t>ゲンバ</t>
    </rPh>
    <rPh sb="13" eb="14">
      <t>ヘイ</t>
    </rPh>
    <rPh sb="14" eb="15">
      <t>トコロ</t>
    </rPh>
    <rPh sb="16" eb="18">
      <t>ホウコク</t>
    </rPh>
    <rPh sb="18" eb="19">
      <t>ショ</t>
    </rPh>
    <phoneticPr fontId="19"/>
  </si>
  <si>
    <t>部</t>
    <rPh sb="0" eb="1">
      <t>ブ</t>
    </rPh>
    <phoneticPr fontId="1"/>
  </si>
  <si>
    <t>課</t>
    <rPh sb="0" eb="1">
      <t>カ</t>
    </rPh>
    <phoneticPr fontId="1"/>
  </si>
  <si>
    <t>○○</t>
    <phoneticPr fontId="1"/>
  </si>
  <si>
    <t>○○　</t>
    <phoneticPr fontId="14"/>
  </si>
  <si>
    <t>＊１　週休２日制モデル工事（現場閉所）計画工程表の計画内容は、施工計画書の計画工程表から転記し提出する。また、工期延期等をした場合は、計画工程表（変更）を提出する。
＊２　祝日は、「祝」を記入する。
＊３　現場閉所計画日には、土日祝日に「○」、対象期間外は「―」を記入する。</t>
  </si>
  <si>
    <t>＊１　週休２日制モデル工事（現場閉所）計画工程表の計画内容は、施工計画書の計画工程表から転記し提出する。また、工期延期等をした場合は、計画工程表（変更）を提出する。
＊２　祝日は、「祝」を記入する。
＊３　現場閉所計画日には、土日祝日に「○」、対象期間外は「―」を記入する。</t>
    <rPh sb="3" eb="5">
      <t>シュウキュウ</t>
    </rPh>
    <rPh sb="6" eb="7">
      <t>カ</t>
    </rPh>
    <rPh sb="7" eb="8">
      <t>セイ</t>
    </rPh>
    <rPh sb="11" eb="13">
      <t>コウジ</t>
    </rPh>
    <rPh sb="14" eb="18">
      <t>ゲンバヘイショ</t>
    </rPh>
    <rPh sb="19" eb="21">
      <t>ケイカク</t>
    </rPh>
    <rPh sb="21" eb="24">
      <t>コウテイヒョウ</t>
    </rPh>
    <rPh sb="25" eb="27">
      <t>ケイカク</t>
    </rPh>
    <rPh sb="27" eb="29">
      <t>ナイヨウ</t>
    </rPh>
    <rPh sb="31" eb="36">
      <t>セコウケイカクショ</t>
    </rPh>
    <rPh sb="37" eb="39">
      <t>ケイカク</t>
    </rPh>
    <rPh sb="39" eb="42">
      <t>コウテイヒョウ</t>
    </rPh>
    <rPh sb="44" eb="46">
      <t>テンキ</t>
    </rPh>
    <rPh sb="47" eb="49">
      <t>テイシュツ</t>
    </rPh>
    <rPh sb="55" eb="60">
      <t>コウキエンキトウ</t>
    </rPh>
    <rPh sb="63" eb="65">
      <t>バアイ</t>
    </rPh>
    <rPh sb="67" eb="72">
      <t>ケイカクコウテイヒョウ</t>
    </rPh>
    <rPh sb="73" eb="75">
      <t>ヘンコウ</t>
    </rPh>
    <rPh sb="77" eb="79">
      <t>テイシュツ</t>
    </rPh>
    <rPh sb="86" eb="88">
      <t>シュクジツ</t>
    </rPh>
    <rPh sb="91" eb="92">
      <t>シュク</t>
    </rPh>
    <rPh sb="94" eb="96">
      <t>キニュウ</t>
    </rPh>
    <rPh sb="103" eb="105">
      <t>ゲンバ</t>
    </rPh>
    <rPh sb="105" eb="107">
      <t>ヘイショ</t>
    </rPh>
    <rPh sb="107" eb="109">
      <t>ケイカク</t>
    </rPh>
    <rPh sb="109" eb="110">
      <t>ビ</t>
    </rPh>
    <rPh sb="113" eb="115">
      <t>ドニチ</t>
    </rPh>
    <rPh sb="115" eb="117">
      <t>シュクジツ</t>
    </rPh>
    <rPh sb="122" eb="124">
      <t>タイショウ</t>
    </rPh>
    <rPh sb="124" eb="126">
      <t>キカン</t>
    </rPh>
    <rPh sb="126" eb="127">
      <t>ソト</t>
    </rPh>
    <rPh sb="132" eb="134">
      <t>キニュウ</t>
    </rPh>
    <phoneticPr fontId="1"/>
  </si>
  <si>
    <t>****</t>
  </si>
  <si>
    <t>○　○　工事</t>
  </si>
  <si>
    <t>○　○　建設　株式会社</t>
  </si>
  <si>
    <t>○○　○○</t>
  </si>
  <si>
    <t>水</t>
  </si>
  <si>
    <t>木</t>
  </si>
  <si>
    <t>金</t>
  </si>
  <si>
    <t>土</t>
  </si>
  <si>
    <t>日</t>
  </si>
  <si>
    <t>月</t>
  </si>
  <si>
    <t>火</t>
  </si>
  <si>
    <t>2/7</t>
  </si>
  <si>
    <t>8/28</t>
  </si>
  <si>
    <t>10/29</t>
  </si>
  <si>
    <t>2/4</t>
  </si>
  <si>
    <t>第 **** 号</t>
  </si>
  <si>
    <t>No.1　　</t>
  </si>
  <si>
    <t>4週8休以上</t>
  </si>
  <si>
    <t>70%以上</t>
  </si>
  <si>
    <t>No.2　　</t>
  </si>
  <si>
    <t>No.3　　</t>
  </si>
  <si>
    <t>No.4　　</t>
  </si>
  <si>
    <t>No.5　　</t>
  </si>
  <si>
    <t>10/28</t>
  </si>
  <si>
    <t>会社定休日</t>
    <rPh sb="0" eb="2">
      <t>カイシャ</t>
    </rPh>
    <rPh sb="2" eb="5">
      <t>テイキュウビ</t>
    </rPh>
    <phoneticPr fontId="1"/>
  </si>
  <si>
    <t>対象期間外（準備期間）</t>
    <rPh sb="6" eb="10">
      <t>ジュンビキカン</t>
    </rPh>
    <phoneticPr fontId="6"/>
  </si>
  <si>
    <t>　＊１　祝日欄に祝日の名称を記入する。
　＊２　現場閉所計画日欄には、対象期間外は「―」記入し、閉所計画日に「○」を記入する。
　＊３　現場閉所実施日欄には、対象期間外は「―」記入し、計画通り現場閉所した場合は「○」、振替日等で閉所した場合「●」を記入する。
　＊４　完全週休2日実施日欄には、土日祝日について、対象期間外の場合「―」、現場閉所した土日祝日には「◎」を記入する。</t>
    <rPh sb="4" eb="7">
      <t>シュクジツラン</t>
    </rPh>
    <rPh sb="8" eb="10">
      <t>シュクジツ</t>
    </rPh>
    <rPh sb="11" eb="13">
      <t>メイショウ</t>
    </rPh>
    <rPh sb="14" eb="16">
      <t>キニュウ</t>
    </rPh>
    <rPh sb="24" eb="31">
      <t>ゲンバヘイショケイカクビ</t>
    </rPh>
    <rPh sb="31" eb="32">
      <t>ラン</t>
    </rPh>
    <rPh sb="35" eb="40">
      <t>タイショウキカンガイ</t>
    </rPh>
    <rPh sb="44" eb="46">
      <t>キニュウ</t>
    </rPh>
    <rPh sb="48" eb="53">
      <t>ヘイショケイカクビ</t>
    </rPh>
    <rPh sb="58" eb="60">
      <t>キニュウ</t>
    </rPh>
    <rPh sb="72" eb="74">
      <t>ジッシ</t>
    </rPh>
    <rPh sb="88" eb="90">
      <t>キニュウ</t>
    </rPh>
    <rPh sb="92" eb="95">
      <t>ケイカクドオ</t>
    </rPh>
    <rPh sb="96" eb="98">
      <t>ゲンバ</t>
    </rPh>
    <rPh sb="98" eb="100">
      <t>ヘイショ</t>
    </rPh>
    <rPh sb="102" eb="104">
      <t>バアイ</t>
    </rPh>
    <rPh sb="111" eb="112">
      <t>ビ</t>
    </rPh>
    <rPh sb="112" eb="113">
      <t>トウ</t>
    </rPh>
    <rPh sb="134" eb="138">
      <t>カンゼンシュウキュウ</t>
    </rPh>
    <rPh sb="139" eb="140">
      <t>カ</t>
    </rPh>
    <rPh sb="147" eb="151">
      <t>ドニチシュクジツ</t>
    </rPh>
    <rPh sb="168" eb="170">
      <t>ゲンバ</t>
    </rPh>
    <rPh sb="174" eb="178">
      <t>ドニチシュクジツ</t>
    </rPh>
    <phoneticPr fontId="6"/>
  </si>
  <si>
    <t>工事着手日</t>
    <rPh sb="0" eb="2">
      <t>コウジ</t>
    </rPh>
    <rPh sb="2" eb="4">
      <t>チャクシュ</t>
    </rPh>
    <rPh sb="4" eb="5">
      <t>ビ</t>
    </rPh>
    <phoneticPr fontId="6"/>
  </si>
  <si>
    <t>週休２日制モデル工事（現場閉所）基本情報入力</t>
    <rPh sb="0" eb="2">
      <t>シュウキュウ</t>
    </rPh>
    <rPh sb="3" eb="5">
      <t>カセイ</t>
    </rPh>
    <rPh sb="8" eb="10">
      <t>コウジ</t>
    </rPh>
    <rPh sb="11" eb="15">
      <t>ゲンバヘイショ</t>
    </rPh>
    <rPh sb="16" eb="18">
      <t>キホン</t>
    </rPh>
    <rPh sb="18" eb="20">
      <t>ジョウホウ</t>
    </rPh>
    <rPh sb="20" eb="22">
      <t>ニュウリョク</t>
    </rPh>
    <phoneticPr fontId="1"/>
  </si>
  <si>
    <t>契約書の住所（番地等の記載との整合）</t>
    <rPh sb="0" eb="3">
      <t>ケイヤクショ</t>
    </rPh>
    <rPh sb="4" eb="6">
      <t>ジュウショ</t>
    </rPh>
    <rPh sb="7" eb="10">
      <t>バンチトウ</t>
    </rPh>
    <rPh sb="11" eb="13">
      <t>キサイ</t>
    </rPh>
    <rPh sb="15" eb="17">
      <t>セイゴウ</t>
    </rPh>
    <phoneticPr fontId="1"/>
  </si>
  <si>
    <t>令和　年　月</t>
  </si>
  <si>
    <t>元日</t>
  </si>
  <si>
    <t>成人の日</t>
  </si>
  <si>
    <t>勤労感謝の日</t>
  </si>
  <si>
    <t xml:space="preserve">30 / 96 = </t>
  </si>
  <si>
    <t xml:space="preserve">23 / 31 = </t>
  </si>
  <si>
    <t>着色箇所のセルに入力</t>
    <rPh sb="0" eb="4">
      <t>チャクショクカショ</t>
    </rPh>
    <rPh sb="8" eb="10">
      <t>ニュウリョク</t>
    </rPh>
    <phoneticPr fontId="1"/>
  </si>
  <si>
    <t>担当部署名（例：○○部　○○課）</t>
    <rPh sb="0" eb="4">
      <t>タントウブショ</t>
    </rPh>
    <rPh sb="4" eb="5">
      <t>ナ</t>
    </rPh>
    <rPh sb="6" eb="7">
      <t>レイ</t>
    </rPh>
    <rPh sb="10" eb="11">
      <t>ブ</t>
    </rPh>
    <rPh sb="14" eb="15">
      <t>カ</t>
    </rPh>
    <phoneticPr fontId="1"/>
  </si>
  <si>
    <t>契約番号（例：1234）</t>
    <rPh sb="0" eb="4">
      <t>ケイヤクバンゴウ</t>
    </rPh>
    <rPh sb="5" eb="6">
      <t>レイ</t>
    </rPh>
    <phoneticPr fontId="1"/>
  </si>
  <si>
    <t>工事名（例：○○工事）</t>
    <rPh sb="0" eb="3">
      <t>コウジメイ</t>
    </rPh>
    <rPh sb="4" eb="5">
      <t>レイ</t>
    </rPh>
    <rPh sb="8" eb="10">
      <t>コウジ</t>
    </rPh>
    <phoneticPr fontId="1"/>
  </si>
  <si>
    <t>施工箇所（例：岐阜市　○○　地内）</t>
    <rPh sb="0" eb="4">
      <t>セコウカショ</t>
    </rPh>
    <rPh sb="5" eb="6">
      <t>レイ</t>
    </rPh>
    <rPh sb="7" eb="10">
      <t>ギフシ</t>
    </rPh>
    <rPh sb="14" eb="16">
      <t>チナイ</t>
    </rPh>
    <phoneticPr fontId="1"/>
  </si>
  <si>
    <t>役職（例：代表取締役）、代表者氏名（例：岐阜太郎）</t>
    <rPh sb="0" eb="2">
      <t>ヤクショク</t>
    </rPh>
    <rPh sb="3" eb="4">
      <t>レイ</t>
    </rPh>
    <rPh sb="5" eb="10">
      <t>ダイヒョウトリシマリヤク</t>
    </rPh>
    <rPh sb="12" eb="17">
      <t>ダイヒョウシャシメイ</t>
    </rPh>
    <rPh sb="18" eb="19">
      <t>レイ</t>
    </rPh>
    <rPh sb="20" eb="24">
      <t>ギフタロウ</t>
    </rPh>
    <phoneticPr fontId="1"/>
  </si>
  <si>
    <t>最終契約金額（変更契約後の契約金額）</t>
    <rPh sb="0" eb="6">
      <t>サイシュウケイヤクキンガク</t>
    </rPh>
    <rPh sb="7" eb="9">
      <t>ヘンコウ</t>
    </rPh>
    <rPh sb="9" eb="12">
      <t>ケイヤクゴ</t>
    </rPh>
    <rPh sb="13" eb="17">
      <t>ケイヤクキンガク</t>
    </rPh>
    <phoneticPr fontId="1"/>
  </si>
  <si>
    <t>一般監督職員名（例：司　太郎）</t>
    <rPh sb="0" eb="2">
      <t>イッパン</t>
    </rPh>
    <rPh sb="2" eb="7">
      <t>カントクショクインメイ</t>
    </rPh>
    <rPh sb="8" eb="9">
      <t>レイ</t>
    </rPh>
    <rPh sb="10" eb="11">
      <t>ツカサ</t>
    </rPh>
    <rPh sb="12" eb="14">
      <t>タロウ</t>
    </rPh>
    <phoneticPr fontId="1"/>
  </si>
  <si>
    <t>総括監督職員名（例：今沢　一郎」）</t>
    <rPh sb="0" eb="2">
      <t>ソウカツ</t>
    </rPh>
    <rPh sb="2" eb="7">
      <t>カントクショクインメイ</t>
    </rPh>
    <rPh sb="8" eb="9">
      <t>レイ</t>
    </rPh>
    <rPh sb="10" eb="12">
      <t>イマザワ</t>
    </rPh>
    <rPh sb="13" eb="15">
      <t>イチロウ</t>
    </rPh>
    <phoneticPr fontId="1"/>
  </si>
  <si>
    <t>会社名（○○建設　株式会社）</t>
    <rPh sb="0" eb="3">
      <t>カイシャメイ</t>
    </rPh>
    <rPh sb="6" eb="8">
      <t>ケンセツ</t>
    </rPh>
    <rPh sb="9" eb="13">
      <t>カブシキガイシャ</t>
    </rPh>
    <phoneticPr fontId="1"/>
  </si>
  <si>
    <t>前欄：例：兼務、後欄：例　○○　○○）</t>
    <rPh sb="0" eb="1">
      <t>マエ</t>
    </rPh>
    <rPh sb="1" eb="2">
      <t>ラン</t>
    </rPh>
    <rPh sb="3" eb="4">
      <t>レイ</t>
    </rPh>
    <rPh sb="5" eb="7">
      <t>ケンム</t>
    </rPh>
    <rPh sb="8" eb="10">
      <t>アトラン</t>
    </rPh>
    <rPh sb="11" eb="12">
      <t>レイ</t>
    </rPh>
    <phoneticPr fontId="1"/>
  </si>
  <si>
    <t>予備欄</t>
    <rPh sb="0" eb="2">
      <t>ヨビ</t>
    </rPh>
    <rPh sb="2" eb="3">
      <t>ラン</t>
    </rPh>
    <phoneticPr fontId="1"/>
  </si>
  <si>
    <t>契約締結日（入力例：24/4/17）</t>
    <rPh sb="0" eb="2">
      <t>ケイヤク</t>
    </rPh>
    <rPh sb="2" eb="4">
      <t>テイケツ</t>
    </rPh>
    <rPh sb="4" eb="5">
      <t>ヒ</t>
    </rPh>
    <rPh sb="6" eb="8">
      <t>ニュウリョク</t>
    </rPh>
    <rPh sb="8" eb="9">
      <t>レイ</t>
    </rPh>
    <phoneticPr fontId="1"/>
  </si>
  <si>
    <t>工事着手日（入力例：24/4/25）</t>
    <rPh sb="0" eb="2">
      <t>コウジ</t>
    </rPh>
    <rPh sb="2" eb="4">
      <t>チャクシュ</t>
    </rPh>
    <rPh sb="4" eb="5">
      <t>ビ</t>
    </rPh>
    <phoneticPr fontId="1"/>
  </si>
  <si>
    <t>岐阜市　　　　　　　　 地内</t>
    <rPh sb="0" eb="2">
      <t>ギフ</t>
    </rPh>
    <rPh sb="2" eb="3">
      <t>シ</t>
    </rPh>
    <rPh sb="12" eb="13">
      <t>チ</t>
    </rPh>
    <rPh sb="13" eb="14">
      <t>ナイ</t>
    </rPh>
    <phoneticPr fontId="14"/>
  </si>
  <si>
    <t>監理（主任）技術者</t>
    <rPh sb="0" eb="2">
      <t>カンリ</t>
    </rPh>
    <rPh sb="3" eb="5">
      <t>シュニン</t>
    </rPh>
    <rPh sb="6" eb="9">
      <t>ギジュツシャ</t>
    </rPh>
    <phoneticPr fontId="1"/>
  </si>
  <si>
    <t>工事完成日（入力例：25/3/14）
工期延期した場合は過月の報告書の日付に注意</t>
    <rPh sb="0" eb="2">
      <t>コウジ</t>
    </rPh>
    <rPh sb="2" eb="4">
      <t>カンセイ</t>
    </rPh>
    <rPh sb="4" eb="5">
      <t>ビ</t>
    </rPh>
    <rPh sb="19" eb="23">
      <t>コウキエンキ</t>
    </rPh>
    <rPh sb="25" eb="27">
      <t>バアイ</t>
    </rPh>
    <rPh sb="28" eb="29">
      <t>カ</t>
    </rPh>
    <rPh sb="29" eb="30">
      <t>ツキ</t>
    </rPh>
    <rPh sb="31" eb="34">
      <t>ホウコクショ</t>
    </rPh>
    <rPh sb="35" eb="37">
      <t>ヒヅケ</t>
    </rPh>
    <rPh sb="38" eb="40">
      <t>チュウイ</t>
    </rPh>
    <phoneticPr fontId="1"/>
  </si>
  <si>
    <t>司　太郎</t>
    <rPh sb="0" eb="1">
      <t>ツカサ</t>
    </rPh>
    <rPh sb="2" eb="4">
      <t>タロウ</t>
    </rPh>
    <phoneticPr fontId="1"/>
  </si>
  <si>
    <t>今沢　一郎</t>
    <rPh sb="0" eb="2">
      <t>イマザワ</t>
    </rPh>
    <rPh sb="3" eb="5">
      <t>イチロウ</t>
    </rPh>
    <phoneticPr fontId="1"/>
  </si>
  <si>
    <t>代表取締役</t>
    <rPh sb="0" eb="2">
      <t>ダイヒョウ</t>
    </rPh>
    <rPh sb="2" eb="5">
      <t>トリシマリヤク</t>
    </rPh>
    <phoneticPr fontId="14"/>
  </si>
  <si>
    <t>岐阜　太郎</t>
    <rPh sb="0" eb="2">
      <t>ギフ</t>
    </rPh>
    <rPh sb="3" eb="5">
      <t>タロウ</t>
    </rPh>
    <phoneticPr fontId="1"/>
  </si>
  <si>
    <t>○○工事</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</si>
</sst>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quot;円&quot;"/>
    <numFmt numFmtId="178" formatCode="[$-411]ggge&quot;年&quot;m&quot;月&quot;d&quot;日（&quot;aaa&quot;)&quot;"/>
    <numFmt numFmtId="179" formatCode="[$]ggge&quot;年&quot;m&quot;月&quot;;@" x16r2:formatCode16="[$-ja-JP-x-gannen]ggge&quot;年&quot;m&quot;月&quot;;@"/>
    <numFmt numFmtId="180" formatCode="d"/>
    <numFmt numFmtId="181" formatCode="m&quot;月&quot;d&quot;日&quot;;@"/>
    <numFmt numFmtId="182" formatCode="0_);[Red]\(0\)"/>
    <numFmt numFmtId="183" formatCode="[$-411]ggge&quot;年&quot;m&quot;月&quot;d&quot;日&quot;;@"/>
    <numFmt numFmtId="184" formatCode="0&quot;月&quot;"/>
    <numFmt numFmtId="185" formatCode="[$]ggge&quot;年&quot;mm&quot;月&quot;dd&quot;日&quot;;@" x16r2:formatCode16="[$-ja-JP-x-gannen]ggge&quot;年&quot;mm&quot;月&quot;dd&quot;日&quot;;@"/>
    <numFmt numFmtId="186" formatCode="[$]gggee&quot;年&quot;mm&quot;月&quot;;@" x16r2:formatCode16="[$-ja-JP-x-gannen]gggee&quot;年&quot;mm&quot;月&quot;;@"/>
    <numFmt numFmtId="187" formatCode="[$]ggge&quot;年&quot;m&quot;月&quot;d&quot;日&quot;;@" x16r2:formatCode16="[$-ja-JP-x-gannen]ggge&quot;年&quot;m&quot;月&quot;d&quot;日&quot;;@"/>
    <numFmt numFmtId="188" formatCode="[$-411]ge\.m\.d;@"/>
    <numFmt numFmtId="189" formatCode="[$-411]ggge&quot;年&quot;"/>
  </numFmts>
  <fonts count="40">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2"/>
      <charset val="128"/>
      <scheme val="minor"/>
    </font>
    <font>
      <sz val="14"/>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u/>
      <sz val="10"/>
      <color theme="1"/>
      <name val="ＭＳ Ｐゴシック"/>
      <family val="3"/>
      <charset val="128"/>
      <scheme val="minor"/>
    </font>
    <font>
      <sz val="7"/>
      <name val="ＭＳ Ｐゴシック"/>
      <family val="3"/>
      <charset val="128"/>
    </font>
    <font>
      <sz val="11"/>
      <color indexed="8"/>
      <name val="ＭＳ ゴシック"/>
      <family val="3"/>
      <charset val="128"/>
    </font>
    <font>
      <sz val="11"/>
      <color rgb="FF000000"/>
      <name val="ＭＳ Ｐゴシック"/>
      <family val="3"/>
      <charset val="128"/>
    </font>
    <font>
      <b/>
      <sz val="11"/>
      <name val="ＭＳ Ｐゴシック"/>
      <family val="3"/>
      <charset val="128"/>
    </font>
    <font>
      <sz val="11"/>
      <name val="ＭＳ 明朝"/>
      <family val="1"/>
      <charset val="128"/>
    </font>
    <font>
      <sz val="6"/>
      <name val="ＭＳ 明朝"/>
      <family val="1"/>
      <charset val="128"/>
    </font>
    <font>
      <sz val="11"/>
      <color rgb="FF0000FF"/>
      <name val="ＭＳ 明朝"/>
      <family val="1"/>
      <charset val="128"/>
    </font>
    <font>
      <b/>
      <sz val="18"/>
      <name val="ＭＳ 明朝"/>
      <family val="1"/>
      <charset val="128"/>
    </font>
    <font>
      <b/>
      <sz val="11"/>
      <name val="ＭＳ ゴシック"/>
      <family val="3"/>
      <charset val="128"/>
    </font>
    <font>
      <sz val="11"/>
      <name val="ＭＳ ゴシック"/>
      <family val="3"/>
      <charset val="128"/>
    </font>
    <font>
      <b/>
      <sz val="11"/>
      <color rgb="FFFFFF00"/>
      <name val="ＭＳ 明朝"/>
      <family val="1"/>
      <charset val="128"/>
    </font>
    <font>
      <b/>
      <sz val="11"/>
      <name val="ＭＳ 明朝"/>
      <family val="1"/>
      <charset val="128"/>
    </font>
    <font>
      <b/>
      <sz val="12"/>
      <name val="ＭＳ 明朝"/>
      <family val="1"/>
      <charset val="128"/>
    </font>
    <font>
      <sz val="12"/>
      <name val="ＭＳ 明朝"/>
      <family val="1"/>
      <charset val="128"/>
    </font>
    <font>
      <b/>
      <sz val="12"/>
      <name val="ＭＳ ゴシック"/>
      <family val="3"/>
      <charset val="128"/>
    </font>
    <font>
      <sz val="11"/>
      <name val="ＭＳ Ｐ明朝"/>
      <family val="1"/>
      <charset val="128"/>
    </font>
    <font>
      <sz val="6"/>
      <name val="ＭＳ Ｐゴシック"/>
      <family val="3"/>
      <charset val="128"/>
      <scheme val="minor"/>
    </font>
    <font>
      <b/>
      <sz val="9"/>
      <color theme="1"/>
      <name val="ＭＳ Ｐゴシック"/>
      <family val="3"/>
      <charset val="128"/>
      <scheme val="minor"/>
    </font>
    <font>
      <sz val="12"/>
      <name val="ＭＳ Ｐゴシック"/>
      <family val="3"/>
      <charset val="128"/>
    </font>
    <font>
      <b/>
      <sz val="12"/>
      <name val="ＭＳ Ｐゴシック"/>
      <family val="3"/>
      <charset val="128"/>
    </font>
    <font>
      <sz val="16"/>
      <color theme="1"/>
      <name val="ＭＳ Ｐゴシック"/>
      <family val="3"/>
      <charset val="128"/>
      <scheme val="minor"/>
    </font>
    <font>
      <sz val="11"/>
      <name val="ＭＳ Ｐゴシック"/>
      <family val="3"/>
      <charset val="128"/>
    </font>
    <font>
      <sz val="11"/>
      <name val="ＭＳ Ｐゴシック"/>
      <family val="3"/>
      <charset val="128"/>
      <scheme val="minor"/>
    </font>
    <font>
      <sz val="12"/>
      <name val="ＭＳ Ｐゴシック"/>
      <family val="3"/>
      <charset val="128"/>
      <scheme val="minor"/>
    </font>
    <font>
      <b/>
      <sz val="16"/>
      <name val="ＭＳ Ｐゴシック"/>
      <family val="3"/>
      <charset val="128"/>
    </font>
    <font>
      <sz val="11"/>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4.9989318521683403E-2"/>
        <bgColor indexed="64"/>
      </patternFill>
    </fill>
  </fills>
  <borders count="10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bottom style="medium">
        <color theme="1"/>
      </bottom>
      <diagonal/>
    </border>
    <border>
      <left style="thin">
        <color indexed="23"/>
      </left>
      <right/>
      <top style="thin">
        <color indexed="23"/>
      </top>
      <bottom style="hair">
        <color indexed="23"/>
      </bottom>
      <diagonal/>
    </border>
    <border>
      <left/>
      <right style="thin">
        <color indexed="23"/>
      </right>
      <top style="thin">
        <color indexed="23"/>
      </top>
      <bottom style="hair">
        <color indexed="23"/>
      </bottom>
      <diagonal/>
    </border>
    <border>
      <left style="thin">
        <color indexed="23"/>
      </left>
      <right/>
      <top style="hair">
        <color indexed="23"/>
      </top>
      <bottom style="hair">
        <color indexed="23"/>
      </bottom>
      <diagonal/>
    </border>
    <border>
      <left/>
      <right style="thin">
        <color indexed="23"/>
      </right>
      <top style="hair">
        <color indexed="23"/>
      </top>
      <bottom style="hair">
        <color indexed="23"/>
      </bottom>
      <diagonal/>
    </border>
    <border>
      <left style="thin">
        <color indexed="23"/>
      </left>
      <right/>
      <top style="hair">
        <color indexed="23"/>
      </top>
      <bottom/>
      <diagonal/>
    </border>
    <border>
      <left style="thin">
        <color indexed="23"/>
      </left>
      <right/>
      <top style="hair">
        <color indexed="23"/>
      </top>
      <bottom style="thin">
        <color indexed="23"/>
      </bottom>
      <diagonal/>
    </border>
    <border>
      <left/>
      <right style="thin">
        <color indexed="23"/>
      </right>
      <top style="hair">
        <color indexed="23"/>
      </top>
      <bottom style="thin">
        <color indexed="23"/>
      </bottom>
      <diagonal/>
    </border>
    <border>
      <left style="hair">
        <color indexed="23"/>
      </left>
      <right style="thin">
        <color indexed="23"/>
      </right>
      <top style="thin">
        <color indexed="23"/>
      </top>
      <bottom style="hair">
        <color indexed="23"/>
      </bottom>
      <diagonal/>
    </border>
    <border>
      <left style="hair">
        <color indexed="23"/>
      </left>
      <right style="thin">
        <color indexed="23"/>
      </right>
      <top style="hair">
        <color indexed="23"/>
      </top>
      <bottom style="thin">
        <color indexed="23"/>
      </bottom>
      <diagonal/>
    </border>
    <border>
      <left style="thin">
        <color indexed="23"/>
      </left>
      <right style="hair">
        <color indexed="23"/>
      </right>
      <top/>
      <bottom/>
      <diagonal/>
    </border>
    <border>
      <left style="hair">
        <color indexed="23"/>
      </left>
      <right style="thin">
        <color indexed="23"/>
      </right>
      <top/>
      <bottom style="hair">
        <color indexed="23"/>
      </bottom>
      <diagonal/>
    </border>
    <border>
      <left style="hair">
        <color indexed="23"/>
      </left>
      <right style="thin">
        <color indexed="23"/>
      </right>
      <top style="hair">
        <color indexed="23"/>
      </top>
      <bottom style="hair">
        <color indexed="23"/>
      </bottom>
      <diagonal/>
    </border>
    <border>
      <left style="thin">
        <color indexed="23"/>
      </left>
      <right style="hair">
        <color indexed="23"/>
      </right>
      <top/>
      <bottom style="thin">
        <color indexed="23"/>
      </bottom>
      <diagonal/>
    </border>
    <border>
      <left style="thin">
        <color indexed="23"/>
      </left>
      <right style="hair">
        <color indexed="23"/>
      </right>
      <top style="thin">
        <color indexed="23"/>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top/>
      <bottom style="thin">
        <color indexed="23"/>
      </bottom>
      <diagonal/>
    </border>
    <border>
      <left style="medium">
        <color theme="1"/>
      </left>
      <right/>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right/>
      <top style="thin">
        <color auto="1"/>
      </top>
      <bottom/>
      <diagonal/>
    </border>
    <border>
      <left style="thin">
        <color auto="1"/>
      </left>
      <right/>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theme="1"/>
      </left>
      <right/>
      <top style="thin">
        <color theme="1"/>
      </top>
      <bottom style="medium">
        <color theme="1"/>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thick">
        <color theme="1"/>
      </left>
      <right style="thin">
        <color theme="1"/>
      </right>
      <top style="thick">
        <color theme="1"/>
      </top>
      <bottom style="thick">
        <color theme="1"/>
      </bottom>
      <diagonal/>
    </border>
    <border>
      <left style="thin">
        <color theme="1"/>
      </left>
      <right style="thick">
        <color theme="1"/>
      </right>
      <top style="thick">
        <color theme="1"/>
      </top>
      <bottom style="thick">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double">
        <color indexed="64"/>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hair">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23"/>
      </left>
      <right/>
      <top style="thin">
        <color indexed="23"/>
      </top>
      <bottom style="hair">
        <color indexed="23"/>
      </bottom>
      <diagonal/>
    </border>
    <border>
      <left/>
      <right style="thin">
        <color indexed="23"/>
      </right>
      <top style="thin">
        <color indexed="23"/>
      </top>
      <bottom style="hair">
        <color indexed="23"/>
      </bottom>
      <diagonal/>
    </border>
    <border>
      <left/>
      <right/>
      <top style="thin">
        <color indexed="23"/>
      </top>
      <bottom style="hair">
        <color indexed="23"/>
      </bottom>
      <diagonal/>
    </border>
    <border>
      <left/>
      <right/>
      <top style="hair">
        <color indexed="23"/>
      </top>
      <bottom style="hair">
        <color indexed="23"/>
      </bottom>
      <diagonal/>
    </border>
    <border>
      <left/>
      <right/>
      <top style="hair">
        <color indexed="23"/>
      </top>
      <bottom style="thin">
        <color indexed="23"/>
      </bottom>
      <diagonal/>
    </border>
  </borders>
  <cellStyleXfs count="3">
    <xf numFmtId="0" fontId="0" fillId="0" borderId="0">
      <alignment vertical="center"/>
    </xf>
    <xf numFmtId="0" fontId="4" fillId="0" borderId="0">
      <alignment vertical="center"/>
    </xf>
    <xf numFmtId="0" fontId="11" fillId="0" borderId="0">
      <alignment vertical="center"/>
    </xf>
  </cellStyleXfs>
  <cellXfs count="512">
    <xf numFmtId="0" fontId="0" fillId="0" borderId="0" xfId="0">
      <alignment vertical="center"/>
    </xf>
    <xf numFmtId="0" fontId="7" fillId="0" borderId="0" xfId="1" applyFont="1">
      <alignment vertical="center"/>
    </xf>
    <xf numFmtId="0" fontId="7" fillId="0" borderId="0" xfId="1" applyFont="1" applyBorder="1" applyAlignment="1">
      <alignment horizontal="center" vertical="center"/>
    </xf>
    <xf numFmtId="0" fontId="9"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Alignment="1">
      <alignment horizontal="center" vertical="center"/>
    </xf>
    <xf numFmtId="0" fontId="9" fillId="0" borderId="0" xfId="1" applyFont="1" applyFill="1" applyAlignment="1">
      <alignment horizontal="center" vertical="center"/>
    </xf>
    <xf numFmtId="0" fontId="7" fillId="2" borderId="0" xfId="1" applyFont="1" applyFill="1">
      <alignment vertical="center"/>
    </xf>
    <xf numFmtId="0" fontId="7" fillId="0" borderId="0" xfId="1" applyFont="1" applyFill="1">
      <alignment vertical="center"/>
    </xf>
    <xf numFmtId="0" fontId="11" fillId="2" borderId="0" xfId="1" applyFont="1" applyFill="1" applyAlignment="1">
      <alignment horizontal="center" vertical="top"/>
    </xf>
    <xf numFmtId="0" fontId="9" fillId="2" borderId="0" xfId="1" applyFont="1" applyFill="1" applyAlignment="1">
      <alignment horizontal="center" vertical="center"/>
    </xf>
    <xf numFmtId="0" fontId="8" fillId="2" borderId="0" xfId="1" applyFont="1" applyFill="1" applyAlignment="1">
      <alignment horizontal="left" vertical="center"/>
    </xf>
    <xf numFmtId="0" fontId="8" fillId="2" borderId="0" xfId="1" applyFont="1" applyFill="1" applyBorder="1" applyAlignment="1">
      <alignment horizontal="left" vertical="center"/>
    </xf>
    <xf numFmtId="0" fontId="7" fillId="2" borderId="0" xfId="1" applyFont="1" applyFill="1" applyBorder="1" applyAlignment="1">
      <alignment vertical="center"/>
    </xf>
    <xf numFmtId="0" fontId="8" fillId="2" borderId="0" xfId="1" applyFont="1" applyFill="1" applyBorder="1" applyAlignment="1">
      <alignment vertical="center"/>
    </xf>
    <xf numFmtId="0" fontId="7" fillId="2" borderId="0" xfId="1" applyFont="1" applyFill="1" applyBorder="1" applyAlignment="1">
      <alignment horizontal="center" vertical="center"/>
    </xf>
    <xf numFmtId="0" fontId="11" fillId="2" borderId="0" xfId="1" applyFont="1" applyFill="1" applyBorder="1" applyAlignment="1">
      <alignment horizontal="left" vertical="center"/>
    </xf>
    <xf numFmtId="0" fontId="11" fillId="2" borderId="0" xfId="1" applyFont="1" applyFill="1" applyAlignment="1">
      <alignment horizontal="left" vertical="center"/>
    </xf>
    <xf numFmtId="0" fontId="11" fillId="2" borderId="0" xfId="1" applyFont="1" applyFill="1" applyAlignment="1">
      <alignment horizontal="center" vertical="center"/>
    </xf>
    <xf numFmtId="0" fontId="11" fillId="2" borderId="0" xfId="1" applyFont="1" applyFill="1">
      <alignment vertical="center"/>
    </xf>
    <xf numFmtId="0" fontId="11" fillId="2" borderId="0" xfId="1" applyFont="1" applyFill="1" applyBorder="1" applyAlignment="1">
      <alignment vertical="center"/>
    </xf>
    <xf numFmtId="0" fontId="11" fillId="0" borderId="0" xfId="1" applyFont="1">
      <alignment vertical="center"/>
    </xf>
    <xf numFmtId="0" fontId="7" fillId="2" borderId="0" xfId="1" applyFont="1" applyFill="1" applyAlignment="1">
      <alignment horizontal="center" vertical="center"/>
    </xf>
    <xf numFmtId="0" fontId="8" fillId="2" borderId="0" xfId="1" applyFont="1" applyFill="1" applyBorder="1" applyAlignment="1">
      <alignment horizontal="right" vertical="center"/>
    </xf>
    <xf numFmtId="0" fontId="5" fillId="2" borderId="0" xfId="1" applyFont="1" applyFill="1" applyAlignment="1">
      <alignment horizontal="center" vertical="center"/>
    </xf>
    <xf numFmtId="0" fontId="8" fillId="2" borderId="0" xfId="1" applyFont="1" applyFill="1" applyBorder="1" applyAlignment="1">
      <alignment horizontal="right" vertical="center"/>
    </xf>
    <xf numFmtId="0" fontId="7" fillId="0" borderId="18" xfId="1" applyFont="1" applyFill="1" applyBorder="1" applyAlignment="1">
      <alignment horizontal="center" vertical="center"/>
    </xf>
    <xf numFmtId="0" fontId="11" fillId="2" borderId="0" xfId="1" applyFont="1" applyFill="1" applyBorder="1" applyAlignment="1">
      <alignment horizontal="right" vertical="top"/>
    </xf>
    <xf numFmtId="0" fontId="16" fillId="0" borderId="0" xfId="0" applyFont="1">
      <alignment vertical="center"/>
    </xf>
    <xf numFmtId="0" fontId="11" fillId="0" borderId="0" xfId="1" applyFont="1" applyAlignment="1">
      <alignment vertical="center" shrinkToFit="1"/>
    </xf>
    <xf numFmtId="0" fontId="13" fillId="2" borderId="0" xfId="1" applyFont="1" applyFill="1" applyBorder="1" applyAlignment="1">
      <alignment horizontal="left" vertical="top" wrapText="1"/>
    </xf>
    <xf numFmtId="0" fontId="7" fillId="0" borderId="0" xfId="1" applyFont="1" applyAlignment="1">
      <alignment horizontal="left" vertical="center"/>
    </xf>
    <xf numFmtId="0" fontId="7" fillId="2" borderId="0" xfId="1" applyFont="1" applyFill="1" applyBorder="1" applyAlignment="1">
      <alignment horizontal="left" vertical="center"/>
    </xf>
    <xf numFmtId="0" fontId="11" fillId="2" borderId="0" xfId="1" applyFont="1" applyFill="1" applyBorder="1" applyAlignment="1">
      <alignment horizontal="right" vertical="center"/>
    </xf>
    <xf numFmtId="176" fontId="12" fillId="2" borderId="0" xfId="1" applyNumberFormat="1" applyFont="1" applyFill="1" applyBorder="1" applyAlignment="1">
      <alignment horizontal="left" vertical="center"/>
    </xf>
    <xf numFmtId="0" fontId="7" fillId="2" borderId="0" xfId="1" applyFont="1" applyFill="1" applyBorder="1" applyAlignment="1">
      <alignment horizontal="left" vertical="center"/>
    </xf>
    <xf numFmtId="0" fontId="5" fillId="2" borderId="0" xfId="1" applyFont="1" applyFill="1" applyAlignment="1">
      <alignment horizontal="center" vertical="center"/>
    </xf>
    <xf numFmtId="14" fontId="11" fillId="2" borderId="0" xfId="1" applyNumberFormat="1" applyFont="1" applyFill="1">
      <alignment vertical="center"/>
    </xf>
    <xf numFmtId="0" fontId="17" fillId="2" borderId="36" xfId="0" applyFont="1" applyFill="1" applyBorder="1" applyAlignment="1">
      <alignment horizontal="right" vertical="center"/>
    </xf>
    <xf numFmtId="0" fontId="11" fillId="2" borderId="0" xfId="1" applyFont="1" applyFill="1" applyAlignment="1">
      <alignment horizontal="right" vertical="center"/>
    </xf>
    <xf numFmtId="0" fontId="11" fillId="0" borderId="0" xfId="2">
      <alignment vertical="center"/>
    </xf>
    <xf numFmtId="0" fontId="11" fillId="0" borderId="57" xfId="2" applyBorder="1">
      <alignment vertical="center"/>
    </xf>
    <xf numFmtId="0" fontId="11" fillId="0" borderId="58" xfId="2" applyBorder="1">
      <alignment vertical="center"/>
    </xf>
    <xf numFmtId="0" fontId="11" fillId="2" borderId="36" xfId="1" applyFont="1" applyFill="1" applyBorder="1">
      <alignment vertical="center"/>
    </xf>
    <xf numFmtId="0" fontId="7" fillId="2" borderId="45" xfId="1" applyFont="1" applyFill="1" applyBorder="1">
      <alignment vertical="center"/>
    </xf>
    <xf numFmtId="0" fontId="7" fillId="0" borderId="45" xfId="1" applyFont="1" applyFill="1" applyBorder="1" applyAlignment="1">
      <alignment vertical="center" textRotation="255"/>
    </xf>
    <xf numFmtId="0" fontId="7" fillId="2" borderId="45" xfId="1" applyFont="1" applyFill="1" applyBorder="1" applyAlignment="1">
      <alignment horizontal="center" vertical="center"/>
    </xf>
    <xf numFmtId="0" fontId="11" fillId="0" borderId="45" xfId="1" applyFont="1" applyBorder="1" applyAlignment="1">
      <alignment horizontal="center" vertical="center"/>
    </xf>
    <xf numFmtId="182" fontId="7" fillId="0" borderId="45" xfId="1" applyNumberFormat="1" applyFont="1" applyBorder="1" applyAlignment="1">
      <alignment horizontal="center" vertical="center"/>
    </xf>
    <xf numFmtId="0" fontId="7" fillId="0" borderId="45" xfId="1" applyFont="1" applyBorder="1" applyAlignment="1">
      <alignment horizontal="center" vertical="center"/>
    </xf>
    <xf numFmtId="176" fontId="7" fillId="0" borderId="45" xfId="1" applyNumberFormat="1" applyFont="1" applyBorder="1" applyAlignment="1">
      <alignment horizontal="center" vertical="center"/>
    </xf>
    <xf numFmtId="0" fontId="11" fillId="0" borderId="45" xfId="1" applyFont="1" applyBorder="1" applyAlignment="1">
      <alignment horizontal="center" vertical="center" shrinkToFit="1"/>
    </xf>
    <xf numFmtId="0" fontId="7" fillId="0" borderId="45" xfId="1" applyFont="1" applyFill="1" applyBorder="1" applyAlignment="1">
      <alignment horizontal="center" vertical="center"/>
    </xf>
    <xf numFmtId="0" fontId="8" fillId="2" borderId="0" xfId="1" applyFont="1" applyFill="1" applyBorder="1" applyAlignment="1">
      <alignment horizontal="right" vertical="center"/>
    </xf>
    <xf numFmtId="0" fontId="7" fillId="2" borderId="0" xfId="1" applyFont="1" applyFill="1" applyBorder="1" applyAlignment="1">
      <alignment horizontal="left" vertical="top" wrapText="1"/>
    </xf>
    <xf numFmtId="0" fontId="7" fillId="2" borderId="47" xfId="1" applyFont="1" applyFill="1" applyBorder="1" applyAlignment="1">
      <alignment horizontal="center" vertical="center"/>
    </xf>
    <xf numFmtId="0" fontId="7" fillId="2" borderId="0" xfId="1" applyFont="1" applyFill="1" applyBorder="1" applyAlignment="1">
      <alignment horizontal="left" vertical="top"/>
    </xf>
    <xf numFmtId="0" fontId="32" fillId="2" borderId="0" xfId="0" applyFont="1" applyFill="1" applyAlignment="1">
      <alignment horizontal="center" vertical="center"/>
    </xf>
    <xf numFmtId="0" fontId="9" fillId="0" borderId="0" xfId="1" applyFont="1" applyFill="1" applyAlignment="1">
      <alignment horizontal="left" vertical="center"/>
    </xf>
    <xf numFmtId="0" fontId="32" fillId="2" borderId="0" xfId="0" applyFont="1" applyFill="1" applyAlignment="1">
      <alignment horizontal="left" vertical="center"/>
    </xf>
    <xf numFmtId="176" fontId="9" fillId="0" borderId="0" xfId="1" applyNumberFormat="1" applyFont="1" applyFill="1" applyAlignment="1">
      <alignment horizontal="center" vertical="center"/>
    </xf>
    <xf numFmtId="0" fontId="33" fillId="0" borderId="63" xfId="0" applyFont="1" applyBorder="1" applyAlignment="1">
      <alignment horizontal="center" vertical="center"/>
    </xf>
    <xf numFmtId="176" fontId="33" fillId="2" borderId="65" xfId="0" applyNumberFormat="1" applyFont="1" applyFill="1" applyBorder="1" applyAlignment="1">
      <alignment horizontal="left" vertical="center"/>
    </xf>
    <xf numFmtId="0" fontId="33" fillId="0" borderId="67" xfId="0" applyFont="1" applyBorder="1" applyAlignment="1">
      <alignment horizontal="center" vertical="center"/>
    </xf>
    <xf numFmtId="176" fontId="33" fillId="2" borderId="68" xfId="0" applyNumberFormat="1" applyFont="1" applyFill="1" applyBorder="1" applyAlignment="1">
      <alignment horizontal="left" vertical="center"/>
    </xf>
    <xf numFmtId="188" fontId="8" fillId="2" borderId="0" xfId="1" applyNumberFormat="1" applyFont="1" applyFill="1" applyBorder="1" applyAlignment="1">
      <alignment vertical="center"/>
    </xf>
    <xf numFmtId="0" fontId="0" fillId="0" borderId="0" xfId="0" applyAlignment="1">
      <alignment vertical="center"/>
    </xf>
    <xf numFmtId="0" fontId="0" fillId="2" borderId="0" xfId="0" applyFill="1" applyAlignment="1">
      <alignment vertical="center"/>
    </xf>
    <xf numFmtId="0" fontId="8" fillId="2" borderId="0" xfId="1" applyFont="1" applyFill="1" applyBorder="1" applyAlignment="1">
      <alignment horizontal="center" vertical="center"/>
    </xf>
    <xf numFmtId="0" fontId="8" fillId="2" borderId="0" xfId="1" applyFont="1" applyFill="1" applyAlignment="1">
      <alignment horizontal="center" vertical="center"/>
    </xf>
    <xf numFmtId="0" fontId="8" fillId="2" borderId="0" xfId="1" applyFont="1" applyFill="1">
      <alignment vertical="center"/>
    </xf>
    <xf numFmtId="180" fontId="11" fillId="0" borderId="4" xfId="1" applyNumberFormat="1" applyFont="1" applyFill="1" applyBorder="1" applyAlignment="1">
      <alignment horizontal="center" vertical="center"/>
    </xf>
    <xf numFmtId="180" fontId="11" fillId="0" borderId="5" xfId="1" applyNumberFormat="1" applyFont="1" applyFill="1" applyBorder="1" applyAlignment="1">
      <alignment horizontal="center" vertical="center"/>
    </xf>
    <xf numFmtId="0" fontId="11" fillId="0" borderId="5" xfId="1" applyFont="1" applyFill="1" applyBorder="1" applyAlignment="1">
      <alignment horizontal="center" vertical="center" wrapText="1"/>
    </xf>
    <xf numFmtId="0" fontId="11" fillId="0" borderId="5" xfId="1" applyFont="1" applyFill="1" applyBorder="1" applyAlignment="1">
      <alignment horizontal="center" vertical="center"/>
    </xf>
    <xf numFmtId="180" fontId="35" fillId="2" borderId="16" xfId="0" applyNumberFormat="1" applyFont="1" applyFill="1" applyBorder="1" applyAlignment="1">
      <alignment horizontal="center" vertical="center"/>
    </xf>
    <xf numFmtId="0" fontId="35" fillId="0" borderId="16" xfId="0" applyFont="1" applyBorder="1" applyAlignment="1">
      <alignment horizontal="center" vertical="center"/>
    </xf>
    <xf numFmtId="0" fontId="35" fillId="0" borderId="16" xfId="0" applyFont="1" applyBorder="1" applyAlignment="1">
      <alignment horizontal="center" vertical="center" shrinkToFit="1"/>
    </xf>
    <xf numFmtId="0" fontId="35" fillId="0" borderId="4" xfId="0" applyFont="1" applyBorder="1" applyAlignment="1">
      <alignment horizontal="center" vertical="center"/>
    </xf>
    <xf numFmtId="0" fontId="11" fillId="0" borderId="16" xfId="1" applyFont="1" applyFill="1" applyBorder="1" applyAlignment="1">
      <alignment horizontal="center" vertical="center"/>
    </xf>
    <xf numFmtId="0" fontId="11" fillId="0" borderId="16" xfId="1" applyFont="1" applyFill="1" applyBorder="1" applyAlignment="1">
      <alignment horizontal="center" vertical="center" shrinkToFit="1"/>
    </xf>
    <xf numFmtId="180" fontId="35" fillId="2" borderId="4" xfId="0" applyNumberFormat="1" applyFont="1" applyFill="1" applyBorder="1" applyAlignment="1">
      <alignment horizontal="center" vertical="center"/>
    </xf>
    <xf numFmtId="0" fontId="35" fillId="0" borderId="4" xfId="0" applyFont="1" applyBorder="1" applyAlignment="1">
      <alignment horizontal="center" vertical="center" shrinkToFit="1"/>
    </xf>
    <xf numFmtId="0" fontId="11" fillId="0" borderId="4" xfId="1" applyFont="1" applyFill="1" applyBorder="1" applyAlignment="1">
      <alignment horizontal="center" vertical="center"/>
    </xf>
    <xf numFmtId="0" fontId="11" fillId="0" borderId="4" xfId="1" applyFont="1" applyFill="1" applyBorder="1" applyAlignment="1">
      <alignment horizontal="center" vertical="center" shrinkToFit="1"/>
    </xf>
    <xf numFmtId="0" fontId="35" fillId="0" borderId="5" xfId="0" applyFont="1" applyBorder="1" applyAlignment="1">
      <alignment horizontal="center" vertical="center"/>
    </xf>
    <xf numFmtId="0" fontId="11" fillId="0" borderId="46" xfId="1" applyFont="1" applyFill="1" applyBorder="1" applyAlignment="1">
      <alignment horizontal="center" vertical="center"/>
    </xf>
    <xf numFmtId="0" fontId="11" fillId="0" borderId="46" xfId="1" applyFont="1" applyFill="1" applyBorder="1" applyAlignment="1">
      <alignment horizontal="center" vertical="center" shrinkToFit="1"/>
    </xf>
    <xf numFmtId="176" fontId="11" fillId="2" borderId="10" xfId="1" applyNumberFormat="1" applyFont="1" applyFill="1" applyBorder="1" applyAlignment="1">
      <alignment horizontal="center" vertical="center"/>
    </xf>
    <xf numFmtId="176" fontId="11" fillId="2" borderId="9" xfId="1" applyNumberFormat="1" applyFont="1" applyFill="1" applyBorder="1" applyAlignment="1">
      <alignment horizontal="center" vertical="center"/>
    </xf>
    <xf numFmtId="0" fontId="11" fillId="2" borderId="9" xfId="1" applyFont="1" applyFill="1" applyBorder="1" applyAlignment="1">
      <alignment horizontal="center" vertical="center"/>
    </xf>
    <xf numFmtId="176" fontId="11" fillId="2" borderId="17" xfId="1" applyNumberFormat="1" applyFont="1" applyFill="1" applyBorder="1" applyAlignment="1">
      <alignment horizontal="center" vertical="center"/>
    </xf>
    <xf numFmtId="0" fontId="11" fillId="2" borderId="17" xfId="1" applyFont="1" applyFill="1" applyBorder="1" applyAlignment="1">
      <alignment horizontal="center" vertical="center"/>
    </xf>
    <xf numFmtId="0" fontId="8" fillId="2" borderId="0" xfId="1" applyFont="1" applyFill="1" applyAlignment="1">
      <alignment horizontal="center" vertical="top"/>
    </xf>
    <xf numFmtId="0" fontId="37" fillId="2" borderId="0" xfId="1" applyFont="1" applyFill="1" applyAlignment="1">
      <alignment horizontal="center" vertical="center"/>
    </xf>
    <xf numFmtId="0" fontId="8" fillId="0" borderId="0" xfId="1" applyFont="1" applyFill="1">
      <alignment vertical="center"/>
    </xf>
    <xf numFmtId="0" fontId="11" fillId="0" borderId="48" xfId="1" applyFont="1" applyFill="1" applyBorder="1">
      <alignment vertical="center"/>
    </xf>
    <xf numFmtId="0" fontId="11" fillId="0" borderId="0" xfId="1" applyFont="1" applyFill="1">
      <alignment vertical="center"/>
    </xf>
    <xf numFmtId="0" fontId="11" fillId="2" borderId="0" xfId="1" applyFont="1" applyFill="1" applyBorder="1">
      <alignment vertical="center"/>
    </xf>
    <xf numFmtId="0" fontId="17" fillId="2" borderId="0" xfId="0" applyFont="1" applyFill="1" applyBorder="1" applyAlignment="1">
      <alignment horizontal="right" vertical="center"/>
    </xf>
    <xf numFmtId="0" fontId="0" fillId="2" borderId="0" xfId="0" applyFill="1">
      <alignment vertical="center"/>
    </xf>
    <xf numFmtId="0" fontId="38" fillId="2" borderId="3" xfId="0" applyFon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lignment vertical="center"/>
    </xf>
    <xf numFmtId="0" fontId="0" fillId="2" borderId="6" xfId="0" applyFill="1" applyBorder="1">
      <alignment vertical="center"/>
    </xf>
    <xf numFmtId="0" fontId="0" fillId="0" borderId="86" xfId="0" applyBorder="1" applyAlignment="1">
      <alignment horizontal="center" vertical="center"/>
    </xf>
    <xf numFmtId="0" fontId="0" fillId="2" borderId="86" xfId="0" applyFill="1" applyBorder="1" applyAlignment="1">
      <alignment horizontal="center" vertical="center"/>
    </xf>
    <xf numFmtId="0" fontId="0" fillId="2" borderId="7" xfId="0" applyFill="1" applyBorder="1" applyAlignment="1">
      <alignment horizontal="center" vertical="center"/>
    </xf>
    <xf numFmtId="189" fontId="0" fillId="0" borderId="0" xfId="0" applyNumberFormat="1">
      <alignment vertical="center"/>
    </xf>
    <xf numFmtId="0" fontId="0" fillId="2" borderId="87" xfId="0" applyFill="1" applyBorder="1" applyAlignment="1">
      <alignment horizontal="center" vertical="center"/>
    </xf>
    <xf numFmtId="0" fontId="2" fillId="0" borderId="83" xfId="0" applyFont="1" applyBorder="1" applyAlignment="1" applyProtection="1">
      <alignment horizontal="center" vertical="center"/>
      <protection locked="0"/>
    </xf>
    <xf numFmtId="0" fontId="0" fillId="2" borderId="88"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7" fillId="0" borderId="11" xfId="1" applyFont="1" applyFill="1" applyBorder="1" applyAlignment="1" applyProtection="1">
      <alignment horizontal="center" vertical="center"/>
      <protection locked="0"/>
    </xf>
    <xf numFmtId="0" fontId="7" fillId="0" borderId="34" xfId="1" applyFont="1" applyFill="1" applyBorder="1" applyAlignment="1" applyProtection="1">
      <alignment horizontal="center" vertical="center"/>
      <protection locked="0"/>
    </xf>
    <xf numFmtId="0" fontId="7" fillId="0" borderId="34" xfId="1" applyFont="1" applyFill="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shrinkToFit="1"/>
      <protection locked="0"/>
    </xf>
    <xf numFmtId="0" fontId="11" fillId="0" borderId="55" xfId="2" applyBorder="1" applyProtection="1">
      <alignment vertical="center"/>
      <protection locked="0"/>
    </xf>
    <xf numFmtId="0" fontId="11" fillId="0" borderId="56" xfId="2" applyBorder="1" applyProtection="1">
      <alignment vertical="center"/>
      <protection locked="0"/>
    </xf>
    <xf numFmtId="181" fontId="11" fillId="0" borderId="55" xfId="2" applyNumberFormat="1" applyBorder="1" applyProtection="1">
      <alignment vertical="center"/>
      <protection locked="0"/>
    </xf>
    <xf numFmtId="181" fontId="11" fillId="0" borderId="49" xfId="2" applyNumberFormat="1" applyBorder="1" applyAlignment="1" applyProtection="1">
      <alignment vertical="center" shrinkToFit="1"/>
      <protection locked="0"/>
    </xf>
    <xf numFmtId="0" fontId="11" fillId="0" borderId="50" xfId="2" applyBorder="1" applyProtection="1">
      <alignment vertical="center"/>
      <protection locked="0"/>
    </xf>
    <xf numFmtId="181" fontId="11" fillId="0" borderId="53" xfId="2" applyNumberFormat="1" applyBorder="1" applyAlignment="1" applyProtection="1">
      <alignment vertical="center" shrinkToFit="1"/>
      <protection locked="0"/>
    </xf>
    <xf numFmtId="0" fontId="11" fillId="0" borderId="54" xfId="2" applyBorder="1" applyProtection="1">
      <alignment vertical="center"/>
      <protection locked="0"/>
    </xf>
    <xf numFmtId="181" fontId="11" fillId="0" borderId="51" xfId="2" applyNumberFormat="1" applyBorder="1" applyAlignment="1" applyProtection="1">
      <alignment vertical="center" shrinkToFit="1"/>
      <protection locked="0"/>
    </xf>
    <xf numFmtId="0" fontId="11" fillId="0" borderId="52" xfId="2" applyBorder="1" applyProtection="1">
      <alignment vertical="center"/>
      <protection locked="0"/>
    </xf>
    <xf numFmtId="0" fontId="18" fillId="2" borderId="0" xfId="2" applyFont="1" applyFill="1" applyProtection="1">
      <alignment vertical="center"/>
    </xf>
    <xf numFmtId="183" fontId="20" fillId="2" borderId="0" xfId="2" applyNumberFormat="1" applyFont="1" applyFill="1" applyProtection="1">
      <alignment vertical="center"/>
    </xf>
    <xf numFmtId="0" fontId="20" fillId="2" borderId="0" xfId="2" applyFont="1" applyFill="1" applyProtection="1">
      <alignment vertical="center"/>
    </xf>
    <xf numFmtId="0" fontId="18" fillId="0" borderId="0" xfId="2" applyFont="1" applyProtection="1">
      <alignment vertical="center"/>
    </xf>
    <xf numFmtId="0" fontId="21" fillId="2" borderId="0" xfId="2" applyFont="1" applyFill="1" applyProtection="1">
      <alignment vertical="center"/>
    </xf>
    <xf numFmtId="0" fontId="18" fillId="2" borderId="0" xfId="2" applyFont="1" applyFill="1" applyBorder="1" applyAlignment="1" applyProtection="1">
      <alignment horizontal="center" vertical="center"/>
    </xf>
    <xf numFmtId="0" fontId="18" fillId="2" borderId="48" xfId="2" applyFont="1" applyFill="1" applyBorder="1" applyAlignment="1" applyProtection="1">
      <alignment horizontal="left" vertical="center"/>
    </xf>
    <xf numFmtId="0" fontId="11" fillId="2" borderId="0" xfId="1" applyFont="1" applyFill="1" applyAlignment="1" applyProtection="1">
      <alignment horizontal="left" vertical="center"/>
    </xf>
    <xf numFmtId="183" fontId="18" fillId="2" borderId="0" xfId="2" applyNumberFormat="1" applyFont="1" applyFill="1" applyBorder="1" applyAlignment="1" applyProtection="1">
      <alignment horizontal="left" vertical="center"/>
    </xf>
    <xf numFmtId="0" fontId="18" fillId="2" borderId="0" xfId="2" applyFont="1" applyFill="1" applyBorder="1" applyAlignment="1" applyProtection="1">
      <alignment horizontal="left" vertical="center"/>
    </xf>
    <xf numFmtId="184" fontId="18" fillId="2" borderId="0" xfId="2" applyNumberFormat="1" applyFont="1" applyFill="1" applyBorder="1" applyAlignment="1" applyProtection="1">
      <alignment horizontal="left" vertical="center"/>
    </xf>
    <xf numFmtId="0" fontId="11" fillId="2" borderId="0" xfId="1" applyFont="1" applyFill="1" applyAlignment="1" applyProtection="1">
      <alignment horizontal="right" vertical="center"/>
    </xf>
    <xf numFmtId="0" fontId="0" fillId="0" borderId="0" xfId="0" applyAlignment="1" applyProtection="1">
      <alignment horizontal="left" vertical="center"/>
    </xf>
    <xf numFmtId="0" fontId="18" fillId="2" borderId="0" xfId="2" applyFont="1" applyFill="1" applyBorder="1" applyProtection="1">
      <alignment vertical="center"/>
    </xf>
    <xf numFmtId="0" fontId="11" fillId="2" borderId="0" xfId="1" applyFont="1" applyFill="1" applyBorder="1" applyAlignment="1" applyProtection="1">
      <alignment horizontal="right" vertical="center"/>
    </xf>
    <xf numFmtId="183" fontId="20" fillId="2" borderId="0" xfId="2" applyNumberFormat="1" applyFont="1" applyFill="1" applyBorder="1" applyProtection="1">
      <alignment vertical="center"/>
    </xf>
    <xf numFmtId="0" fontId="20" fillId="2" borderId="0" xfId="2" applyFont="1" applyFill="1" applyBorder="1" applyProtection="1">
      <alignment vertical="center"/>
    </xf>
    <xf numFmtId="0" fontId="18" fillId="2" borderId="2" xfId="2" applyFont="1" applyFill="1" applyBorder="1" applyAlignment="1" applyProtection="1">
      <alignment horizontal="left" vertical="center"/>
    </xf>
    <xf numFmtId="0" fontId="18" fillId="2" borderId="3" xfId="2" applyFont="1" applyFill="1" applyBorder="1" applyAlignment="1" applyProtection="1">
      <alignment horizontal="left" vertical="center"/>
    </xf>
    <xf numFmtId="183" fontId="18" fillId="2" borderId="3" xfId="2" applyNumberFormat="1" applyFont="1" applyFill="1" applyBorder="1" applyAlignment="1" applyProtection="1">
      <alignment horizontal="left" vertical="center"/>
    </xf>
    <xf numFmtId="0" fontId="22" fillId="2" borderId="0" xfId="2" applyFont="1" applyFill="1" applyBorder="1" applyProtection="1">
      <alignment vertical="center"/>
    </xf>
    <xf numFmtId="0" fontId="22" fillId="2" borderId="0" xfId="2" applyFont="1" applyFill="1" applyProtection="1">
      <alignment vertical="center"/>
    </xf>
    <xf numFmtId="183" fontId="20" fillId="2" borderId="0" xfId="2" applyNumberFormat="1" applyFont="1" applyFill="1" applyBorder="1" applyAlignment="1" applyProtection="1">
      <alignment horizontal="center" vertical="center"/>
    </xf>
    <xf numFmtId="0" fontId="20" fillId="2" borderId="0" xfId="2" applyFont="1" applyFill="1" applyBorder="1" applyAlignment="1" applyProtection="1">
      <alignment horizontal="center" vertical="center"/>
    </xf>
    <xf numFmtId="183" fontId="24" fillId="0" borderId="0" xfId="2" applyNumberFormat="1" applyFont="1" applyBorder="1" applyAlignment="1" applyProtection="1">
      <alignment horizontal="center" vertical="center"/>
    </xf>
    <xf numFmtId="0" fontId="18" fillId="0" borderId="0" xfId="2" applyFont="1" applyAlignment="1" applyProtection="1">
      <alignment vertical="center" wrapText="1"/>
    </xf>
    <xf numFmtId="0" fontId="22" fillId="2" borderId="0" xfId="2" applyFont="1" applyFill="1" applyBorder="1" applyAlignment="1" applyProtection="1">
      <alignment horizontal="center" vertical="center"/>
    </xf>
    <xf numFmtId="0" fontId="22" fillId="2" borderId="0" xfId="2" applyFont="1" applyFill="1" applyAlignment="1" applyProtection="1">
      <alignment horizontal="center" vertical="center"/>
    </xf>
    <xf numFmtId="182" fontId="20" fillId="2" borderId="0" xfId="2" applyNumberFormat="1" applyFont="1" applyFill="1" applyBorder="1" applyProtection="1">
      <alignment vertical="center"/>
    </xf>
    <xf numFmtId="176" fontId="20" fillId="2" borderId="0" xfId="2" applyNumberFormat="1" applyFont="1" applyFill="1" applyBorder="1" applyProtection="1">
      <alignment vertical="center"/>
    </xf>
    <xf numFmtId="0" fontId="26" fillId="2" borderId="0" xfId="2" applyFont="1" applyFill="1" applyProtection="1">
      <alignment vertical="center"/>
    </xf>
    <xf numFmtId="183" fontId="24" fillId="2" borderId="0" xfId="2" applyNumberFormat="1" applyFont="1" applyFill="1" applyBorder="1" applyAlignment="1" applyProtection="1">
      <alignment horizontal="center" vertical="center"/>
    </xf>
    <xf numFmtId="182" fontId="24" fillId="2" borderId="0" xfId="2" applyNumberFormat="1" applyFont="1" applyFill="1" applyBorder="1" applyProtection="1">
      <alignment vertical="center"/>
    </xf>
    <xf numFmtId="0" fontId="24" fillId="2" borderId="0" xfId="2" applyFont="1" applyFill="1" applyBorder="1" applyProtection="1">
      <alignment vertical="center"/>
    </xf>
    <xf numFmtId="176" fontId="24" fillId="2" borderId="0" xfId="2" applyNumberFormat="1" applyFont="1" applyFill="1" applyBorder="1" applyProtection="1">
      <alignment vertical="center"/>
    </xf>
    <xf numFmtId="10" fontId="26" fillId="2" borderId="0" xfId="2" applyNumberFormat="1" applyFont="1" applyFill="1" applyAlignment="1" applyProtection="1">
      <alignment vertical="center" shrinkToFit="1"/>
    </xf>
    <xf numFmtId="10" fontId="26" fillId="2" borderId="0" xfId="2" applyNumberFormat="1" applyFont="1" applyFill="1" applyProtection="1">
      <alignment vertical="center"/>
    </xf>
    <xf numFmtId="0" fontId="26" fillId="2" borderId="0" xfId="2" applyFont="1" applyFill="1" applyAlignment="1" applyProtection="1">
      <alignment horizontal="center" vertical="center"/>
    </xf>
    <xf numFmtId="10" fontId="26" fillId="2" borderId="0" xfId="2" applyNumberFormat="1" applyFont="1" applyFill="1" applyAlignment="1" applyProtection="1">
      <alignment horizontal="center" vertical="center" shrinkToFit="1"/>
    </xf>
    <xf numFmtId="10" fontId="26" fillId="2" borderId="0" xfId="2" applyNumberFormat="1" applyFont="1" applyFill="1" applyAlignment="1" applyProtection="1">
      <alignment horizontal="center" vertical="center"/>
    </xf>
    <xf numFmtId="0" fontId="18" fillId="2" borderId="47" xfId="2" applyFont="1" applyFill="1" applyBorder="1" applyAlignment="1" applyProtection="1">
      <alignment horizontal="left" vertical="top"/>
    </xf>
    <xf numFmtId="0" fontId="18" fillId="2" borderId="0" xfId="2" applyFont="1" applyFill="1" applyBorder="1" applyAlignment="1" applyProtection="1">
      <alignment horizontal="left" vertical="top"/>
    </xf>
    <xf numFmtId="0" fontId="18" fillId="2" borderId="0" xfId="2" applyFont="1" applyFill="1" applyAlignment="1" applyProtection="1">
      <alignment vertical="center" wrapText="1"/>
    </xf>
    <xf numFmtId="0" fontId="29" fillId="0" borderId="0" xfId="2" applyFont="1" applyProtection="1">
      <alignment vertical="center"/>
    </xf>
    <xf numFmtId="0" fontId="18" fillId="2" borderId="60" xfId="2" applyFont="1" applyFill="1" applyBorder="1" applyAlignment="1" applyProtection="1">
      <alignment horizontal="center" vertical="center"/>
      <protection locked="0"/>
    </xf>
    <xf numFmtId="0" fontId="18" fillId="2" borderId="61" xfId="2" applyFont="1" applyFill="1" applyBorder="1" applyAlignment="1" applyProtection="1">
      <alignment horizontal="center" vertical="center"/>
      <protection locked="0"/>
    </xf>
    <xf numFmtId="0" fontId="18" fillId="2" borderId="62" xfId="2"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2" borderId="82" xfId="0" applyFill="1"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87" xfId="0" applyFill="1" applyBorder="1" applyAlignment="1" applyProtection="1">
      <alignment horizontal="center" vertical="center"/>
      <protection locked="0"/>
    </xf>
    <xf numFmtId="0" fontId="0" fillId="6" borderId="89" xfId="0" applyFill="1" applyBorder="1" applyAlignment="1">
      <alignment horizontal="center" vertical="center"/>
    </xf>
    <xf numFmtId="0" fontId="0" fillId="6" borderId="86" xfId="0" applyFill="1" applyBorder="1" applyAlignment="1">
      <alignment horizontal="center" vertical="center"/>
    </xf>
    <xf numFmtId="0" fontId="0" fillId="6" borderId="7" xfId="0" applyFill="1" applyBorder="1" applyAlignment="1">
      <alignment horizontal="center" vertical="center"/>
    </xf>
    <xf numFmtId="0" fontId="35" fillId="3" borderId="4" xfId="0" applyFont="1" applyFill="1" applyBorder="1" applyAlignment="1">
      <alignment horizontal="center" vertical="center"/>
    </xf>
    <xf numFmtId="0" fontId="35" fillId="3" borderId="7" xfId="0" applyFont="1" applyFill="1" applyBorder="1" applyAlignment="1">
      <alignment horizontal="center" vertical="center"/>
    </xf>
    <xf numFmtId="0" fontId="36" fillId="3" borderId="5" xfId="1" applyFont="1" applyFill="1" applyBorder="1" applyAlignment="1">
      <alignment horizontal="center" vertical="center"/>
    </xf>
    <xf numFmtId="0" fontId="11" fillId="3" borderId="5" xfId="1" applyFont="1" applyFill="1" applyBorder="1" applyAlignment="1">
      <alignment horizontal="center" vertical="center"/>
    </xf>
    <xf numFmtId="0" fontId="7" fillId="3" borderId="5"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39" fillId="4" borderId="98"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15" fillId="4" borderId="23" xfId="0" applyFont="1" applyFill="1" applyBorder="1" applyAlignment="1" applyProtection="1">
      <alignment horizontal="center" vertical="center" shrinkToFit="1"/>
      <protection locked="0"/>
    </xf>
    <xf numFmtId="179" fontId="2" fillId="6" borderId="1" xfId="0" applyNumberFormat="1" applyFont="1" applyFill="1" applyBorder="1" applyAlignment="1">
      <alignment horizontal="center" vertical="center"/>
    </xf>
    <xf numFmtId="179" fontId="2" fillId="6" borderId="6" xfId="0" applyNumberFormat="1" applyFont="1" applyFill="1" applyBorder="1" applyAlignment="1">
      <alignment horizontal="center" vertical="center"/>
    </xf>
    <xf numFmtId="0" fontId="2" fillId="6" borderId="6" xfId="0" applyFont="1" applyFill="1" applyBorder="1" applyAlignment="1">
      <alignment horizontal="right" vertical="center"/>
    </xf>
    <xf numFmtId="0" fontId="0" fillId="6" borderId="6" xfId="0" applyFill="1" applyBorder="1" applyAlignment="1">
      <alignment horizontal="left" vertical="center"/>
    </xf>
    <xf numFmtId="179" fontId="2" fillId="6" borderId="7" xfId="0" applyNumberFormat="1" applyFont="1" applyFill="1" applyBorder="1" applyAlignment="1">
      <alignment horizontal="center" vertical="center"/>
    </xf>
    <xf numFmtId="180" fontId="2" fillId="6" borderId="79" xfId="0" applyNumberFormat="1" applyFont="1" applyFill="1" applyBorder="1" applyAlignment="1">
      <alignment horizontal="center" vertical="center"/>
    </xf>
    <xf numFmtId="180" fontId="2" fillId="6" borderId="80" xfId="0" applyNumberFormat="1" applyFont="1" applyFill="1" applyBorder="1" applyAlignment="1">
      <alignment horizontal="center" vertical="center"/>
    </xf>
    <xf numFmtId="180" fontId="2" fillId="6" borderId="81" xfId="0" applyNumberFormat="1" applyFont="1" applyFill="1" applyBorder="1" applyAlignment="1">
      <alignment horizontal="center" vertical="center"/>
    </xf>
    <xf numFmtId="0" fontId="0" fillId="6" borderId="94" xfId="0" applyFill="1" applyBorder="1" applyAlignment="1">
      <alignment horizontal="center" vertical="center"/>
    </xf>
    <xf numFmtId="0" fontId="0" fillId="6" borderId="45" xfId="0" applyFill="1" applyBorder="1" applyAlignment="1">
      <alignment horizontal="center" vertical="center"/>
    </xf>
    <xf numFmtId="0" fontId="0" fillId="6" borderId="95" xfId="0" applyFill="1" applyBorder="1" applyAlignment="1">
      <alignment horizontal="center" vertical="center"/>
    </xf>
    <xf numFmtId="183" fontId="8" fillId="2" borderId="0" xfId="1" applyNumberFormat="1" applyFont="1" applyFill="1" applyAlignment="1">
      <alignment horizontal="center" vertical="center"/>
    </xf>
    <xf numFmtId="183" fontId="32" fillId="2" borderId="0" xfId="0" applyNumberFormat="1" applyFont="1" applyFill="1" applyAlignment="1">
      <alignment vertical="center"/>
    </xf>
    <xf numFmtId="0" fontId="0" fillId="2" borderId="7" xfId="0" applyFill="1" applyBorder="1" applyAlignment="1" applyProtection="1">
      <alignment horizontal="center" vertical="center"/>
      <protection locked="0"/>
    </xf>
    <xf numFmtId="0" fontId="0" fillId="2" borderId="3" xfId="0" applyFill="1" applyBorder="1" applyAlignment="1">
      <alignment horizontal="center" vertical="center"/>
    </xf>
    <xf numFmtId="0" fontId="0" fillId="2" borderId="10" xfId="0" applyFill="1" applyBorder="1" applyAlignment="1" applyProtection="1">
      <alignment horizontal="center" vertical="center"/>
      <protection locked="0"/>
    </xf>
    <xf numFmtId="0" fontId="7" fillId="0" borderId="11"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protection locked="0"/>
    </xf>
    <xf numFmtId="0" fontId="7" fillId="2" borderId="0" xfId="1" applyFont="1" applyFill="1" applyBorder="1" applyAlignment="1">
      <alignment horizontal="left" vertical="center"/>
    </xf>
    <xf numFmtId="0" fontId="11" fillId="2" borderId="0" xfId="1" applyFont="1" applyFill="1" applyBorder="1" applyAlignment="1">
      <alignment horizontal="right" vertical="center"/>
    </xf>
    <xf numFmtId="0" fontId="0" fillId="6" borderId="3" xfId="0" applyFill="1" applyBorder="1" applyAlignment="1">
      <alignment horizontal="center" vertical="top" wrapText="1"/>
    </xf>
    <xf numFmtId="0" fontId="0" fillId="0" borderId="0" xfId="0" applyAlignment="1">
      <alignment vertical="center"/>
    </xf>
    <xf numFmtId="0" fontId="7" fillId="2" borderId="0" xfId="1" applyFont="1" applyFill="1" applyBorder="1" applyAlignment="1">
      <alignment horizontal="left" vertical="center"/>
    </xf>
    <xf numFmtId="0" fontId="5" fillId="2" borderId="0" xfId="1" applyFont="1" applyFill="1" applyAlignment="1">
      <alignment horizontal="center" vertical="center"/>
    </xf>
    <xf numFmtId="0" fontId="2" fillId="6" borderId="76" xfId="0" applyFont="1" applyFill="1" applyBorder="1" applyAlignment="1">
      <alignment horizontal="center" vertical="center"/>
    </xf>
    <xf numFmtId="0" fontId="2" fillId="6" borderId="1" xfId="0" applyFont="1" applyFill="1" applyBorder="1" applyAlignment="1">
      <alignment horizontal="center" vertical="center"/>
    </xf>
    <xf numFmtId="0" fontId="0" fillId="6" borderId="3" xfId="0" applyFill="1" applyBorder="1" applyAlignment="1">
      <alignment horizontal="center" vertical="top"/>
    </xf>
    <xf numFmtId="0" fontId="7" fillId="2" borderId="0" xfId="1" applyFont="1" applyFill="1" applyBorder="1">
      <alignment vertical="center"/>
    </xf>
    <xf numFmtId="0" fontId="11" fillId="2" borderId="0" xfId="1" applyFont="1" applyFill="1" applyBorder="1" applyAlignment="1">
      <alignment horizontal="center" vertical="center"/>
    </xf>
    <xf numFmtId="0" fontId="7" fillId="0" borderId="0" xfId="1" applyFont="1" applyBorder="1">
      <alignment vertical="center"/>
    </xf>
    <xf numFmtId="14" fontId="11" fillId="2" borderId="0" xfId="1" applyNumberFormat="1" applyFont="1" applyFill="1" applyBorder="1">
      <alignment vertical="center"/>
    </xf>
    <xf numFmtId="0" fontId="11" fillId="0" borderId="0" xfId="1" applyFont="1" applyBorder="1" applyAlignment="1">
      <alignment horizontal="center" vertical="center"/>
    </xf>
    <xf numFmtId="182" fontId="7" fillId="0" borderId="0" xfId="1" applyNumberFormat="1" applyFont="1" applyBorder="1" applyAlignment="1">
      <alignment horizontal="center" vertical="center"/>
    </xf>
    <xf numFmtId="176" fontId="7" fillId="0" borderId="0" xfId="1" applyNumberFormat="1" applyFont="1" applyBorder="1" applyAlignment="1">
      <alignment horizontal="center" vertical="center"/>
    </xf>
    <xf numFmtId="0" fontId="11" fillId="0" borderId="0" xfId="1" applyFont="1" applyBorder="1" applyAlignment="1">
      <alignment horizontal="center" vertical="center" shrinkToFit="1"/>
    </xf>
    <xf numFmtId="0" fontId="7" fillId="0" borderId="0" xfId="1" applyFont="1" applyFill="1" applyBorder="1">
      <alignment vertical="center"/>
    </xf>
    <xf numFmtId="0" fontId="7" fillId="0" borderId="0" xfId="1" applyFont="1" applyFill="1" applyBorder="1" applyAlignment="1">
      <alignment vertical="center" textRotation="255"/>
    </xf>
    <xf numFmtId="0" fontId="11" fillId="0" borderId="0" xfId="1" applyFont="1" applyBorder="1">
      <alignment vertical="center"/>
    </xf>
    <xf numFmtId="182" fontId="12" fillId="6" borderId="38" xfId="1" applyNumberFormat="1" applyFont="1" applyFill="1" applyBorder="1" applyAlignment="1">
      <alignment horizontal="center" vertical="center"/>
    </xf>
    <xf numFmtId="182" fontId="12" fillId="6" borderId="39" xfId="1" applyNumberFormat="1" applyFont="1" applyFill="1" applyBorder="1" applyAlignment="1">
      <alignment horizontal="center" vertical="center"/>
    </xf>
    <xf numFmtId="182" fontId="12" fillId="6" borderId="41" xfId="1" applyNumberFormat="1" applyFont="1" applyFill="1" applyBorder="1" applyAlignment="1">
      <alignment horizontal="center" vertical="center"/>
    </xf>
    <xf numFmtId="182" fontId="12" fillId="6" borderId="70" xfId="1" applyNumberFormat="1" applyFont="1" applyFill="1" applyBorder="1" applyAlignment="1">
      <alignment horizontal="center" vertical="center"/>
    </xf>
    <xf numFmtId="182" fontId="12" fillId="6" borderId="71" xfId="1" applyNumberFormat="1" applyFont="1" applyFill="1" applyBorder="1" applyAlignment="1">
      <alignment horizontal="center" vertical="center"/>
    </xf>
    <xf numFmtId="176" fontId="12" fillId="6" borderId="69" xfId="1" applyNumberFormat="1" applyFont="1" applyFill="1" applyBorder="1" applyAlignment="1">
      <alignment horizontal="center" vertical="center"/>
    </xf>
    <xf numFmtId="176" fontId="12" fillId="6" borderId="72" xfId="1" applyNumberFormat="1" applyFont="1" applyFill="1" applyBorder="1" applyAlignment="1">
      <alignment horizontal="center" vertical="center"/>
    </xf>
    <xf numFmtId="176" fontId="12" fillId="6" borderId="73" xfId="1" applyNumberFormat="1" applyFont="1" applyFill="1" applyBorder="1" applyAlignment="1">
      <alignment horizontal="center" vertical="center"/>
    </xf>
    <xf numFmtId="176" fontId="12" fillId="6" borderId="59" xfId="1" applyNumberFormat="1" applyFont="1" applyFill="1" applyBorder="1" applyAlignment="1">
      <alignment horizontal="left" vertical="center"/>
    </xf>
    <xf numFmtId="176" fontId="12" fillId="6" borderId="59" xfId="1" applyNumberFormat="1" applyFont="1" applyFill="1" applyBorder="1" applyAlignment="1">
      <alignment horizontal="center" vertical="center" shrinkToFit="1"/>
    </xf>
    <xf numFmtId="176" fontId="12" fillId="6" borderId="44" xfId="1" applyNumberFormat="1" applyFont="1" applyFill="1" applyBorder="1" applyAlignment="1">
      <alignment horizontal="left" vertical="center" shrinkToFit="1"/>
    </xf>
    <xf numFmtId="176" fontId="12" fillId="6" borderId="44" xfId="1" applyNumberFormat="1" applyFont="1" applyFill="1" applyBorder="1" applyAlignment="1">
      <alignment horizontal="center" vertical="center" shrinkToFit="1"/>
    </xf>
    <xf numFmtId="0" fontId="17" fillId="6" borderId="59" xfId="0" applyFont="1" applyFill="1" applyBorder="1" applyAlignment="1">
      <alignment horizontal="center" vertical="center" shrinkToFit="1"/>
    </xf>
    <xf numFmtId="0" fontId="17" fillId="6" borderId="44" xfId="0" applyFont="1" applyFill="1" applyBorder="1" applyAlignment="1">
      <alignment horizontal="center" vertical="center" shrinkToFit="1"/>
    </xf>
    <xf numFmtId="181" fontId="2" fillId="6" borderId="33" xfId="0" applyNumberFormat="1" applyFont="1" applyFill="1" applyBorder="1" applyAlignment="1">
      <alignment horizontal="center" vertical="center"/>
    </xf>
    <xf numFmtId="0" fontId="0" fillId="6" borderId="33" xfId="0" applyFill="1" applyBorder="1" applyAlignment="1">
      <alignment horizontal="center" vertical="center"/>
    </xf>
    <xf numFmtId="181" fontId="2" fillId="6" borderId="4" xfId="0" applyNumberFormat="1" applyFont="1" applyFill="1" applyBorder="1" applyAlignment="1">
      <alignment horizontal="center" vertical="center"/>
    </xf>
    <xf numFmtId="0" fontId="0" fillId="6" borderId="4" xfId="0" applyFill="1" applyBorder="1" applyAlignment="1">
      <alignment horizontal="center" vertical="center"/>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23" fillId="2" borderId="29" xfId="0" applyFont="1" applyFill="1" applyBorder="1" applyAlignment="1">
      <alignment horizontal="center" vertical="center" shrinkToFit="1"/>
    </xf>
    <xf numFmtId="0" fontId="23" fillId="2" borderId="28" xfId="0" applyFont="1" applyFill="1" applyBorder="1" applyAlignment="1">
      <alignment horizontal="center" vertical="center" shrinkToFit="1"/>
    </xf>
    <xf numFmtId="0" fontId="23" fillId="2" borderId="30" xfId="0" applyFont="1" applyFill="1" applyBorder="1" applyAlignment="1">
      <alignment horizontal="center" vertical="center" shrinkToFit="1"/>
    </xf>
    <xf numFmtId="0" fontId="23" fillId="2" borderId="31" xfId="0" applyFont="1" applyFill="1" applyBorder="1" applyAlignment="1">
      <alignment horizontal="center" vertical="center" shrinkToFit="1"/>
    </xf>
    <xf numFmtId="0" fontId="15" fillId="0" borderId="23" xfId="0" applyFont="1" applyFill="1" applyBorder="1" applyAlignment="1" applyProtection="1">
      <alignment horizontal="center" vertical="center" shrinkToFit="1"/>
      <protection locked="0"/>
    </xf>
    <xf numFmtId="0" fontId="3" fillId="2" borderId="0" xfId="0" applyFont="1" applyFill="1" applyAlignment="1">
      <alignment vertical="center" wrapText="1"/>
    </xf>
    <xf numFmtId="0" fontId="39" fillId="4" borderId="96" xfId="0" applyFont="1" applyFill="1" applyBorder="1" applyAlignment="1" applyProtection="1">
      <alignment horizontal="center" vertical="center" shrinkToFit="1"/>
      <protection locked="0"/>
    </xf>
    <xf numFmtId="0" fontId="39" fillId="4" borderId="98" xfId="0" applyFont="1" applyFill="1" applyBorder="1" applyAlignment="1" applyProtection="1">
      <alignment horizontal="center" vertical="center" shrinkToFit="1"/>
      <protection locked="0"/>
    </xf>
    <xf numFmtId="0" fontId="32" fillId="2" borderId="35" xfId="0" applyFont="1" applyFill="1" applyBorder="1">
      <alignment vertical="center"/>
    </xf>
    <xf numFmtId="178" fontId="15" fillId="4" borderId="19" xfId="0" applyNumberFormat="1" applyFont="1" applyFill="1" applyBorder="1" applyAlignment="1" applyProtection="1">
      <alignment horizontal="distributed" vertical="center" justifyLastLine="1"/>
      <protection locked="0"/>
    </xf>
    <xf numFmtId="178" fontId="15" fillId="4" borderId="98" xfId="0" applyNumberFormat="1" applyFont="1" applyFill="1" applyBorder="1" applyAlignment="1" applyProtection="1">
      <alignment horizontal="distributed" vertical="center" justifyLastLine="1"/>
      <protection locked="0"/>
    </xf>
    <xf numFmtId="178" fontId="15" fillId="4" borderId="20" xfId="0" applyNumberFormat="1" applyFont="1" applyFill="1" applyBorder="1" applyAlignment="1" applyProtection="1">
      <alignment horizontal="distributed" vertical="center" justifyLastLine="1"/>
      <protection locked="0"/>
    </xf>
    <xf numFmtId="0" fontId="23"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23" fillId="2" borderId="21"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15" fillId="4" borderId="21" xfId="0" applyFont="1" applyFill="1" applyBorder="1" applyAlignment="1" applyProtection="1">
      <alignment horizontal="center" vertical="center" shrinkToFit="1"/>
      <protection locked="0"/>
    </xf>
    <xf numFmtId="0" fontId="15" fillId="4" borderId="99" xfId="0" applyFont="1" applyFill="1" applyBorder="1" applyAlignment="1" applyProtection="1">
      <alignment horizontal="center" vertical="center" shrinkToFit="1"/>
      <protection locked="0"/>
    </xf>
    <xf numFmtId="0" fontId="15" fillId="4" borderId="22" xfId="0" applyFont="1" applyFill="1" applyBorder="1" applyAlignment="1" applyProtection="1">
      <alignment horizontal="center" vertical="center" shrinkToFit="1"/>
      <protection locked="0"/>
    </xf>
    <xf numFmtId="0" fontId="15" fillId="4" borderId="21" xfId="0" applyFont="1" applyFill="1" applyBorder="1" applyAlignment="1" applyProtection="1">
      <alignment horizontal="left" vertical="center" indent="1" shrinkToFit="1"/>
      <protection locked="0"/>
    </xf>
    <xf numFmtId="0" fontId="15" fillId="4" borderId="99" xfId="0" applyFont="1" applyFill="1" applyBorder="1" applyAlignment="1" applyProtection="1">
      <alignment horizontal="left" vertical="center" indent="1" shrinkToFit="1"/>
      <protection locked="0"/>
    </xf>
    <xf numFmtId="0" fontId="15" fillId="4" borderId="22" xfId="0" applyFont="1" applyFill="1" applyBorder="1" applyAlignment="1" applyProtection="1">
      <alignment horizontal="left" vertical="center" indent="1" shrinkToFit="1"/>
      <protection locked="0"/>
    </xf>
    <xf numFmtId="0" fontId="23"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177" fontId="15" fillId="4" borderId="24" xfId="0" applyNumberFormat="1" applyFont="1" applyFill="1" applyBorder="1" applyAlignment="1" applyProtection="1">
      <alignment horizontal="center" vertical="center"/>
      <protection locked="0"/>
    </xf>
    <xf numFmtId="177" fontId="15" fillId="4" borderId="100" xfId="0" applyNumberFormat="1" applyFont="1" applyFill="1" applyBorder="1" applyAlignment="1" applyProtection="1">
      <alignment horizontal="center" vertical="center"/>
      <protection locked="0"/>
    </xf>
    <xf numFmtId="177" fontId="15" fillId="4" borderId="25" xfId="0" applyNumberFormat="1" applyFont="1" applyFill="1" applyBorder="1" applyAlignment="1" applyProtection="1">
      <alignment horizontal="center" vertical="center"/>
      <protection locked="0"/>
    </xf>
    <xf numFmtId="0" fontId="0" fillId="4" borderId="99" xfId="0" applyFont="1" applyFill="1" applyBorder="1" applyAlignment="1">
      <alignment vertical="center" shrinkToFit="1"/>
    </xf>
    <xf numFmtId="0" fontId="0" fillId="4" borderId="22" xfId="0" applyFont="1" applyFill="1" applyBorder="1" applyAlignment="1">
      <alignment vertical="center" shrinkToFit="1"/>
    </xf>
    <xf numFmtId="178" fontId="15" fillId="4" borderId="24" xfId="0" applyNumberFormat="1" applyFont="1" applyFill="1" applyBorder="1" applyAlignment="1" applyProtection="1">
      <alignment horizontal="distributed" vertical="center" justifyLastLine="1"/>
      <protection locked="0"/>
    </xf>
    <xf numFmtId="178" fontId="15" fillId="4" borderId="100" xfId="0" applyNumberFormat="1" applyFont="1" applyFill="1" applyBorder="1" applyAlignment="1" applyProtection="1">
      <alignment horizontal="distributed" vertical="center" justifyLastLine="1"/>
      <protection locked="0"/>
    </xf>
    <xf numFmtId="178" fontId="15" fillId="4" borderId="25" xfId="0" applyNumberFormat="1" applyFont="1" applyFill="1" applyBorder="1" applyAlignment="1" applyProtection="1">
      <alignment horizontal="distributed" vertical="center" justifyLastLine="1"/>
      <protection locked="0"/>
    </xf>
    <xf numFmtId="22" fontId="15" fillId="4" borderId="19" xfId="0" applyNumberFormat="1" applyFont="1" applyFill="1" applyBorder="1" applyAlignment="1" applyProtection="1">
      <alignment horizontal="center" vertical="center"/>
      <protection locked="0"/>
    </xf>
    <xf numFmtId="22" fontId="15" fillId="4" borderId="98" xfId="0" applyNumberFormat="1" applyFont="1" applyFill="1" applyBorder="1" applyAlignment="1" applyProtection="1">
      <alignment horizontal="center" vertical="center"/>
      <protection locked="0"/>
    </xf>
    <xf numFmtId="22" fontId="15" fillId="4" borderId="20" xfId="0" applyNumberFormat="1" applyFont="1" applyFill="1" applyBorder="1" applyAlignment="1" applyProtection="1">
      <alignment horizontal="center" vertical="center"/>
      <protection locked="0"/>
    </xf>
    <xf numFmtId="0" fontId="15" fillId="4" borderId="21" xfId="0" applyFont="1" applyFill="1" applyBorder="1" applyAlignment="1" applyProtection="1">
      <alignment horizontal="center" vertical="center"/>
      <protection locked="0"/>
    </xf>
    <xf numFmtId="0" fontId="15" fillId="4" borderId="99" xfId="0" applyFont="1" applyFill="1" applyBorder="1" applyAlignment="1" applyProtection="1">
      <alignment horizontal="center" vertical="center"/>
      <protection locked="0"/>
    </xf>
    <xf numFmtId="0" fontId="15" fillId="4" borderId="22" xfId="0" applyFont="1" applyFill="1" applyBorder="1" applyAlignment="1" applyProtection="1">
      <alignment horizontal="center" vertical="center"/>
      <protection locked="0"/>
    </xf>
    <xf numFmtId="0" fontId="15" fillId="4" borderId="24" xfId="0" applyFont="1" applyFill="1" applyBorder="1" applyAlignment="1" applyProtection="1">
      <alignment horizontal="center" vertical="center"/>
      <protection locked="0"/>
    </xf>
    <xf numFmtId="0" fontId="15" fillId="4" borderId="100" xfId="0" applyFont="1" applyFill="1" applyBorder="1" applyAlignment="1" applyProtection="1">
      <alignment horizontal="center" vertical="center"/>
      <protection locked="0"/>
    </xf>
    <xf numFmtId="0" fontId="15" fillId="4" borderId="25" xfId="0" applyFont="1" applyFill="1" applyBorder="1" applyAlignment="1" applyProtection="1">
      <alignment horizontal="center" vertical="center"/>
      <protection locked="0"/>
    </xf>
    <xf numFmtId="0" fontId="0" fillId="2" borderId="24" xfId="0" applyFont="1" applyFill="1" applyBorder="1" applyAlignment="1">
      <alignment horizontal="center" vertical="center" shrinkToFit="1"/>
    </xf>
    <xf numFmtId="178" fontId="15" fillId="2" borderId="24" xfId="0" applyNumberFormat="1" applyFont="1" applyFill="1" applyBorder="1" applyAlignment="1" applyProtection="1">
      <alignment horizontal="distributed" vertical="center" justifyLastLine="1"/>
    </xf>
    <xf numFmtId="178" fontId="15" fillId="2" borderId="100" xfId="0" applyNumberFormat="1" applyFont="1" applyFill="1" applyBorder="1" applyAlignment="1" applyProtection="1">
      <alignment horizontal="distributed" vertical="center" justifyLastLine="1"/>
    </xf>
    <xf numFmtId="178" fontId="15" fillId="2" borderId="25" xfId="0" applyNumberFormat="1" applyFont="1" applyFill="1" applyBorder="1" applyAlignment="1" applyProtection="1">
      <alignment horizontal="distributed" vertical="center" justifyLastLine="1"/>
    </xf>
    <xf numFmtId="0" fontId="0" fillId="2" borderId="32" xfId="0" applyFont="1" applyFill="1" applyBorder="1" applyAlignment="1">
      <alignment horizontal="center" vertical="center" shrinkToFit="1"/>
    </xf>
    <xf numFmtId="0" fontId="0" fillId="2" borderId="31" xfId="0" applyFont="1" applyFill="1" applyBorder="1" applyAlignment="1">
      <alignment horizontal="center" vertical="center" shrinkToFit="1"/>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6" borderId="11" xfId="0" applyFill="1" applyBorder="1" applyAlignment="1">
      <alignment horizontal="center" wrapText="1"/>
    </xf>
    <xf numFmtId="0" fontId="0" fillId="6" borderId="12" xfId="0" applyFill="1" applyBorder="1" applyAlignment="1">
      <alignment horizontal="center" wrapText="1"/>
    </xf>
    <xf numFmtId="0" fontId="0" fillId="6" borderId="13" xfId="0" applyFill="1" applyBorder="1" applyAlignment="1">
      <alignment horizontal="center" wrapText="1"/>
    </xf>
    <xf numFmtId="0" fontId="0" fillId="6" borderId="2" xfId="0" applyFill="1" applyBorder="1" applyAlignment="1">
      <alignment horizontal="right" vertical="top" wrapText="1"/>
    </xf>
    <xf numFmtId="0" fontId="0" fillId="6" borderId="3" xfId="0" applyFill="1" applyBorder="1" applyAlignment="1">
      <alignment horizontal="right" vertical="top" wrapText="1"/>
    </xf>
    <xf numFmtId="176" fontId="0" fillId="6" borderId="3" xfId="0" applyNumberFormat="1" applyFill="1" applyBorder="1" applyAlignment="1">
      <alignment horizontal="center" vertical="top" wrapText="1"/>
    </xf>
    <xf numFmtId="176" fontId="0" fillId="6" borderId="78" xfId="0" applyNumberFormat="1" applyFill="1" applyBorder="1" applyAlignment="1">
      <alignment horizontal="center" vertical="top" wrapText="1"/>
    </xf>
    <xf numFmtId="0" fontId="2" fillId="6" borderId="1"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2" borderId="0" xfId="0" applyFont="1" applyFill="1" applyBorder="1" applyAlignment="1">
      <alignment vertical="center" wrapText="1"/>
    </xf>
    <xf numFmtId="0" fontId="0" fillId="0" borderId="0" xfId="0" applyAlignment="1">
      <alignment vertical="center"/>
    </xf>
    <xf numFmtId="0" fontId="3" fillId="2" borderId="60" xfId="0" applyFont="1" applyFill="1" applyBorder="1" applyAlignment="1" applyProtection="1">
      <alignment horizontal="center" vertical="center" wrapText="1"/>
      <protection locked="0"/>
    </xf>
    <xf numFmtId="0" fontId="3" fillId="2" borderId="61"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8" fillId="2" borderId="0" xfId="0" applyFont="1" applyFill="1" applyAlignment="1">
      <alignment horizontal="center" vertical="center"/>
    </xf>
    <xf numFmtId="0" fontId="0" fillId="2" borderId="0" xfId="0" applyFill="1" applyAlignment="1">
      <alignment horizontal="center" vertical="center"/>
    </xf>
    <xf numFmtId="0" fontId="2" fillId="5" borderId="76" xfId="0" applyFont="1" applyFill="1" applyBorder="1" applyAlignment="1">
      <alignment horizontal="center" vertical="center"/>
    </xf>
    <xf numFmtId="0" fontId="2" fillId="5" borderId="47" xfId="0" applyFont="1" applyFill="1" applyBorder="1" applyAlignment="1">
      <alignment horizontal="center" vertical="center"/>
    </xf>
    <xf numFmtId="0" fontId="2" fillId="5" borderId="77"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85" xfId="0" applyFont="1"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0" fillId="2" borderId="48" xfId="0" applyFill="1" applyBorder="1" applyAlignment="1">
      <alignment horizontal="center" vertical="top" textRotation="180"/>
    </xf>
    <xf numFmtId="187" fontId="2" fillId="6" borderId="6" xfId="0" applyNumberFormat="1" applyFont="1" applyFill="1" applyBorder="1" applyAlignment="1">
      <alignment horizontal="center" vertical="center"/>
    </xf>
    <xf numFmtId="187" fontId="2" fillId="6" borderId="7"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189" fontId="2" fillId="6" borderId="6" xfId="0" applyNumberFormat="1" applyFont="1" applyFill="1" applyBorder="1" applyAlignment="1">
      <alignment horizontal="right" vertical="center"/>
    </xf>
    <xf numFmtId="0" fontId="2" fillId="5" borderId="76" xfId="0" applyFont="1" applyFill="1" applyBorder="1" applyAlignment="1">
      <alignment horizontal="center" vertical="center" shrinkToFit="1"/>
    </xf>
    <xf numFmtId="0" fontId="2" fillId="5" borderId="47" xfId="0" applyFont="1" applyFill="1" applyBorder="1" applyAlignment="1">
      <alignment horizontal="center" vertical="center" shrinkToFit="1"/>
    </xf>
    <xf numFmtId="0" fontId="2" fillId="5" borderId="77"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78" xfId="0" applyFont="1" applyFill="1" applyBorder="1" applyAlignment="1">
      <alignment horizontal="center" vertical="center" shrinkToFit="1"/>
    </xf>
    <xf numFmtId="0" fontId="2" fillId="6" borderId="76"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47"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0" fillId="6" borderId="77" xfId="0" applyFill="1" applyBorder="1" applyAlignment="1">
      <alignment horizontal="center" vertical="center"/>
    </xf>
    <xf numFmtId="0" fontId="0" fillId="6" borderId="78" xfId="0" applyFill="1" applyBorder="1" applyAlignment="1">
      <alignment horizontal="center" vertical="center"/>
    </xf>
    <xf numFmtId="0" fontId="0" fillId="5" borderId="76" xfId="0" applyFill="1" applyBorder="1" applyAlignment="1">
      <alignment horizontal="center" vertical="center"/>
    </xf>
    <xf numFmtId="0" fontId="0" fillId="5" borderId="47" xfId="0" applyFill="1" applyBorder="1" applyAlignment="1">
      <alignment horizontal="center" vertical="center"/>
    </xf>
    <xf numFmtId="0" fontId="0" fillId="5" borderId="77"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78" xfId="0" applyFill="1" applyBorder="1" applyAlignment="1">
      <alignment horizontal="center" vertical="center"/>
    </xf>
    <xf numFmtId="0" fontId="0" fillId="6" borderId="76"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77"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78" xfId="0" applyFill="1" applyBorder="1" applyAlignment="1">
      <alignment horizontal="center"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187" fontId="2" fillId="6" borderId="47" xfId="0" applyNumberFormat="1" applyFont="1" applyFill="1" applyBorder="1" applyAlignment="1">
      <alignment horizontal="center" vertical="center"/>
    </xf>
    <xf numFmtId="187" fontId="2" fillId="6" borderId="77" xfId="0" applyNumberFormat="1" applyFont="1" applyFill="1" applyBorder="1" applyAlignment="1">
      <alignment horizontal="center" vertical="center"/>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78" xfId="0" applyFill="1" applyBorder="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7" fillId="2" borderId="45" xfId="1" applyFont="1" applyFill="1" applyBorder="1" applyAlignment="1">
      <alignment vertical="center" textRotation="255"/>
    </xf>
    <xf numFmtId="0" fontId="0" fillId="0" borderId="45" xfId="0" applyBorder="1" applyAlignment="1">
      <alignment vertical="center" textRotation="255"/>
    </xf>
    <xf numFmtId="0" fontId="11" fillId="0" borderId="45" xfId="1" applyFont="1" applyBorder="1" applyAlignment="1">
      <alignment vertical="center" textRotation="255"/>
    </xf>
    <xf numFmtId="0" fontId="7" fillId="3" borderId="14" xfId="1" applyFont="1" applyFill="1" applyBorder="1" applyAlignment="1">
      <alignment horizontal="center" vertical="center" wrapText="1"/>
    </xf>
    <xf numFmtId="0" fontId="0" fillId="0" borderId="15" xfId="0" applyBorder="1" applyAlignment="1">
      <alignment horizontal="center" vertical="center" wrapText="1"/>
    </xf>
    <xf numFmtId="0" fontId="7" fillId="2" borderId="0" xfId="1" applyFont="1" applyFill="1" applyBorder="1" applyAlignment="1">
      <alignment horizontal="left" vertical="center" wrapText="1"/>
    </xf>
    <xf numFmtId="0" fontId="0" fillId="0" borderId="0" xfId="0" applyAlignment="1">
      <alignment horizontal="left" vertical="center" wrapText="1"/>
    </xf>
    <xf numFmtId="0" fontId="12" fillId="3" borderId="37" xfId="1" applyFont="1" applyFill="1" applyBorder="1" applyAlignment="1">
      <alignment horizontal="center" vertical="center"/>
    </xf>
    <xf numFmtId="0" fontId="12" fillId="3" borderId="38" xfId="1" applyFont="1" applyFill="1" applyBorder="1" applyAlignment="1">
      <alignment horizontal="center" vertical="center"/>
    </xf>
    <xf numFmtId="0" fontId="12" fillId="3" borderId="40" xfId="1" applyFont="1" applyFill="1" applyBorder="1" applyAlignment="1">
      <alignment horizontal="center" vertical="center"/>
    </xf>
    <xf numFmtId="0" fontId="12" fillId="3" borderId="41" xfId="1" applyFont="1" applyFill="1" applyBorder="1" applyAlignment="1">
      <alignment horizontal="center" vertical="center"/>
    </xf>
    <xf numFmtId="0" fontId="12" fillId="3" borderId="42" xfId="1" applyFont="1" applyFill="1" applyBorder="1" applyAlignment="1">
      <alignment horizontal="center" vertical="center"/>
    </xf>
    <xf numFmtId="0" fontId="0" fillId="3" borderId="43" xfId="0" applyFill="1" applyBorder="1" applyAlignment="1">
      <alignment horizontal="center" vertical="center"/>
    </xf>
    <xf numFmtId="0" fontId="7" fillId="0" borderId="1"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185" fontId="11" fillId="2" borderId="0" xfId="1" applyNumberFormat="1" applyFont="1" applyFill="1" applyAlignment="1">
      <alignment horizontal="left" vertical="center"/>
    </xf>
    <xf numFmtId="0" fontId="0" fillId="0" borderId="0" xfId="0" applyAlignment="1">
      <alignment horizontal="left" vertical="center"/>
    </xf>
    <xf numFmtId="0" fontId="11" fillId="2" borderId="0" xfId="1" applyFont="1" applyFill="1" applyBorder="1" applyAlignment="1">
      <alignment horizontal="right" vertical="center"/>
    </xf>
    <xf numFmtId="0" fontId="34" fillId="2" borderId="0" xfId="1" applyFont="1" applyFill="1" applyAlignment="1">
      <alignment horizontal="center" vertical="center"/>
    </xf>
    <xf numFmtId="0" fontId="9" fillId="3" borderId="14" xfId="1" applyFont="1" applyFill="1" applyBorder="1" applyAlignment="1">
      <alignment horizontal="center" vertical="center"/>
    </xf>
    <xf numFmtId="0" fontId="9" fillId="3" borderId="15"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15" xfId="1" applyFont="1" applyFill="1" applyBorder="1" applyAlignment="1">
      <alignment horizontal="center" vertical="center"/>
    </xf>
    <xf numFmtId="0" fontId="7" fillId="3" borderId="15" xfId="1" applyFont="1" applyFill="1" applyBorder="1" applyAlignment="1">
      <alignment horizontal="center" vertical="center" wrapText="1"/>
    </xf>
    <xf numFmtId="179" fontId="11" fillId="2" borderId="3" xfId="1" applyNumberFormat="1" applyFont="1" applyFill="1" applyBorder="1" applyAlignment="1">
      <alignment horizontal="left" vertical="center"/>
    </xf>
    <xf numFmtId="0" fontId="9" fillId="0" borderId="1" xfId="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protection locked="0"/>
    </xf>
    <xf numFmtId="0" fontId="9" fillId="0" borderId="7" xfId="1" applyFont="1" applyFill="1" applyBorder="1" applyAlignment="1" applyProtection="1">
      <alignment horizontal="center" vertical="center"/>
      <protection locked="0"/>
    </xf>
    <xf numFmtId="0" fontId="12" fillId="3" borderId="74" xfId="1" applyFont="1" applyFill="1" applyBorder="1" applyAlignment="1">
      <alignment horizontal="center" vertical="center"/>
    </xf>
    <xf numFmtId="0" fontId="12" fillId="3" borderId="75" xfId="1" applyFont="1" applyFill="1" applyBorder="1" applyAlignment="1">
      <alignment horizontal="center" vertical="center"/>
    </xf>
    <xf numFmtId="0" fontId="31" fillId="3" borderId="42" xfId="1" applyFont="1" applyFill="1" applyBorder="1" applyAlignment="1">
      <alignment horizontal="center" vertical="center" wrapText="1"/>
    </xf>
    <xf numFmtId="0" fontId="3" fillId="3" borderId="69" xfId="0" applyFont="1" applyFill="1" applyBorder="1" applyAlignment="1">
      <alignment horizontal="center" vertical="center"/>
    </xf>
    <xf numFmtId="0" fontId="11" fillId="2" borderId="0" xfId="1" applyFont="1" applyFill="1" applyBorder="1" applyAlignment="1">
      <alignment horizontal="left" vertical="center" shrinkToFit="1"/>
    </xf>
    <xf numFmtId="0" fontId="7" fillId="2" borderId="0" xfId="1" applyFont="1" applyFill="1" applyBorder="1" applyAlignment="1">
      <alignment horizontal="left" vertical="center"/>
    </xf>
    <xf numFmtId="179" fontId="11" fillId="3" borderId="1" xfId="1" applyNumberFormat="1" applyFont="1" applyFill="1" applyBorder="1" applyAlignment="1">
      <alignment horizontal="center" vertical="center"/>
    </xf>
    <xf numFmtId="179" fontId="11" fillId="3" borderId="6" xfId="1" applyNumberFormat="1" applyFont="1" applyFill="1" applyBorder="1" applyAlignment="1">
      <alignment horizontal="center" vertical="center"/>
    </xf>
    <xf numFmtId="179" fontId="11" fillId="3" borderId="7" xfId="1" applyNumberFormat="1" applyFont="1" applyFill="1" applyBorder="1" applyAlignment="1">
      <alignment horizontal="center" vertical="center"/>
    </xf>
    <xf numFmtId="0" fontId="11" fillId="2" borderId="8" xfId="1" applyFont="1" applyFill="1" applyBorder="1" applyAlignment="1">
      <alignment horizontal="center" vertical="center" shrinkToFit="1"/>
    </xf>
    <xf numFmtId="0" fontId="35" fillId="0" borderId="10" xfId="0" applyFont="1" applyBorder="1" applyAlignment="1">
      <alignment horizontal="center" vertical="center" shrinkToFit="1"/>
    </xf>
    <xf numFmtId="183" fontId="8" fillId="2" borderId="0" xfId="1" applyNumberFormat="1" applyFont="1" applyFill="1" applyBorder="1" applyAlignment="1">
      <alignment horizontal="left" vertical="center" shrinkToFit="1"/>
    </xf>
    <xf numFmtId="0" fontId="0" fillId="0" borderId="0" xfId="0" applyAlignment="1">
      <alignment vertical="center" shrinkToFit="1"/>
    </xf>
    <xf numFmtId="0" fontId="0" fillId="0" borderId="0" xfId="0" applyAlignment="1">
      <alignment horizontal="left" vertical="center" shrinkToFit="1"/>
    </xf>
    <xf numFmtId="0" fontId="5" fillId="2" borderId="0" xfId="1" applyFont="1" applyFill="1" applyAlignment="1">
      <alignment horizontal="center" vertical="center"/>
    </xf>
    <xf numFmtId="0" fontId="10" fillId="2" borderId="3" xfId="1" applyFont="1" applyFill="1" applyBorder="1" applyAlignment="1">
      <alignment horizontal="center" vertical="center"/>
    </xf>
    <xf numFmtId="0" fontId="0" fillId="0" borderId="3" xfId="0" applyBorder="1" applyAlignment="1">
      <alignment horizontal="center"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left" vertical="center" shrinkToFit="1"/>
    </xf>
    <xf numFmtId="0" fontId="10" fillId="2" borderId="6" xfId="1" applyFont="1" applyFill="1" applyBorder="1" applyAlignment="1">
      <alignment horizontal="center" vertical="center"/>
    </xf>
    <xf numFmtId="0" fontId="0" fillId="0" borderId="6" xfId="0" applyBorder="1" applyAlignment="1">
      <alignment horizontal="center" vertical="center"/>
    </xf>
    <xf numFmtId="0" fontId="10" fillId="2" borderId="66" xfId="1" applyFont="1" applyFill="1" applyBorder="1" applyAlignment="1">
      <alignment horizontal="left" vertical="center"/>
    </xf>
    <xf numFmtId="0" fontId="0" fillId="0" borderId="67" xfId="0" applyBorder="1" applyAlignment="1">
      <alignment vertical="center"/>
    </xf>
    <xf numFmtId="0" fontId="10" fillId="2" borderId="64" xfId="1" applyFont="1" applyFill="1" applyBorder="1" applyAlignment="1">
      <alignment horizontal="left" vertical="center"/>
    </xf>
    <xf numFmtId="0" fontId="0" fillId="0" borderId="63" xfId="0" applyBorder="1" applyAlignment="1">
      <alignment vertical="center"/>
    </xf>
    <xf numFmtId="0" fontId="10" fillId="2" borderId="67" xfId="1" applyFont="1" applyFill="1" applyBorder="1" applyAlignment="1">
      <alignment horizontal="left" vertical="center"/>
    </xf>
    <xf numFmtId="0" fontId="0" fillId="0" borderId="67" xfId="0" applyBorder="1" applyAlignment="1">
      <alignment horizontal="left" vertical="center"/>
    </xf>
    <xf numFmtId="0" fontId="10" fillId="2" borderId="63" xfId="1" applyFont="1" applyFill="1" applyBorder="1" applyAlignment="1">
      <alignment horizontal="left" vertical="center"/>
    </xf>
    <xf numFmtId="0" fontId="0" fillId="6" borderId="76" xfId="0" applyFill="1" applyBorder="1" applyAlignment="1">
      <alignment horizontal="center" vertical="center"/>
    </xf>
    <xf numFmtId="0" fontId="0" fillId="6" borderId="47" xfId="0"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7" fillId="2" borderId="0" xfId="1" applyFont="1" applyFill="1" applyBorder="1" applyAlignment="1">
      <alignment vertical="center" textRotation="255"/>
    </xf>
    <xf numFmtId="0" fontId="0" fillId="0" borderId="0" xfId="0" applyBorder="1" applyAlignment="1">
      <alignment vertical="center" textRotation="255"/>
    </xf>
    <xf numFmtId="0" fontId="11" fillId="0" borderId="0" xfId="1" applyFont="1" applyBorder="1" applyAlignment="1">
      <alignment vertical="center" textRotation="255"/>
    </xf>
    <xf numFmtId="186" fontId="25" fillId="2" borderId="60" xfId="2" applyNumberFormat="1" applyFont="1" applyFill="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8" fillId="2" borderId="60" xfId="2" applyFont="1" applyFill="1" applyBorder="1" applyAlignment="1" applyProtection="1">
      <alignment horizontal="center" vertical="center"/>
      <protection locked="0"/>
    </xf>
    <xf numFmtId="176" fontId="25" fillId="2" borderId="60" xfId="2" applyNumberFormat="1" applyFont="1" applyFill="1" applyBorder="1" applyAlignment="1" applyProtection="1">
      <alignment horizontal="center" vertical="center"/>
      <protection locked="0"/>
    </xf>
    <xf numFmtId="0" fontId="18" fillId="4" borderId="60" xfId="2" applyFont="1" applyFill="1" applyBorder="1" applyAlignment="1" applyProtection="1">
      <alignment horizontal="center" vertical="center"/>
      <protection locked="0"/>
    </xf>
    <xf numFmtId="176" fontId="26" fillId="2" borderId="16" xfId="2" applyNumberFormat="1" applyFont="1" applyFill="1" applyBorder="1" applyAlignment="1" applyProtection="1">
      <alignment horizontal="center" vertical="center"/>
    </xf>
    <xf numFmtId="10" fontId="26" fillId="2" borderId="16" xfId="2" applyNumberFormat="1" applyFont="1" applyFill="1" applyBorder="1" applyAlignment="1" applyProtection="1">
      <alignment horizontal="center" vertical="center"/>
      <protection locked="0"/>
    </xf>
    <xf numFmtId="10" fontId="26" fillId="2" borderId="4" xfId="2" applyNumberFormat="1" applyFont="1" applyFill="1" applyBorder="1" applyAlignment="1" applyProtection="1">
      <alignment horizontal="center" vertical="center"/>
      <protection locked="0"/>
    </xf>
    <xf numFmtId="0" fontId="27" fillId="2" borderId="4" xfId="2" applyFont="1" applyFill="1" applyBorder="1" applyAlignment="1" applyProtection="1">
      <alignment horizontal="center" vertical="center"/>
    </xf>
    <xf numFmtId="0" fontId="28" fillId="2" borderId="4" xfId="2" applyFont="1" applyFill="1" applyBorder="1" applyAlignment="1" applyProtection="1">
      <alignment horizontal="center" vertical="center" shrinkToFit="1"/>
    </xf>
    <xf numFmtId="0" fontId="27" fillId="2" borderId="4" xfId="2" applyFont="1" applyFill="1" applyBorder="1" applyAlignment="1" applyProtection="1">
      <alignment horizontal="center" vertical="center" wrapText="1"/>
    </xf>
    <xf numFmtId="0" fontId="28" fillId="2" borderId="1" xfId="2" applyFont="1" applyFill="1" applyBorder="1" applyAlignment="1" applyProtection="1">
      <alignment horizontal="center" vertical="center"/>
    </xf>
    <xf numFmtId="0" fontId="28" fillId="2" borderId="6" xfId="2" applyFont="1" applyFill="1" applyBorder="1" applyAlignment="1" applyProtection="1">
      <alignment horizontal="center" vertical="center"/>
    </xf>
    <xf numFmtId="0" fontId="28" fillId="2" borderId="7" xfId="2" applyFont="1" applyFill="1" applyBorder="1" applyAlignment="1" applyProtection="1">
      <alignment horizontal="center" vertical="center"/>
    </xf>
    <xf numFmtId="0" fontId="26" fillId="2" borderId="16" xfId="2" applyFont="1" applyFill="1" applyBorder="1" applyAlignment="1" applyProtection="1">
      <alignment horizontal="center" vertical="center"/>
    </xf>
    <xf numFmtId="0" fontId="26" fillId="2" borderId="4" xfId="2" applyFont="1" applyFill="1" applyBorder="1" applyAlignment="1" applyProtection="1">
      <alignment horizontal="center" vertical="center"/>
    </xf>
    <xf numFmtId="0" fontId="27" fillId="2" borderId="16" xfId="2" applyFont="1" applyFill="1" applyBorder="1" applyAlignment="1" applyProtection="1">
      <alignment horizontal="center" vertical="center"/>
    </xf>
    <xf numFmtId="176" fontId="25" fillId="2" borderId="4" xfId="2" applyNumberFormat="1" applyFont="1" applyFill="1" applyBorder="1" applyAlignment="1" applyProtection="1">
      <alignment horizontal="center" vertical="center"/>
    </xf>
    <xf numFmtId="0" fontId="18" fillId="4" borderId="4" xfId="2" applyFont="1" applyFill="1" applyBorder="1" applyAlignment="1" applyProtection="1">
      <alignment horizontal="left" vertical="center" wrapText="1"/>
      <protection locked="0"/>
    </xf>
    <xf numFmtId="0" fontId="18" fillId="4" borderId="4" xfId="2" applyFont="1" applyFill="1" applyBorder="1" applyAlignment="1" applyProtection="1">
      <alignment horizontal="left" vertical="center"/>
      <protection locked="0"/>
    </xf>
    <xf numFmtId="186" fontId="25" fillId="2" borderId="4" xfId="2" applyNumberFormat="1" applyFont="1" applyFill="1" applyBorder="1" applyAlignment="1" applyProtection="1">
      <alignment horizontal="center" vertical="center"/>
    </xf>
    <xf numFmtId="0" fontId="18" fillId="2" borderId="4" xfId="2" applyFont="1" applyFill="1" applyBorder="1" applyAlignment="1" applyProtection="1">
      <alignment horizontal="center" vertical="center"/>
    </xf>
    <xf numFmtId="0" fontId="18" fillId="2" borderId="1" xfId="2" applyFont="1" applyFill="1" applyBorder="1" applyAlignment="1" applyProtection="1">
      <alignment horizontal="center" vertical="center"/>
    </xf>
    <xf numFmtId="0" fontId="18" fillId="2" borderId="6" xfId="2" applyFont="1" applyFill="1" applyBorder="1" applyAlignment="1" applyProtection="1">
      <alignment horizontal="center" vertical="center"/>
    </xf>
    <xf numFmtId="0" fontId="18" fillId="2" borderId="7" xfId="2" applyFont="1" applyFill="1" applyBorder="1" applyAlignment="1" applyProtection="1">
      <alignment horizontal="center" vertical="center"/>
    </xf>
    <xf numFmtId="186" fontId="25" fillId="2" borderId="16" xfId="2" applyNumberFormat="1" applyFont="1" applyFill="1" applyBorder="1" applyAlignment="1" applyProtection="1">
      <alignment horizontal="center" vertical="center"/>
    </xf>
    <xf numFmtId="0" fontId="18" fillId="2" borderId="16" xfId="2" applyFont="1" applyFill="1" applyBorder="1" applyAlignment="1" applyProtection="1">
      <alignment horizontal="center" vertical="center" wrapText="1"/>
    </xf>
    <xf numFmtId="0" fontId="18" fillId="2" borderId="8" xfId="2" applyFont="1" applyFill="1" applyBorder="1" applyAlignment="1" applyProtection="1">
      <alignment horizontal="center" vertical="center" wrapText="1"/>
    </xf>
    <xf numFmtId="0" fontId="18" fillId="2" borderId="9" xfId="2" applyFont="1" applyFill="1" applyBorder="1" applyAlignment="1" applyProtection="1">
      <alignment horizontal="center" vertical="center" wrapText="1"/>
    </xf>
    <xf numFmtId="0" fontId="18" fillId="2" borderId="10" xfId="2" applyFont="1" applyFill="1" applyBorder="1" applyAlignment="1" applyProtection="1">
      <alignment horizontal="center" vertical="center" wrapText="1"/>
    </xf>
    <xf numFmtId="176" fontId="25" fillId="2" borderId="16" xfId="2" applyNumberFormat="1" applyFont="1" applyFill="1" applyBorder="1" applyAlignment="1" applyProtection="1">
      <alignment horizontal="center" vertical="center" wrapText="1"/>
    </xf>
    <xf numFmtId="0" fontId="18" fillId="2" borderId="16" xfId="2" applyFont="1" applyFill="1" applyBorder="1" applyAlignment="1" applyProtection="1">
      <alignment horizontal="center" vertical="center"/>
    </xf>
    <xf numFmtId="0" fontId="18" fillId="4" borderId="16" xfId="2" applyFont="1" applyFill="1" applyBorder="1" applyAlignment="1" applyProtection="1">
      <alignment horizontal="left" vertical="center"/>
      <protection locked="0"/>
    </xf>
    <xf numFmtId="183" fontId="20" fillId="2" borderId="0" xfId="2" applyNumberFormat="1" applyFont="1" applyFill="1" applyBorder="1" applyAlignment="1" applyProtection="1">
      <alignment horizontal="center" vertical="center"/>
    </xf>
    <xf numFmtId="0" fontId="21" fillId="2" borderId="0" xfId="2" applyFont="1" applyFill="1" applyAlignment="1" applyProtection="1">
      <alignment horizontal="center" vertical="center"/>
    </xf>
    <xf numFmtId="0" fontId="18" fillId="2" borderId="0" xfId="2" applyFont="1" applyFill="1" applyBorder="1" applyAlignment="1" applyProtection="1">
      <alignment horizontal="center" vertical="center"/>
    </xf>
    <xf numFmtId="185" fontId="11" fillId="2" borderId="0" xfId="1" applyNumberFormat="1" applyFont="1" applyFill="1" applyAlignment="1" applyProtection="1">
      <alignment horizontal="left" vertical="center"/>
    </xf>
    <xf numFmtId="0" fontId="0" fillId="0" borderId="0" xfId="0" applyAlignment="1" applyProtection="1">
      <alignment horizontal="left" vertical="center"/>
    </xf>
    <xf numFmtId="0" fontId="18" fillId="2" borderId="0" xfId="2" applyFont="1" applyFill="1" applyBorder="1" applyAlignment="1" applyProtection="1">
      <alignment horizontal="distributed" vertical="center"/>
    </xf>
    <xf numFmtId="0" fontId="0" fillId="0" borderId="0" xfId="0" applyAlignment="1" applyProtection="1">
      <alignment horizontal="distributed" vertical="center"/>
    </xf>
    <xf numFmtId="0" fontId="22" fillId="2" borderId="4" xfId="2" applyFont="1" applyFill="1" applyBorder="1" applyAlignment="1" applyProtection="1">
      <alignment horizontal="center" vertical="center"/>
    </xf>
    <xf numFmtId="0" fontId="22" fillId="2" borderId="5" xfId="2" applyFont="1" applyFill="1" applyBorder="1" applyAlignment="1" applyProtection="1">
      <alignment horizontal="center" vertical="center"/>
    </xf>
    <xf numFmtId="0" fontId="22" fillId="2" borderId="4" xfId="2" applyFont="1" applyFill="1" applyBorder="1" applyAlignment="1" applyProtection="1">
      <alignment horizontal="center" vertical="center" wrapText="1"/>
    </xf>
    <xf numFmtId="0" fontId="23" fillId="2" borderId="5" xfId="2" applyFont="1" applyFill="1" applyBorder="1" applyAlignment="1" applyProtection="1">
      <alignment horizontal="center" vertical="center" wrapText="1"/>
    </xf>
    <xf numFmtId="0" fontId="23" fillId="2" borderId="5" xfId="2" applyFont="1" applyFill="1" applyBorder="1" applyAlignment="1" applyProtection="1">
      <alignment horizontal="center" vertical="center"/>
    </xf>
    <xf numFmtId="0" fontId="22" fillId="2" borderId="5" xfId="2" applyFont="1" applyFill="1" applyBorder="1" applyAlignment="1" applyProtection="1">
      <alignment horizontal="center" vertical="center" wrapText="1"/>
    </xf>
    <xf numFmtId="0" fontId="18" fillId="2" borderId="0" xfId="2" applyNumberFormat="1" applyFont="1" applyFill="1" applyBorder="1" applyAlignment="1" applyProtection="1">
      <alignment horizontal="center" vertical="center"/>
    </xf>
    <xf numFmtId="0" fontId="11" fillId="2" borderId="0" xfId="1" applyFont="1" applyFill="1" applyBorder="1" applyAlignment="1" applyProtection="1">
      <alignment horizontal="left" vertical="center" shrinkToFit="1"/>
    </xf>
  </cellXfs>
  <cellStyles count="3">
    <cellStyle name="標準" xfId="0" builtinId="0"/>
    <cellStyle name="標準 2" xfId="1" xr:uid="{00000000-0005-0000-0000-000001000000}"/>
    <cellStyle name="標準 2 2" xfId="2" xr:uid="{8BFE3EB0-7F02-4FCE-A77E-290F1049B09D}"/>
  </cellStyles>
  <dxfs count="247">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0" tint="-4.9989318521683403E-2"/>
        </patternFill>
      </fill>
    </dxf>
    <dxf>
      <font>
        <color rgb="FF9C0006"/>
      </font>
      <fill>
        <patternFill>
          <bgColor rgb="FFFFCCCC"/>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theme="0" tint="-4.9989318521683403E-2"/>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ont>
        <color rgb="FF9C0006"/>
      </font>
      <fill>
        <patternFill>
          <bgColor rgb="FFFFCCCC"/>
        </patternFill>
      </fill>
    </dxf>
    <dxf>
      <font>
        <color rgb="FF9C0006"/>
      </font>
      <fill>
        <patternFill>
          <bgColor theme="3"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numFmt numFmtId="190" formatCode="&quot;令和元年&quot;m&quot;月&quot;d&quot;日（&quot;aaa&quot;)&quot;"/>
    </dxf>
    <dxf>
      <numFmt numFmtId="190" formatCode="&quot;令和元年&quot;m&quot;月&quot;d&quot;日（&quot;aaa&quot;)&quot;"/>
    </dxf>
    <dxf>
      <numFmt numFmtId="190" formatCode="&quot;令和元年&quot;m&quot;月&quot;d&quot;日（&quot;aaa&quot;)&quot;"/>
    </dxf>
    <dxf>
      <numFmt numFmtId="190" formatCode="&quot;令和元年&quot;m&quot;月&quot;d&quot;日（&quot;aaa&quot;)&quot;"/>
    </dxf>
  </dxfs>
  <tableStyles count="0" defaultTableStyle="TableStyleMedium2" defaultPivotStyle="PivotStyleLight16"/>
  <colors>
    <mruColors>
      <color rgb="FFFFFFCC"/>
      <color rgb="FFFFCCC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12</xdr:col>
      <xdr:colOff>1</xdr:colOff>
      <xdr:row>42</xdr:row>
      <xdr:rowOff>150849</xdr:rowOff>
    </xdr:from>
    <xdr:to>
      <xdr:col>12</xdr:col>
      <xdr:colOff>234001</xdr:colOff>
      <xdr:row>42</xdr:row>
      <xdr:rowOff>150849</xdr:rowOff>
    </xdr:to>
    <xdr:cxnSp macro="">
      <xdr:nvCxnSpPr>
        <xdr:cNvPr id="3" name="直線コネクタ 2">
          <a:extLst>
            <a:ext uri="{FF2B5EF4-FFF2-40B4-BE49-F238E27FC236}">
              <a16:creationId xmlns:a16="http://schemas.microsoft.com/office/drawing/2014/main" id="{FCD5BB2C-5BD8-4A46-84CC-E06A325416B5}"/>
            </a:ext>
          </a:extLst>
        </xdr:cNvPr>
        <xdr:cNvCxnSpPr/>
      </xdr:nvCxnSpPr>
      <xdr:spPr>
        <a:xfrm>
          <a:off x="2857501" y="11409399"/>
          <a:ext cx="234000" cy="0"/>
        </a:xfrm>
        <a:prstGeom prst="line">
          <a:avLst/>
        </a:prstGeom>
        <a:ln w="825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238124</xdr:colOff>
      <xdr:row>41</xdr:row>
      <xdr:rowOff>141324</xdr:rowOff>
    </xdr:from>
    <xdr:to>
      <xdr:col>16</xdr:col>
      <xdr:colOff>229875</xdr:colOff>
      <xdr:row>41</xdr:row>
      <xdr:rowOff>141324</xdr:rowOff>
    </xdr:to>
    <xdr:cxnSp macro="">
      <xdr:nvCxnSpPr>
        <xdr:cNvPr id="4" name="直線コネクタ 3">
          <a:extLst>
            <a:ext uri="{FF2B5EF4-FFF2-40B4-BE49-F238E27FC236}">
              <a16:creationId xmlns:a16="http://schemas.microsoft.com/office/drawing/2014/main" id="{16F2A54C-8BDB-48C1-9386-5D43B4E19CD2}"/>
            </a:ext>
          </a:extLst>
        </xdr:cNvPr>
        <xdr:cNvCxnSpPr/>
      </xdr:nvCxnSpPr>
      <xdr:spPr>
        <a:xfrm>
          <a:off x="3571874" y="11114124"/>
          <a:ext cx="468001" cy="0"/>
        </a:xfrm>
        <a:prstGeom prst="line">
          <a:avLst/>
        </a:prstGeom>
        <a:ln w="825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46</xdr:row>
      <xdr:rowOff>142875</xdr:rowOff>
    </xdr:from>
    <xdr:to>
      <xdr:col>19</xdr:col>
      <xdr:colOff>235500</xdr:colOff>
      <xdr:row>46</xdr:row>
      <xdr:rowOff>142875</xdr:rowOff>
    </xdr:to>
    <xdr:cxnSp macro="">
      <xdr:nvCxnSpPr>
        <xdr:cNvPr id="5" name="直線コネクタ 4">
          <a:extLst>
            <a:ext uri="{FF2B5EF4-FFF2-40B4-BE49-F238E27FC236}">
              <a16:creationId xmlns:a16="http://schemas.microsoft.com/office/drawing/2014/main" id="{F0E47CB1-60CF-4CCB-B3BE-D23F1357AE52}"/>
            </a:ext>
          </a:extLst>
        </xdr:cNvPr>
        <xdr:cNvCxnSpPr/>
      </xdr:nvCxnSpPr>
      <xdr:spPr>
        <a:xfrm flipV="1">
          <a:off x="3571875" y="12544425"/>
          <a:ext cx="1188000" cy="0"/>
        </a:xfrm>
        <a:prstGeom prst="line">
          <a:avLst/>
        </a:prstGeom>
        <a:ln w="825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46</xdr:row>
      <xdr:rowOff>155501</xdr:rowOff>
    </xdr:from>
    <xdr:to>
      <xdr:col>12</xdr:col>
      <xdr:colOff>234000</xdr:colOff>
      <xdr:row>46</xdr:row>
      <xdr:rowOff>155501</xdr:rowOff>
    </xdr:to>
    <xdr:cxnSp macro="">
      <xdr:nvCxnSpPr>
        <xdr:cNvPr id="6" name="直線コネクタ 5">
          <a:extLst>
            <a:ext uri="{FF2B5EF4-FFF2-40B4-BE49-F238E27FC236}">
              <a16:creationId xmlns:a16="http://schemas.microsoft.com/office/drawing/2014/main" id="{563B0ECD-44CE-42E3-90EF-762DCB6C63B4}"/>
            </a:ext>
          </a:extLst>
        </xdr:cNvPr>
        <xdr:cNvCxnSpPr/>
      </xdr:nvCxnSpPr>
      <xdr:spPr>
        <a:xfrm>
          <a:off x="2857500" y="12557051"/>
          <a:ext cx="234000" cy="0"/>
        </a:xfrm>
        <a:prstGeom prst="line">
          <a:avLst/>
        </a:prstGeom>
        <a:ln w="825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10</xdr:row>
      <xdr:rowOff>173182</xdr:rowOff>
    </xdr:from>
    <xdr:to>
      <xdr:col>35</xdr:col>
      <xdr:colOff>0</xdr:colOff>
      <xdr:row>10</xdr:row>
      <xdr:rowOff>173182</xdr:rowOff>
    </xdr:to>
    <xdr:cxnSp macro="">
      <xdr:nvCxnSpPr>
        <xdr:cNvPr id="7" name="直線コネクタ 6">
          <a:extLst>
            <a:ext uri="{FF2B5EF4-FFF2-40B4-BE49-F238E27FC236}">
              <a16:creationId xmlns:a16="http://schemas.microsoft.com/office/drawing/2014/main" id="{0A2C8714-DD63-4203-AC6A-7A465261A380}"/>
            </a:ext>
          </a:extLst>
        </xdr:cNvPr>
        <xdr:cNvCxnSpPr/>
      </xdr:nvCxnSpPr>
      <xdr:spPr>
        <a:xfrm>
          <a:off x="5715000" y="2611582"/>
          <a:ext cx="2619375" cy="0"/>
        </a:xfrm>
        <a:prstGeom prst="line">
          <a:avLst/>
        </a:prstGeom>
        <a:ln w="825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16</xdr:row>
      <xdr:rowOff>141324</xdr:rowOff>
    </xdr:from>
    <xdr:to>
      <xdr:col>41</xdr:col>
      <xdr:colOff>235744</xdr:colOff>
      <xdr:row>16</xdr:row>
      <xdr:rowOff>142875</xdr:rowOff>
    </xdr:to>
    <xdr:cxnSp macro="">
      <xdr:nvCxnSpPr>
        <xdr:cNvPr id="8" name="直線コネクタ 7">
          <a:extLst>
            <a:ext uri="{FF2B5EF4-FFF2-40B4-BE49-F238E27FC236}">
              <a16:creationId xmlns:a16="http://schemas.microsoft.com/office/drawing/2014/main" id="{5D373083-CBBE-44D7-9795-EBF31FAB9BD8}"/>
            </a:ext>
          </a:extLst>
        </xdr:cNvPr>
        <xdr:cNvCxnSpPr/>
      </xdr:nvCxnSpPr>
      <xdr:spPr>
        <a:xfrm>
          <a:off x="9286875" y="4294224"/>
          <a:ext cx="711994" cy="1551"/>
        </a:xfrm>
        <a:prstGeom prst="line">
          <a:avLst/>
        </a:prstGeom>
        <a:ln w="825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11</xdr:row>
      <xdr:rowOff>109</xdr:rowOff>
    </xdr:from>
    <xdr:to>
      <xdr:col>25</xdr:col>
      <xdr:colOff>0</xdr:colOff>
      <xdr:row>15</xdr:row>
      <xdr:rowOff>109</xdr:rowOff>
    </xdr:to>
    <xdr:sp macro="" textlink="">
      <xdr:nvSpPr>
        <xdr:cNvPr id="9" name="テキスト ボックス 8">
          <a:extLst>
            <a:ext uri="{FF2B5EF4-FFF2-40B4-BE49-F238E27FC236}">
              <a16:creationId xmlns:a16="http://schemas.microsoft.com/office/drawing/2014/main" id="{31E4D613-2912-4A23-B541-165C530B3EE7}"/>
            </a:ext>
          </a:extLst>
        </xdr:cNvPr>
        <xdr:cNvSpPr txBox="1"/>
      </xdr:nvSpPr>
      <xdr:spPr>
        <a:xfrm>
          <a:off x="5715000" y="2724259"/>
          <a:ext cx="238125" cy="114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pPr algn="ctr"/>
          <a:r>
            <a:rPr kumimoji="1" lang="ja-JP" altLang="en-US" sz="1100" b="1">
              <a:solidFill>
                <a:srgbClr val="FF0000"/>
              </a:solidFill>
            </a:rPr>
            <a:t>工事着手日</a:t>
          </a:r>
        </a:p>
      </xdr:txBody>
    </xdr:sp>
    <xdr:clientData/>
  </xdr:twoCellAnchor>
  <xdr:twoCellAnchor>
    <xdr:from>
      <xdr:col>13</xdr:col>
      <xdr:colOff>1</xdr:colOff>
      <xdr:row>11</xdr:row>
      <xdr:rowOff>3285</xdr:rowOff>
    </xdr:from>
    <xdr:to>
      <xdr:col>24</xdr:col>
      <xdr:colOff>1</xdr:colOff>
      <xdr:row>11</xdr:row>
      <xdr:rowOff>203310</xdr:rowOff>
    </xdr:to>
    <xdr:sp macro="" textlink="">
      <xdr:nvSpPr>
        <xdr:cNvPr id="10" name="テキスト ボックス 9">
          <a:extLst>
            <a:ext uri="{FF2B5EF4-FFF2-40B4-BE49-F238E27FC236}">
              <a16:creationId xmlns:a16="http://schemas.microsoft.com/office/drawing/2014/main" id="{EE03B40E-C29D-47C0-85CC-F438CF4774C0}"/>
            </a:ext>
          </a:extLst>
        </xdr:cNvPr>
        <xdr:cNvSpPr txBox="1"/>
      </xdr:nvSpPr>
      <xdr:spPr>
        <a:xfrm>
          <a:off x="3095626" y="2727435"/>
          <a:ext cx="2619375" cy="200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余　　裕　　期　　間</a:t>
          </a:r>
        </a:p>
      </xdr:txBody>
    </xdr:sp>
    <xdr:clientData/>
  </xdr:twoCellAnchor>
  <xdr:twoCellAnchor>
    <xdr:from>
      <xdr:col>18</xdr:col>
      <xdr:colOff>0</xdr:colOff>
      <xdr:row>42</xdr:row>
      <xdr:rowOff>142875</xdr:rowOff>
    </xdr:from>
    <xdr:to>
      <xdr:col>19</xdr:col>
      <xdr:colOff>229876</xdr:colOff>
      <xdr:row>42</xdr:row>
      <xdr:rowOff>142875</xdr:rowOff>
    </xdr:to>
    <xdr:cxnSp macro="">
      <xdr:nvCxnSpPr>
        <xdr:cNvPr id="11" name="直線コネクタ 10">
          <a:extLst>
            <a:ext uri="{FF2B5EF4-FFF2-40B4-BE49-F238E27FC236}">
              <a16:creationId xmlns:a16="http://schemas.microsoft.com/office/drawing/2014/main" id="{8404EEE2-1E17-49DF-A5A2-D2422C94526A}"/>
            </a:ext>
          </a:extLst>
        </xdr:cNvPr>
        <xdr:cNvCxnSpPr/>
      </xdr:nvCxnSpPr>
      <xdr:spPr>
        <a:xfrm>
          <a:off x="4286250" y="11401425"/>
          <a:ext cx="468001" cy="0"/>
        </a:xfrm>
        <a:prstGeom prst="line">
          <a:avLst/>
        </a:prstGeom>
        <a:noFill/>
        <a:ln w="82550" cap="flat" cmpd="sng" algn="ctr">
          <a:solidFill>
            <a:sysClr val="windowText" lastClr="000000"/>
          </a:solidFill>
          <a:prstDash val="solid"/>
        </a:ln>
        <a:effectLst/>
      </xdr:spPr>
    </xdr:cxnSp>
    <xdr:clientData/>
  </xdr:twoCellAnchor>
  <xdr:twoCellAnchor>
    <xdr:from>
      <xdr:col>15</xdr:col>
      <xdr:colOff>0</xdr:colOff>
      <xdr:row>44</xdr:row>
      <xdr:rowOff>152400</xdr:rowOff>
    </xdr:from>
    <xdr:to>
      <xdr:col>16</xdr:col>
      <xdr:colOff>229876</xdr:colOff>
      <xdr:row>44</xdr:row>
      <xdr:rowOff>152400</xdr:rowOff>
    </xdr:to>
    <xdr:cxnSp macro="">
      <xdr:nvCxnSpPr>
        <xdr:cNvPr id="12" name="直線コネクタ 11">
          <a:extLst>
            <a:ext uri="{FF2B5EF4-FFF2-40B4-BE49-F238E27FC236}">
              <a16:creationId xmlns:a16="http://schemas.microsoft.com/office/drawing/2014/main" id="{0414B192-4EAE-437C-A3A3-46A6272171B3}"/>
            </a:ext>
          </a:extLst>
        </xdr:cNvPr>
        <xdr:cNvCxnSpPr/>
      </xdr:nvCxnSpPr>
      <xdr:spPr>
        <a:xfrm>
          <a:off x="3571875" y="11982450"/>
          <a:ext cx="468001" cy="0"/>
        </a:xfrm>
        <a:prstGeom prst="line">
          <a:avLst/>
        </a:prstGeom>
        <a:noFill/>
        <a:ln w="82550" cap="flat" cmpd="sng" algn="ctr">
          <a:solidFill>
            <a:sysClr val="windowText" lastClr="000000"/>
          </a:solidFill>
          <a:prstDash val="solid"/>
        </a:ln>
        <a:effectLst/>
      </xdr:spPr>
    </xdr:cxnSp>
    <xdr:clientData/>
  </xdr:twoCellAnchor>
  <xdr:twoCellAnchor>
    <xdr:from>
      <xdr:col>22</xdr:col>
      <xdr:colOff>0</xdr:colOff>
      <xdr:row>41</xdr:row>
      <xdr:rowOff>152400</xdr:rowOff>
    </xdr:from>
    <xdr:to>
      <xdr:col>23</xdr:col>
      <xdr:colOff>229876</xdr:colOff>
      <xdr:row>41</xdr:row>
      <xdr:rowOff>152400</xdr:rowOff>
    </xdr:to>
    <xdr:cxnSp macro="">
      <xdr:nvCxnSpPr>
        <xdr:cNvPr id="13" name="直線コネクタ 12">
          <a:extLst>
            <a:ext uri="{FF2B5EF4-FFF2-40B4-BE49-F238E27FC236}">
              <a16:creationId xmlns:a16="http://schemas.microsoft.com/office/drawing/2014/main" id="{1451A517-1BEE-4557-99B5-D5A0C974B07F}"/>
            </a:ext>
          </a:extLst>
        </xdr:cNvPr>
        <xdr:cNvCxnSpPr/>
      </xdr:nvCxnSpPr>
      <xdr:spPr>
        <a:xfrm>
          <a:off x="5238750" y="11125200"/>
          <a:ext cx="468001" cy="0"/>
        </a:xfrm>
        <a:prstGeom prst="line">
          <a:avLst/>
        </a:prstGeom>
        <a:noFill/>
        <a:ln w="82550" cap="flat" cmpd="sng" algn="ctr">
          <a:solidFill>
            <a:sysClr val="windowText" lastClr="000000"/>
          </a:solidFill>
          <a:prstDash val="solid"/>
        </a:ln>
        <a:effectLst/>
      </xdr:spPr>
    </xdr:cxnSp>
    <xdr:clientData/>
  </xdr:twoCellAnchor>
  <xdr:twoCellAnchor>
    <xdr:from>
      <xdr:col>22</xdr:col>
      <xdr:colOff>1</xdr:colOff>
      <xdr:row>46</xdr:row>
      <xdr:rowOff>153951</xdr:rowOff>
    </xdr:from>
    <xdr:to>
      <xdr:col>26</xdr:col>
      <xdr:colOff>235501</xdr:colOff>
      <xdr:row>46</xdr:row>
      <xdr:rowOff>153951</xdr:rowOff>
    </xdr:to>
    <xdr:cxnSp macro="">
      <xdr:nvCxnSpPr>
        <xdr:cNvPr id="14" name="直線コネクタ 13">
          <a:extLst>
            <a:ext uri="{FF2B5EF4-FFF2-40B4-BE49-F238E27FC236}">
              <a16:creationId xmlns:a16="http://schemas.microsoft.com/office/drawing/2014/main" id="{AFF26F61-5A62-463F-A3F3-615B48E9D2AB}"/>
            </a:ext>
          </a:extLst>
        </xdr:cNvPr>
        <xdr:cNvCxnSpPr/>
      </xdr:nvCxnSpPr>
      <xdr:spPr>
        <a:xfrm flipV="1">
          <a:off x="5238751" y="12555501"/>
          <a:ext cx="1188000" cy="0"/>
        </a:xfrm>
        <a:prstGeom prst="line">
          <a:avLst/>
        </a:prstGeom>
        <a:noFill/>
        <a:ln w="82550" cap="flat" cmpd="sng" algn="ctr">
          <a:solidFill>
            <a:sysClr val="windowText" lastClr="000000"/>
          </a:solidFill>
          <a:prstDash val="solid"/>
        </a:ln>
        <a:effectLst/>
      </xdr:spPr>
    </xdr:cxnSp>
    <xdr:clientData/>
  </xdr:twoCellAnchor>
  <xdr:twoCellAnchor>
    <xdr:from>
      <xdr:col>25</xdr:col>
      <xdr:colOff>1</xdr:colOff>
      <xdr:row>42</xdr:row>
      <xdr:rowOff>153951</xdr:rowOff>
    </xdr:from>
    <xdr:to>
      <xdr:col>26</xdr:col>
      <xdr:colOff>229877</xdr:colOff>
      <xdr:row>42</xdr:row>
      <xdr:rowOff>153951</xdr:rowOff>
    </xdr:to>
    <xdr:cxnSp macro="">
      <xdr:nvCxnSpPr>
        <xdr:cNvPr id="15" name="直線コネクタ 14">
          <a:extLst>
            <a:ext uri="{FF2B5EF4-FFF2-40B4-BE49-F238E27FC236}">
              <a16:creationId xmlns:a16="http://schemas.microsoft.com/office/drawing/2014/main" id="{5ED61EC2-91E9-45CC-A918-C3190DDE8804}"/>
            </a:ext>
          </a:extLst>
        </xdr:cNvPr>
        <xdr:cNvCxnSpPr/>
      </xdr:nvCxnSpPr>
      <xdr:spPr>
        <a:xfrm>
          <a:off x="5953126" y="11412501"/>
          <a:ext cx="468001" cy="0"/>
        </a:xfrm>
        <a:prstGeom prst="line">
          <a:avLst/>
        </a:prstGeom>
        <a:noFill/>
        <a:ln w="82550" cap="flat" cmpd="sng" algn="ctr">
          <a:solidFill>
            <a:sysClr val="windowText" lastClr="000000"/>
          </a:solidFill>
          <a:prstDash val="solid"/>
        </a:ln>
        <a:effectLst/>
      </xdr:spPr>
    </xdr:cxnSp>
    <xdr:clientData/>
  </xdr:twoCellAnchor>
  <xdr:twoCellAnchor>
    <xdr:from>
      <xdr:col>22</xdr:col>
      <xdr:colOff>1</xdr:colOff>
      <xdr:row>44</xdr:row>
      <xdr:rowOff>163476</xdr:rowOff>
    </xdr:from>
    <xdr:to>
      <xdr:col>23</xdr:col>
      <xdr:colOff>229877</xdr:colOff>
      <xdr:row>44</xdr:row>
      <xdr:rowOff>163476</xdr:rowOff>
    </xdr:to>
    <xdr:cxnSp macro="">
      <xdr:nvCxnSpPr>
        <xdr:cNvPr id="16" name="直線コネクタ 15">
          <a:extLst>
            <a:ext uri="{FF2B5EF4-FFF2-40B4-BE49-F238E27FC236}">
              <a16:creationId xmlns:a16="http://schemas.microsoft.com/office/drawing/2014/main" id="{FCD3026F-6C62-4036-945C-326B494E21CF}"/>
            </a:ext>
          </a:extLst>
        </xdr:cNvPr>
        <xdr:cNvCxnSpPr/>
      </xdr:nvCxnSpPr>
      <xdr:spPr>
        <a:xfrm>
          <a:off x="5238751" y="11993526"/>
          <a:ext cx="468001" cy="0"/>
        </a:xfrm>
        <a:prstGeom prst="line">
          <a:avLst/>
        </a:prstGeom>
        <a:noFill/>
        <a:ln w="82550" cap="flat" cmpd="sng" algn="ctr">
          <a:solidFill>
            <a:sysClr val="windowText" lastClr="000000"/>
          </a:solidFill>
          <a:prstDash val="solid"/>
        </a:ln>
        <a:effectLst/>
      </xdr:spPr>
    </xdr:cxnSp>
    <xdr:clientData/>
  </xdr:twoCellAnchor>
  <xdr:twoCellAnchor>
    <xdr:from>
      <xdr:col>29</xdr:col>
      <xdr:colOff>0</xdr:colOff>
      <xdr:row>41</xdr:row>
      <xdr:rowOff>161925</xdr:rowOff>
    </xdr:from>
    <xdr:to>
      <xdr:col>30</xdr:col>
      <xdr:colOff>229876</xdr:colOff>
      <xdr:row>41</xdr:row>
      <xdr:rowOff>161925</xdr:rowOff>
    </xdr:to>
    <xdr:cxnSp macro="">
      <xdr:nvCxnSpPr>
        <xdr:cNvPr id="17" name="直線コネクタ 16">
          <a:extLst>
            <a:ext uri="{FF2B5EF4-FFF2-40B4-BE49-F238E27FC236}">
              <a16:creationId xmlns:a16="http://schemas.microsoft.com/office/drawing/2014/main" id="{503E9351-AD4D-47EF-9329-B455D65A6C52}"/>
            </a:ext>
          </a:extLst>
        </xdr:cNvPr>
        <xdr:cNvCxnSpPr/>
      </xdr:nvCxnSpPr>
      <xdr:spPr>
        <a:xfrm>
          <a:off x="6905625" y="11134725"/>
          <a:ext cx="468001" cy="0"/>
        </a:xfrm>
        <a:prstGeom prst="line">
          <a:avLst/>
        </a:prstGeom>
        <a:noFill/>
        <a:ln w="82550" cap="flat" cmpd="sng" algn="ctr">
          <a:solidFill>
            <a:sysClr val="windowText" lastClr="000000"/>
          </a:solidFill>
          <a:prstDash val="solid"/>
        </a:ln>
        <a:effectLst/>
      </xdr:spPr>
    </xdr:cxnSp>
    <xdr:clientData/>
  </xdr:twoCellAnchor>
  <xdr:twoCellAnchor>
    <xdr:from>
      <xdr:col>29</xdr:col>
      <xdr:colOff>1</xdr:colOff>
      <xdr:row>46</xdr:row>
      <xdr:rowOff>163476</xdr:rowOff>
    </xdr:from>
    <xdr:to>
      <xdr:col>33</xdr:col>
      <xdr:colOff>235501</xdr:colOff>
      <xdr:row>46</xdr:row>
      <xdr:rowOff>163476</xdr:rowOff>
    </xdr:to>
    <xdr:cxnSp macro="">
      <xdr:nvCxnSpPr>
        <xdr:cNvPr id="18" name="直線コネクタ 17">
          <a:extLst>
            <a:ext uri="{FF2B5EF4-FFF2-40B4-BE49-F238E27FC236}">
              <a16:creationId xmlns:a16="http://schemas.microsoft.com/office/drawing/2014/main" id="{5450DD7D-2F1C-482C-919F-D4D63B62CEB4}"/>
            </a:ext>
          </a:extLst>
        </xdr:cNvPr>
        <xdr:cNvCxnSpPr/>
      </xdr:nvCxnSpPr>
      <xdr:spPr>
        <a:xfrm flipV="1">
          <a:off x="6905626" y="12565026"/>
          <a:ext cx="1188000" cy="0"/>
        </a:xfrm>
        <a:prstGeom prst="line">
          <a:avLst/>
        </a:prstGeom>
        <a:noFill/>
        <a:ln w="82550" cap="flat" cmpd="sng" algn="ctr">
          <a:solidFill>
            <a:sysClr val="windowText" lastClr="000000"/>
          </a:solidFill>
          <a:prstDash val="solid"/>
        </a:ln>
        <a:effectLst/>
      </xdr:spPr>
    </xdr:cxnSp>
    <xdr:clientData/>
  </xdr:twoCellAnchor>
  <xdr:twoCellAnchor>
    <xdr:from>
      <xdr:col>32</xdr:col>
      <xdr:colOff>1</xdr:colOff>
      <xdr:row>42</xdr:row>
      <xdr:rowOff>163476</xdr:rowOff>
    </xdr:from>
    <xdr:to>
      <xdr:col>33</xdr:col>
      <xdr:colOff>229877</xdr:colOff>
      <xdr:row>42</xdr:row>
      <xdr:rowOff>163476</xdr:rowOff>
    </xdr:to>
    <xdr:cxnSp macro="">
      <xdr:nvCxnSpPr>
        <xdr:cNvPr id="19" name="直線コネクタ 18">
          <a:extLst>
            <a:ext uri="{FF2B5EF4-FFF2-40B4-BE49-F238E27FC236}">
              <a16:creationId xmlns:a16="http://schemas.microsoft.com/office/drawing/2014/main" id="{AC4F66AD-2D80-4DC9-A9C0-36DEA268BF8C}"/>
            </a:ext>
          </a:extLst>
        </xdr:cNvPr>
        <xdr:cNvCxnSpPr/>
      </xdr:nvCxnSpPr>
      <xdr:spPr>
        <a:xfrm>
          <a:off x="7620001" y="11422026"/>
          <a:ext cx="468001" cy="0"/>
        </a:xfrm>
        <a:prstGeom prst="line">
          <a:avLst/>
        </a:prstGeom>
        <a:noFill/>
        <a:ln w="82550" cap="flat" cmpd="sng" algn="ctr">
          <a:solidFill>
            <a:sysClr val="windowText" lastClr="000000"/>
          </a:solidFill>
          <a:prstDash val="solid"/>
        </a:ln>
        <a:effectLst/>
      </xdr:spPr>
    </xdr:cxnSp>
    <xdr:clientData/>
  </xdr:twoCellAnchor>
  <xdr:twoCellAnchor>
    <xdr:from>
      <xdr:col>29</xdr:col>
      <xdr:colOff>1</xdr:colOff>
      <xdr:row>44</xdr:row>
      <xdr:rowOff>173001</xdr:rowOff>
    </xdr:from>
    <xdr:to>
      <xdr:col>30</xdr:col>
      <xdr:colOff>229877</xdr:colOff>
      <xdr:row>44</xdr:row>
      <xdr:rowOff>173001</xdr:rowOff>
    </xdr:to>
    <xdr:cxnSp macro="">
      <xdr:nvCxnSpPr>
        <xdr:cNvPr id="20" name="直線コネクタ 19">
          <a:extLst>
            <a:ext uri="{FF2B5EF4-FFF2-40B4-BE49-F238E27FC236}">
              <a16:creationId xmlns:a16="http://schemas.microsoft.com/office/drawing/2014/main" id="{B194108F-C8C0-475B-9E0F-D303D6D67494}"/>
            </a:ext>
          </a:extLst>
        </xdr:cNvPr>
        <xdr:cNvCxnSpPr/>
      </xdr:nvCxnSpPr>
      <xdr:spPr>
        <a:xfrm>
          <a:off x="6905626" y="12003051"/>
          <a:ext cx="468001" cy="0"/>
        </a:xfrm>
        <a:prstGeom prst="line">
          <a:avLst/>
        </a:prstGeom>
        <a:noFill/>
        <a:ln w="82550" cap="flat" cmpd="sng" algn="ctr">
          <a:solidFill>
            <a:sysClr val="windowText" lastClr="000000"/>
          </a:solidFill>
          <a:prstDash val="solid"/>
        </a:ln>
        <a:effectLst/>
      </xdr:spPr>
    </xdr:cxnSp>
    <xdr:clientData/>
  </xdr:twoCellAnchor>
  <xdr:twoCellAnchor>
    <xdr:from>
      <xdr:col>36</xdr:col>
      <xdr:colOff>0</xdr:colOff>
      <xdr:row>41</xdr:row>
      <xdr:rowOff>152400</xdr:rowOff>
    </xdr:from>
    <xdr:to>
      <xdr:col>37</xdr:col>
      <xdr:colOff>229876</xdr:colOff>
      <xdr:row>41</xdr:row>
      <xdr:rowOff>152400</xdr:rowOff>
    </xdr:to>
    <xdr:cxnSp macro="">
      <xdr:nvCxnSpPr>
        <xdr:cNvPr id="21" name="直線コネクタ 20">
          <a:extLst>
            <a:ext uri="{FF2B5EF4-FFF2-40B4-BE49-F238E27FC236}">
              <a16:creationId xmlns:a16="http://schemas.microsoft.com/office/drawing/2014/main" id="{2C52E486-BD77-4CBD-BE20-92CC46045504}"/>
            </a:ext>
          </a:extLst>
        </xdr:cNvPr>
        <xdr:cNvCxnSpPr/>
      </xdr:nvCxnSpPr>
      <xdr:spPr>
        <a:xfrm>
          <a:off x="8572500" y="11125200"/>
          <a:ext cx="468001" cy="0"/>
        </a:xfrm>
        <a:prstGeom prst="line">
          <a:avLst/>
        </a:prstGeom>
        <a:noFill/>
        <a:ln w="82550" cap="flat" cmpd="sng" algn="ctr">
          <a:solidFill>
            <a:sysClr val="windowText" lastClr="000000"/>
          </a:solidFill>
          <a:prstDash val="solid"/>
        </a:ln>
        <a:effectLst/>
      </xdr:spPr>
    </xdr:cxnSp>
    <xdr:clientData/>
  </xdr:twoCellAnchor>
  <xdr:twoCellAnchor>
    <xdr:from>
      <xdr:col>36</xdr:col>
      <xdr:colOff>1</xdr:colOff>
      <xdr:row>46</xdr:row>
      <xdr:rowOff>182526</xdr:rowOff>
    </xdr:from>
    <xdr:to>
      <xdr:col>40</xdr:col>
      <xdr:colOff>1501</xdr:colOff>
      <xdr:row>46</xdr:row>
      <xdr:rowOff>182526</xdr:rowOff>
    </xdr:to>
    <xdr:cxnSp macro="">
      <xdr:nvCxnSpPr>
        <xdr:cNvPr id="22" name="直線コネクタ 21">
          <a:extLst>
            <a:ext uri="{FF2B5EF4-FFF2-40B4-BE49-F238E27FC236}">
              <a16:creationId xmlns:a16="http://schemas.microsoft.com/office/drawing/2014/main" id="{61E73AB5-B58C-4B82-ACC0-6E13209CC067}"/>
            </a:ext>
          </a:extLst>
        </xdr:cNvPr>
        <xdr:cNvCxnSpPr/>
      </xdr:nvCxnSpPr>
      <xdr:spPr>
        <a:xfrm flipV="1">
          <a:off x="8572501" y="12584076"/>
          <a:ext cx="954000" cy="0"/>
        </a:xfrm>
        <a:prstGeom prst="line">
          <a:avLst/>
        </a:prstGeom>
        <a:noFill/>
        <a:ln w="82550" cap="flat" cmpd="sng" algn="ctr">
          <a:solidFill>
            <a:sysClr val="windowText" lastClr="000000"/>
          </a:solidFill>
          <a:prstDash val="solid"/>
        </a:ln>
        <a:effectLst/>
      </xdr:spPr>
    </xdr:cxnSp>
    <xdr:clientData/>
  </xdr:twoCellAnchor>
  <xdr:twoCellAnchor>
    <xdr:from>
      <xdr:col>39</xdr:col>
      <xdr:colOff>1</xdr:colOff>
      <xdr:row>42</xdr:row>
      <xdr:rowOff>153951</xdr:rowOff>
    </xdr:from>
    <xdr:to>
      <xdr:col>39</xdr:col>
      <xdr:colOff>234001</xdr:colOff>
      <xdr:row>42</xdr:row>
      <xdr:rowOff>153951</xdr:rowOff>
    </xdr:to>
    <xdr:cxnSp macro="">
      <xdr:nvCxnSpPr>
        <xdr:cNvPr id="23" name="直線コネクタ 22">
          <a:extLst>
            <a:ext uri="{FF2B5EF4-FFF2-40B4-BE49-F238E27FC236}">
              <a16:creationId xmlns:a16="http://schemas.microsoft.com/office/drawing/2014/main" id="{FF8641AA-CDD3-473B-B2CC-02604F5E6369}"/>
            </a:ext>
          </a:extLst>
        </xdr:cNvPr>
        <xdr:cNvCxnSpPr/>
      </xdr:nvCxnSpPr>
      <xdr:spPr>
        <a:xfrm>
          <a:off x="9286876" y="11412501"/>
          <a:ext cx="234000" cy="0"/>
        </a:xfrm>
        <a:prstGeom prst="line">
          <a:avLst/>
        </a:prstGeom>
        <a:noFill/>
        <a:ln w="82550" cap="flat" cmpd="sng" algn="ctr">
          <a:solidFill>
            <a:sysClr val="windowText" lastClr="000000"/>
          </a:solidFill>
          <a:prstDash val="solid"/>
        </a:ln>
        <a:effectLst/>
      </xdr:spPr>
    </xdr:cxnSp>
    <xdr:clientData/>
  </xdr:twoCellAnchor>
  <xdr:twoCellAnchor>
    <xdr:from>
      <xdr:col>36</xdr:col>
      <xdr:colOff>1</xdr:colOff>
      <xdr:row>44</xdr:row>
      <xdr:rowOff>163476</xdr:rowOff>
    </xdr:from>
    <xdr:to>
      <xdr:col>37</xdr:col>
      <xdr:colOff>229877</xdr:colOff>
      <xdr:row>44</xdr:row>
      <xdr:rowOff>163476</xdr:rowOff>
    </xdr:to>
    <xdr:cxnSp macro="">
      <xdr:nvCxnSpPr>
        <xdr:cNvPr id="24" name="直線コネクタ 23">
          <a:extLst>
            <a:ext uri="{FF2B5EF4-FFF2-40B4-BE49-F238E27FC236}">
              <a16:creationId xmlns:a16="http://schemas.microsoft.com/office/drawing/2014/main" id="{371240A7-C6AA-4F7F-92FF-AFF0AC95732D}"/>
            </a:ext>
          </a:extLst>
        </xdr:cNvPr>
        <xdr:cNvCxnSpPr/>
      </xdr:nvCxnSpPr>
      <xdr:spPr>
        <a:xfrm>
          <a:off x="8572501" y="11993526"/>
          <a:ext cx="468001" cy="0"/>
        </a:xfrm>
        <a:prstGeom prst="line">
          <a:avLst/>
        </a:prstGeom>
        <a:noFill/>
        <a:ln w="82550" cap="flat" cmpd="sng" algn="ctr">
          <a:solidFill>
            <a:sysClr val="windowText" lastClr="000000"/>
          </a:solidFill>
          <a:prstDash val="solid"/>
        </a:ln>
        <a:effectLst/>
      </xdr:spPr>
    </xdr:cxnSp>
    <xdr:clientData/>
  </xdr:twoCellAnchor>
  <xdr:twoCellAnchor>
    <xdr:from>
      <xdr:col>20</xdr:col>
      <xdr:colOff>0</xdr:colOff>
      <xdr:row>71</xdr:row>
      <xdr:rowOff>142875</xdr:rowOff>
    </xdr:from>
    <xdr:to>
      <xdr:col>22</xdr:col>
      <xdr:colOff>0</xdr:colOff>
      <xdr:row>71</xdr:row>
      <xdr:rowOff>142875</xdr:rowOff>
    </xdr:to>
    <xdr:cxnSp macro="">
      <xdr:nvCxnSpPr>
        <xdr:cNvPr id="25" name="直線コネクタ 24">
          <a:extLst>
            <a:ext uri="{FF2B5EF4-FFF2-40B4-BE49-F238E27FC236}">
              <a16:creationId xmlns:a16="http://schemas.microsoft.com/office/drawing/2014/main" id="{18270F58-9050-47E4-B06C-67963422BFB0}"/>
            </a:ext>
          </a:extLst>
        </xdr:cNvPr>
        <xdr:cNvCxnSpPr/>
      </xdr:nvCxnSpPr>
      <xdr:spPr>
        <a:xfrm>
          <a:off x="4762500" y="19364325"/>
          <a:ext cx="476250" cy="0"/>
        </a:xfrm>
        <a:prstGeom prst="line">
          <a:avLst/>
        </a:prstGeom>
        <a:noFill/>
        <a:ln w="82550" cap="flat" cmpd="sng" algn="ctr">
          <a:solidFill>
            <a:sysClr val="windowText" lastClr="000000"/>
          </a:solidFill>
          <a:prstDash val="solid"/>
        </a:ln>
        <a:effectLst/>
      </xdr:spPr>
    </xdr:cxnSp>
    <xdr:clientData/>
  </xdr:twoCellAnchor>
  <xdr:twoCellAnchor>
    <xdr:from>
      <xdr:col>20</xdr:col>
      <xdr:colOff>0</xdr:colOff>
      <xdr:row>76</xdr:row>
      <xdr:rowOff>144426</xdr:rowOff>
    </xdr:from>
    <xdr:to>
      <xdr:col>23</xdr:col>
      <xdr:colOff>235501</xdr:colOff>
      <xdr:row>76</xdr:row>
      <xdr:rowOff>144426</xdr:rowOff>
    </xdr:to>
    <xdr:cxnSp macro="">
      <xdr:nvCxnSpPr>
        <xdr:cNvPr id="26" name="直線コネクタ 25">
          <a:extLst>
            <a:ext uri="{FF2B5EF4-FFF2-40B4-BE49-F238E27FC236}">
              <a16:creationId xmlns:a16="http://schemas.microsoft.com/office/drawing/2014/main" id="{65A31EC5-4F05-43B2-A8C9-32A58B6B9DCF}"/>
            </a:ext>
          </a:extLst>
        </xdr:cNvPr>
        <xdr:cNvCxnSpPr/>
      </xdr:nvCxnSpPr>
      <xdr:spPr>
        <a:xfrm>
          <a:off x="4762500" y="20794626"/>
          <a:ext cx="949876" cy="0"/>
        </a:xfrm>
        <a:prstGeom prst="line">
          <a:avLst/>
        </a:prstGeom>
        <a:noFill/>
        <a:ln w="82550" cap="flat" cmpd="sng" algn="ctr">
          <a:solidFill>
            <a:sysClr val="windowText" lastClr="000000"/>
          </a:solidFill>
          <a:prstDash val="solid"/>
        </a:ln>
        <a:effectLst/>
      </xdr:spPr>
    </xdr:cxnSp>
    <xdr:clientData/>
  </xdr:twoCellAnchor>
  <xdr:twoCellAnchor>
    <xdr:from>
      <xdr:col>22</xdr:col>
      <xdr:colOff>1</xdr:colOff>
      <xdr:row>72</xdr:row>
      <xdr:rowOff>144426</xdr:rowOff>
    </xdr:from>
    <xdr:to>
      <xdr:col>23</xdr:col>
      <xdr:colOff>229877</xdr:colOff>
      <xdr:row>72</xdr:row>
      <xdr:rowOff>144426</xdr:rowOff>
    </xdr:to>
    <xdr:cxnSp macro="">
      <xdr:nvCxnSpPr>
        <xdr:cNvPr id="27" name="直線コネクタ 26">
          <a:extLst>
            <a:ext uri="{FF2B5EF4-FFF2-40B4-BE49-F238E27FC236}">
              <a16:creationId xmlns:a16="http://schemas.microsoft.com/office/drawing/2014/main" id="{1E4114E9-1489-46F9-8ED9-186379FBA599}"/>
            </a:ext>
          </a:extLst>
        </xdr:cNvPr>
        <xdr:cNvCxnSpPr/>
      </xdr:nvCxnSpPr>
      <xdr:spPr>
        <a:xfrm>
          <a:off x="5238751" y="19651626"/>
          <a:ext cx="468001" cy="0"/>
        </a:xfrm>
        <a:prstGeom prst="line">
          <a:avLst/>
        </a:prstGeom>
        <a:noFill/>
        <a:ln w="82550" cap="flat" cmpd="sng" algn="ctr">
          <a:solidFill>
            <a:sysClr val="windowText" lastClr="000000"/>
          </a:solidFill>
          <a:prstDash val="solid"/>
        </a:ln>
        <a:effectLst/>
      </xdr:spPr>
    </xdr:cxnSp>
    <xdr:clientData/>
  </xdr:twoCellAnchor>
  <xdr:twoCellAnchor>
    <xdr:from>
      <xdr:col>20</xdr:col>
      <xdr:colOff>0</xdr:colOff>
      <xdr:row>74</xdr:row>
      <xdr:rowOff>153951</xdr:rowOff>
    </xdr:from>
    <xdr:to>
      <xdr:col>22</xdr:col>
      <xdr:colOff>0</xdr:colOff>
      <xdr:row>74</xdr:row>
      <xdr:rowOff>153951</xdr:rowOff>
    </xdr:to>
    <xdr:cxnSp macro="">
      <xdr:nvCxnSpPr>
        <xdr:cNvPr id="28" name="直線コネクタ 27">
          <a:extLst>
            <a:ext uri="{FF2B5EF4-FFF2-40B4-BE49-F238E27FC236}">
              <a16:creationId xmlns:a16="http://schemas.microsoft.com/office/drawing/2014/main" id="{C99F4F8B-87FA-4659-B91F-4AD05488A25B}"/>
            </a:ext>
          </a:extLst>
        </xdr:cNvPr>
        <xdr:cNvCxnSpPr/>
      </xdr:nvCxnSpPr>
      <xdr:spPr>
        <a:xfrm>
          <a:off x="4762500" y="20232651"/>
          <a:ext cx="476250" cy="0"/>
        </a:xfrm>
        <a:prstGeom prst="line">
          <a:avLst/>
        </a:prstGeom>
        <a:noFill/>
        <a:ln w="82550" cap="flat" cmpd="sng" algn="ctr">
          <a:solidFill>
            <a:sysClr val="windowText" lastClr="000000"/>
          </a:solidFill>
          <a:prstDash val="solid"/>
        </a:ln>
        <a:effectLst/>
      </xdr:spPr>
    </xdr:cxnSp>
    <xdr:clientData/>
  </xdr:twoCellAnchor>
  <xdr:twoCellAnchor>
    <xdr:from>
      <xdr:col>26</xdr:col>
      <xdr:colOff>0</xdr:colOff>
      <xdr:row>71</xdr:row>
      <xdr:rowOff>152400</xdr:rowOff>
    </xdr:from>
    <xdr:to>
      <xdr:col>27</xdr:col>
      <xdr:colOff>229876</xdr:colOff>
      <xdr:row>71</xdr:row>
      <xdr:rowOff>152400</xdr:rowOff>
    </xdr:to>
    <xdr:cxnSp macro="">
      <xdr:nvCxnSpPr>
        <xdr:cNvPr id="29" name="直線コネクタ 28">
          <a:extLst>
            <a:ext uri="{FF2B5EF4-FFF2-40B4-BE49-F238E27FC236}">
              <a16:creationId xmlns:a16="http://schemas.microsoft.com/office/drawing/2014/main" id="{79BEFD21-2F43-4125-BA15-91515DE2E07A}"/>
            </a:ext>
          </a:extLst>
        </xdr:cNvPr>
        <xdr:cNvCxnSpPr/>
      </xdr:nvCxnSpPr>
      <xdr:spPr>
        <a:xfrm>
          <a:off x="6191250" y="19373850"/>
          <a:ext cx="468001" cy="0"/>
        </a:xfrm>
        <a:prstGeom prst="line">
          <a:avLst/>
        </a:prstGeom>
        <a:noFill/>
        <a:ln w="82550" cap="flat" cmpd="sng" algn="ctr">
          <a:solidFill>
            <a:sysClr val="windowText" lastClr="000000"/>
          </a:solidFill>
          <a:prstDash val="solid"/>
        </a:ln>
        <a:effectLst/>
      </xdr:spPr>
    </xdr:cxnSp>
    <xdr:clientData/>
  </xdr:twoCellAnchor>
  <xdr:twoCellAnchor>
    <xdr:from>
      <xdr:col>26</xdr:col>
      <xdr:colOff>1</xdr:colOff>
      <xdr:row>77</xdr:row>
      <xdr:rowOff>173001</xdr:rowOff>
    </xdr:from>
    <xdr:to>
      <xdr:col>30</xdr:col>
      <xdr:colOff>235501</xdr:colOff>
      <xdr:row>77</xdr:row>
      <xdr:rowOff>173001</xdr:rowOff>
    </xdr:to>
    <xdr:cxnSp macro="">
      <xdr:nvCxnSpPr>
        <xdr:cNvPr id="30" name="直線コネクタ 29">
          <a:extLst>
            <a:ext uri="{FF2B5EF4-FFF2-40B4-BE49-F238E27FC236}">
              <a16:creationId xmlns:a16="http://schemas.microsoft.com/office/drawing/2014/main" id="{37C23711-CFFE-4AEE-94E2-21ABE28B28C9}"/>
            </a:ext>
          </a:extLst>
        </xdr:cNvPr>
        <xdr:cNvCxnSpPr/>
      </xdr:nvCxnSpPr>
      <xdr:spPr>
        <a:xfrm flipV="1">
          <a:off x="6191251" y="21108951"/>
          <a:ext cx="1188000" cy="0"/>
        </a:xfrm>
        <a:prstGeom prst="line">
          <a:avLst/>
        </a:prstGeom>
        <a:noFill/>
        <a:ln w="82550" cap="flat" cmpd="sng" algn="ctr">
          <a:solidFill>
            <a:sysClr val="windowText" lastClr="000000"/>
          </a:solidFill>
          <a:prstDash val="solid"/>
        </a:ln>
        <a:effectLst/>
      </xdr:spPr>
    </xdr:cxnSp>
    <xdr:clientData/>
  </xdr:twoCellAnchor>
  <xdr:twoCellAnchor>
    <xdr:from>
      <xdr:col>29</xdr:col>
      <xdr:colOff>1</xdr:colOff>
      <xdr:row>72</xdr:row>
      <xdr:rowOff>153951</xdr:rowOff>
    </xdr:from>
    <xdr:to>
      <xdr:col>30</xdr:col>
      <xdr:colOff>229877</xdr:colOff>
      <xdr:row>72</xdr:row>
      <xdr:rowOff>153951</xdr:rowOff>
    </xdr:to>
    <xdr:cxnSp macro="">
      <xdr:nvCxnSpPr>
        <xdr:cNvPr id="31" name="直線コネクタ 30">
          <a:extLst>
            <a:ext uri="{FF2B5EF4-FFF2-40B4-BE49-F238E27FC236}">
              <a16:creationId xmlns:a16="http://schemas.microsoft.com/office/drawing/2014/main" id="{E1755C17-618A-45D6-B56C-77CD12B03058}"/>
            </a:ext>
          </a:extLst>
        </xdr:cNvPr>
        <xdr:cNvCxnSpPr/>
      </xdr:nvCxnSpPr>
      <xdr:spPr>
        <a:xfrm>
          <a:off x="6905626" y="19661151"/>
          <a:ext cx="468001" cy="0"/>
        </a:xfrm>
        <a:prstGeom prst="line">
          <a:avLst/>
        </a:prstGeom>
        <a:noFill/>
        <a:ln w="82550" cap="flat" cmpd="sng" algn="ctr">
          <a:solidFill>
            <a:sysClr val="windowText" lastClr="000000"/>
          </a:solidFill>
          <a:prstDash val="solid"/>
        </a:ln>
        <a:effectLst/>
      </xdr:spPr>
    </xdr:cxnSp>
    <xdr:clientData/>
  </xdr:twoCellAnchor>
  <xdr:twoCellAnchor>
    <xdr:from>
      <xdr:col>26</xdr:col>
      <xdr:colOff>1</xdr:colOff>
      <xdr:row>74</xdr:row>
      <xdr:rowOff>163476</xdr:rowOff>
    </xdr:from>
    <xdr:to>
      <xdr:col>27</xdr:col>
      <xdr:colOff>229877</xdr:colOff>
      <xdr:row>74</xdr:row>
      <xdr:rowOff>163476</xdr:rowOff>
    </xdr:to>
    <xdr:cxnSp macro="">
      <xdr:nvCxnSpPr>
        <xdr:cNvPr id="32" name="直線コネクタ 31">
          <a:extLst>
            <a:ext uri="{FF2B5EF4-FFF2-40B4-BE49-F238E27FC236}">
              <a16:creationId xmlns:a16="http://schemas.microsoft.com/office/drawing/2014/main" id="{31B33BDF-1375-462D-A55A-1963EDE19B7A}"/>
            </a:ext>
          </a:extLst>
        </xdr:cNvPr>
        <xdr:cNvCxnSpPr/>
      </xdr:nvCxnSpPr>
      <xdr:spPr>
        <a:xfrm>
          <a:off x="6191251" y="20242176"/>
          <a:ext cx="468001" cy="0"/>
        </a:xfrm>
        <a:prstGeom prst="line">
          <a:avLst/>
        </a:prstGeom>
        <a:noFill/>
        <a:ln w="82550" cap="flat" cmpd="sng" algn="ctr">
          <a:solidFill>
            <a:sysClr val="windowText" lastClr="000000"/>
          </a:solidFill>
          <a:prstDash val="solid"/>
        </a:ln>
        <a:effectLst/>
      </xdr:spPr>
    </xdr:cxnSp>
    <xdr:clientData/>
  </xdr:twoCellAnchor>
  <xdr:twoCellAnchor>
    <xdr:from>
      <xdr:col>33</xdr:col>
      <xdr:colOff>0</xdr:colOff>
      <xdr:row>71</xdr:row>
      <xdr:rowOff>142875</xdr:rowOff>
    </xdr:from>
    <xdr:to>
      <xdr:col>34</xdr:col>
      <xdr:colOff>229876</xdr:colOff>
      <xdr:row>71</xdr:row>
      <xdr:rowOff>142875</xdr:rowOff>
    </xdr:to>
    <xdr:cxnSp macro="">
      <xdr:nvCxnSpPr>
        <xdr:cNvPr id="33" name="直線コネクタ 32">
          <a:extLst>
            <a:ext uri="{FF2B5EF4-FFF2-40B4-BE49-F238E27FC236}">
              <a16:creationId xmlns:a16="http://schemas.microsoft.com/office/drawing/2014/main" id="{8B9E28FE-1E8D-49CB-BC70-44D65AD85660}"/>
            </a:ext>
          </a:extLst>
        </xdr:cNvPr>
        <xdr:cNvCxnSpPr/>
      </xdr:nvCxnSpPr>
      <xdr:spPr>
        <a:xfrm>
          <a:off x="7858125" y="19364325"/>
          <a:ext cx="468001" cy="0"/>
        </a:xfrm>
        <a:prstGeom prst="line">
          <a:avLst/>
        </a:prstGeom>
        <a:noFill/>
        <a:ln w="82550" cap="flat" cmpd="sng" algn="ctr">
          <a:solidFill>
            <a:sysClr val="windowText" lastClr="000000"/>
          </a:solidFill>
          <a:prstDash val="solid"/>
        </a:ln>
        <a:effectLst/>
      </xdr:spPr>
    </xdr:cxnSp>
    <xdr:clientData/>
  </xdr:twoCellAnchor>
  <xdr:twoCellAnchor>
    <xdr:from>
      <xdr:col>33</xdr:col>
      <xdr:colOff>9526</xdr:colOff>
      <xdr:row>78</xdr:row>
      <xdr:rowOff>153951</xdr:rowOff>
    </xdr:from>
    <xdr:to>
      <xdr:col>38</xdr:col>
      <xdr:colOff>6901</xdr:colOff>
      <xdr:row>78</xdr:row>
      <xdr:rowOff>153951</xdr:rowOff>
    </xdr:to>
    <xdr:cxnSp macro="">
      <xdr:nvCxnSpPr>
        <xdr:cNvPr id="34" name="直線コネクタ 33">
          <a:extLst>
            <a:ext uri="{FF2B5EF4-FFF2-40B4-BE49-F238E27FC236}">
              <a16:creationId xmlns:a16="http://schemas.microsoft.com/office/drawing/2014/main" id="{44D80989-EAAB-463C-A2CB-2ACBF41C4094}"/>
            </a:ext>
          </a:extLst>
        </xdr:cNvPr>
        <xdr:cNvCxnSpPr/>
      </xdr:nvCxnSpPr>
      <xdr:spPr>
        <a:xfrm flipV="1">
          <a:off x="7867651" y="21375651"/>
          <a:ext cx="1188000" cy="0"/>
        </a:xfrm>
        <a:prstGeom prst="line">
          <a:avLst/>
        </a:prstGeom>
        <a:noFill/>
        <a:ln w="82550" cap="flat" cmpd="sng" algn="ctr">
          <a:solidFill>
            <a:sysClr val="windowText" lastClr="000000"/>
          </a:solidFill>
          <a:prstDash val="solid"/>
        </a:ln>
        <a:effectLst/>
      </xdr:spPr>
    </xdr:cxnSp>
    <xdr:clientData/>
  </xdr:twoCellAnchor>
  <xdr:twoCellAnchor>
    <xdr:from>
      <xdr:col>36</xdr:col>
      <xdr:colOff>1</xdr:colOff>
      <xdr:row>72</xdr:row>
      <xdr:rowOff>144426</xdr:rowOff>
    </xdr:from>
    <xdr:to>
      <xdr:col>37</xdr:col>
      <xdr:colOff>229877</xdr:colOff>
      <xdr:row>72</xdr:row>
      <xdr:rowOff>144426</xdr:rowOff>
    </xdr:to>
    <xdr:cxnSp macro="">
      <xdr:nvCxnSpPr>
        <xdr:cNvPr id="35" name="直線コネクタ 34">
          <a:extLst>
            <a:ext uri="{FF2B5EF4-FFF2-40B4-BE49-F238E27FC236}">
              <a16:creationId xmlns:a16="http://schemas.microsoft.com/office/drawing/2014/main" id="{9FF8002F-F2B7-49A6-B2C6-5B08EE20C7E0}"/>
            </a:ext>
          </a:extLst>
        </xdr:cNvPr>
        <xdr:cNvCxnSpPr/>
      </xdr:nvCxnSpPr>
      <xdr:spPr>
        <a:xfrm>
          <a:off x="8572501" y="19651626"/>
          <a:ext cx="468001" cy="0"/>
        </a:xfrm>
        <a:prstGeom prst="line">
          <a:avLst/>
        </a:prstGeom>
        <a:noFill/>
        <a:ln w="82550" cap="flat" cmpd="sng" algn="ctr">
          <a:solidFill>
            <a:sysClr val="windowText" lastClr="000000"/>
          </a:solidFill>
          <a:prstDash val="solid"/>
        </a:ln>
        <a:effectLst/>
      </xdr:spPr>
    </xdr:cxnSp>
    <xdr:clientData/>
  </xdr:twoCellAnchor>
  <xdr:twoCellAnchor>
    <xdr:from>
      <xdr:col>33</xdr:col>
      <xdr:colOff>1</xdr:colOff>
      <xdr:row>74</xdr:row>
      <xdr:rowOff>153951</xdr:rowOff>
    </xdr:from>
    <xdr:to>
      <xdr:col>34</xdr:col>
      <xdr:colOff>229877</xdr:colOff>
      <xdr:row>74</xdr:row>
      <xdr:rowOff>153951</xdr:rowOff>
    </xdr:to>
    <xdr:cxnSp macro="">
      <xdr:nvCxnSpPr>
        <xdr:cNvPr id="36" name="直線コネクタ 35">
          <a:extLst>
            <a:ext uri="{FF2B5EF4-FFF2-40B4-BE49-F238E27FC236}">
              <a16:creationId xmlns:a16="http://schemas.microsoft.com/office/drawing/2014/main" id="{9C56144D-B946-4137-88E0-839B444F9674}"/>
            </a:ext>
          </a:extLst>
        </xdr:cNvPr>
        <xdr:cNvCxnSpPr/>
      </xdr:nvCxnSpPr>
      <xdr:spPr>
        <a:xfrm>
          <a:off x="7858126" y="20232651"/>
          <a:ext cx="468001" cy="0"/>
        </a:xfrm>
        <a:prstGeom prst="line">
          <a:avLst/>
        </a:prstGeom>
        <a:noFill/>
        <a:ln w="82550" cap="flat" cmpd="sng" algn="ctr">
          <a:solidFill>
            <a:sysClr val="windowText" lastClr="000000"/>
          </a:solidFill>
          <a:prstDash val="solid"/>
        </a:ln>
        <a:effectLst/>
      </xdr:spPr>
    </xdr:cxnSp>
    <xdr:clientData/>
  </xdr:twoCellAnchor>
  <xdr:twoCellAnchor>
    <xdr:from>
      <xdr:col>30</xdr:col>
      <xdr:colOff>9525</xdr:colOff>
      <xdr:row>105</xdr:row>
      <xdr:rowOff>161925</xdr:rowOff>
    </xdr:from>
    <xdr:to>
      <xdr:col>32</xdr:col>
      <xdr:colOff>1276</xdr:colOff>
      <xdr:row>105</xdr:row>
      <xdr:rowOff>161925</xdr:rowOff>
    </xdr:to>
    <xdr:cxnSp macro="">
      <xdr:nvCxnSpPr>
        <xdr:cNvPr id="37" name="直線コネクタ 36">
          <a:extLst>
            <a:ext uri="{FF2B5EF4-FFF2-40B4-BE49-F238E27FC236}">
              <a16:creationId xmlns:a16="http://schemas.microsoft.com/office/drawing/2014/main" id="{81F1BABC-B93C-4CF0-ADAD-E94A5D9A6AB3}"/>
            </a:ext>
          </a:extLst>
        </xdr:cNvPr>
        <xdr:cNvCxnSpPr/>
      </xdr:nvCxnSpPr>
      <xdr:spPr>
        <a:xfrm>
          <a:off x="7153275" y="28775025"/>
          <a:ext cx="468001" cy="0"/>
        </a:xfrm>
        <a:prstGeom prst="line">
          <a:avLst/>
        </a:prstGeom>
        <a:noFill/>
        <a:ln w="82550" cap="flat" cmpd="sng" algn="ctr">
          <a:solidFill>
            <a:sysClr val="windowText" lastClr="000000"/>
          </a:solidFill>
          <a:prstDash val="solid"/>
        </a:ln>
        <a:effectLst/>
      </xdr:spPr>
    </xdr:cxnSp>
    <xdr:clientData/>
  </xdr:twoCellAnchor>
  <xdr:twoCellAnchor>
    <xdr:from>
      <xdr:col>37</xdr:col>
      <xdr:colOff>1</xdr:colOff>
      <xdr:row>111</xdr:row>
      <xdr:rowOff>144426</xdr:rowOff>
    </xdr:from>
    <xdr:to>
      <xdr:col>38</xdr:col>
      <xdr:colOff>229877</xdr:colOff>
      <xdr:row>111</xdr:row>
      <xdr:rowOff>144426</xdr:rowOff>
    </xdr:to>
    <xdr:cxnSp macro="">
      <xdr:nvCxnSpPr>
        <xdr:cNvPr id="38" name="直線コネクタ 37">
          <a:extLst>
            <a:ext uri="{FF2B5EF4-FFF2-40B4-BE49-F238E27FC236}">
              <a16:creationId xmlns:a16="http://schemas.microsoft.com/office/drawing/2014/main" id="{0FD6CE9C-2B53-4A11-B7AB-D938625FD6B3}"/>
            </a:ext>
          </a:extLst>
        </xdr:cNvPr>
        <xdr:cNvCxnSpPr/>
      </xdr:nvCxnSpPr>
      <xdr:spPr>
        <a:xfrm>
          <a:off x="8810626" y="30472026"/>
          <a:ext cx="468001" cy="0"/>
        </a:xfrm>
        <a:prstGeom prst="line">
          <a:avLst/>
        </a:prstGeom>
        <a:noFill/>
        <a:ln w="82550" cap="flat" cmpd="sng" algn="ctr">
          <a:solidFill>
            <a:sysClr val="windowText" lastClr="000000"/>
          </a:solidFill>
          <a:prstDash val="solid"/>
        </a:ln>
        <a:effectLst/>
      </xdr:spPr>
    </xdr:cxnSp>
    <xdr:clientData/>
  </xdr:twoCellAnchor>
  <xdr:twoCellAnchor>
    <xdr:from>
      <xdr:col>39</xdr:col>
      <xdr:colOff>1</xdr:colOff>
      <xdr:row>112</xdr:row>
      <xdr:rowOff>163476</xdr:rowOff>
    </xdr:from>
    <xdr:to>
      <xdr:col>40</xdr:col>
      <xdr:colOff>229877</xdr:colOff>
      <xdr:row>112</xdr:row>
      <xdr:rowOff>163476</xdr:rowOff>
    </xdr:to>
    <xdr:cxnSp macro="">
      <xdr:nvCxnSpPr>
        <xdr:cNvPr id="39" name="直線コネクタ 38">
          <a:extLst>
            <a:ext uri="{FF2B5EF4-FFF2-40B4-BE49-F238E27FC236}">
              <a16:creationId xmlns:a16="http://schemas.microsoft.com/office/drawing/2014/main" id="{2E834BE5-C3EB-4454-BAF0-2DCF56189BCD}"/>
            </a:ext>
          </a:extLst>
        </xdr:cNvPr>
        <xdr:cNvCxnSpPr/>
      </xdr:nvCxnSpPr>
      <xdr:spPr>
        <a:xfrm>
          <a:off x="9286876" y="30776826"/>
          <a:ext cx="468001" cy="0"/>
        </a:xfrm>
        <a:prstGeom prst="line">
          <a:avLst/>
        </a:prstGeom>
        <a:noFill/>
        <a:ln w="82550" cap="flat" cmpd="sng" algn="ctr">
          <a:solidFill>
            <a:sysClr val="windowText" lastClr="000000"/>
          </a:solidFill>
          <a:prstDash val="solid"/>
        </a:ln>
        <a:effectLst/>
      </xdr:spPr>
    </xdr:cxnSp>
    <xdr:clientData/>
  </xdr:twoCellAnchor>
  <xdr:twoCellAnchor>
    <xdr:from>
      <xdr:col>15</xdr:col>
      <xdr:colOff>0</xdr:colOff>
      <xdr:row>144</xdr:row>
      <xdr:rowOff>152400</xdr:rowOff>
    </xdr:from>
    <xdr:to>
      <xdr:col>15</xdr:col>
      <xdr:colOff>234000</xdr:colOff>
      <xdr:row>144</xdr:row>
      <xdr:rowOff>152400</xdr:rowOff>
    </xdr:to>
    <xdr:cxnSp macro="">
      <xdr:nvCxnSpPr>
        <xdr:cNvPr id="40" name="直線コネクタ 39">
          <a:extLst>
            <a:ext uri="{FF2B5EF4-FFF2-40B4-BE49-F238E27FC236}">
              <a16:creationId xmlns:a16="http://schemas.microsoft.com/office/drawing/2014/main" id="{BFE02D94-07DE-41B7-B9C2-8A05D7F95398}"/>
            </a:ext>
          </a:extLst>
        </xdr:cNvPr>
        <xdr:cNvCxnSpPr/>
      </xdr:nvCxnSpPr>
      <xdr:spPr>
        <a:xfrm>
          <a:off x="3571875" y="39585900"/>
          <a:ext cx="234000" cy="0"/>
        </a:xfrm>
        <a:prstGeom prst="line">
          <a:avLst/>
        </a:prstGeom>
        <a:noFill/>
        <a:ln w="82550" cap="flat" cmpd="sng" algn="ctr">
          <a:solidFill>
            <a:sysClr val="windowText" lastClr="000000"/>
          </a:solidFill>
          <a:prstDash val="solid"/>
        </a:ln>
        <a:effectLst/>
      </xdr:spPr>
    </xdr:cxnSp>
    <xdr:clientData/>
  </xdr:twoCellAnchor>
  <xdr:twoCellAnchor>
    <xdr:from>
      <xdr:col>16</xdr:col>
      <xdr:colOff>0</xdr:colOff>
      <xdr:row>130</xdr:row>
      <xdr:rowOff>161925</xdr:rowOff>
    </xdr:from>
    <xdr:to>
      <xdr:col>26</xdr:col>
      <xdr:colOff>9525</xdr:colOff>
      <xdr:row>130</xdr:row>
      <xdr:rowOff>161925</xdr:rowOff>
    </xdr:to>
    <xdr:cxnSp macro="">
      <xdr:nvCxnSpPr>
        <xdr:cNvPr id="41" name="直線コネクタ 40">
          <a:extLst>
            <a:ext uri="{FF2B5EF4-FFF2-40B4-BE49-F238E27FC236}">
              <a16:creationId xmlns:a16="http://schemas.microsoft.com/office/drawing/2014/main" id="{9E678031-1F8F-489B-B6F7-A4F1856DBC87}"/>
            </a:ext>
          </a:extLst>
        </xdr:cNvPr>
        <xdr:cNvCxnSpPr/>
      </xdr:nvCxnSpPr>
      <xdr:spPr>
        <a:xfrm>
          <a:off x="3810000" y="35594925"/>
          <a:ext cx="2390775" cy="0"/>
        </a:xfrm>
        <a:prstGeom prst="line">
          <a:avLst/>
        </a:prstGeom>
        <a:noFill/>
        <a:ln w="82550" cap="flat" cmpd="sng" algn="ctr">
          <a:solidFill>
            <a:sysClr val="windowText" lastClr="000000"/>
          </a:solidFill>
          <a:prstDash val="solid"/>
        </a:ln>
        <a:effectLst/>
      </xdr:spPr>
    </xdr:cxnSp>
    <xdr:clientData/>
  </xdr:twoCellAnchor>
  <xdr:twoCellAnchor>
    <xdr:from>
      <xdr:col>40</xdr:col>
      <xdr:colOff>0</xdr:colOff>
      <xdr:row>71</xdr:row>
      <xdr:rowOff>161925</xdr:rowOff>
    </xdr:from>
    <xdr:to>
      <xdr:col>43</xdr:col>
      <xdr:colOff>0</xdr:colOff>
      <xdr:row>71</xdr:row>
      <xdr:rowOff>161925</xdr:rowOff>
    </xdr:to>
    <xdr:cxnSp macro="">
      <xdr:nvCxnSpPr>
        <xdr:cNvPr id="42" name="直線コネクタ 41">
          <a:extLst>
            <a:ext uri="{FF2B5EF4-FFF2-40B4-BE49-F238E27FC236}">
              <a16:creationId xmlns:a16="http://schemas.microsoft.com/office/drawing/2014/main" id="{AEDC427A-EFCC-4A13-AB82-41C0B6176FD1}"/>
            </a:ext>
          </a:extLst>
        </xdr:cNvPr>
        <xdr:cNvCxnSpPr/>
      </xdr:nvCxnSpPr>
      <xdr:spPr>
        <a:xfrm>
          <a:off x="9525000" y="19383375"/>
          <a:ext cx="714375" cy="0"/>
        </a:xfrm>
        <a:prstGeom prst="line">
          <a:avLst/>
        </a:prstGeom>
        <a:noFill/>
        <a:ln w="82550" cap="flat" cmpd="sng" algn="ctr">
          <a:solidFill>
            <a:sysClr val="windowText" lastClr="000000"/>
          </a:solidFill>
          <a:prstDash val="solid"/>
        </a:ln>
        <a:effectLst/>
      </xdr:spPr>
    </xdr:cxnSp>
    <xdr:clientData/>
  </xdr:twoCellAnchor>
  <xdr:twoCellAnchor>
    <xdr:from>
      <xdr:col>26</xdr:col>
      <xdr:colOff>9525</xdr:colOff>
      <xdr:row>79</xdr:row>
      <xdr:rowOff>152400</xdr:rowOff>
    </xdr:from>
    <xdr:to>
      <xdr:col>27</xdr:col>
      <xdr:colOff>5400</xdr:colOff>
      <xdr:row>79</xdr:row>
      <xdr:rowOff>152400</xdr:rowOff>
    </xdr:to>
    <xdr:cxnSp macro="">
      <xdr:nvCxnSpPr>
        <xdr:cNvPr id="43" name="直線コネクタ 42">
          <a:extLst>
            <a:ext uri="{FF2B5EF4-FFF2-40B4-BE49-F238E27FC236}">
              <a16:creationId xmlns:a16="http://schemas.microsoft.com/office/drawing/2014/main" id="{E13ED187-230B-4A9C-B697-78948AA7E50D}"/>
            </a:ext>
          </a:extLst>
        </xdr:cNvPr>
        <xdr:cNvCxnSpPr/>
      </xdr:nvCxnSpPr>
      <xdr:spPr>
        <a:xfrm>
          <a:off x="6200775" y="21659850"/>
          <a:ext cx="234000" cy="0"/>
        </a:xfrm>
        <a:prstGeom prst="line">
          <a:avLst/>
        </a:prstGeom>
        <a:noFill/>
        <a:ln w="82550" cap="flat" cmpd="sng" algn="ctr">
          <a:solidFill>
            <a:sysClr val="windowText" lastClr="000000"/>
          </a:solidFill>
          <a:prstDash val="solid"/>
        </a:ln>
        <a:effectLst/>
      </xdr:spPr>
    </xdr:cxnSp>
    <xdr:clientData/>
  </xdr:twoCellAnchor>
  <xdr:twoCellAnchor>
    <xdr:from>
      <xdr:col>12</xdr:col>
      <xdr:colOff>9525</xdr:colOff>
      <xdr:row>102</xdr:row>
      <xdr:rowOff>161925</xdr:rowOff>
    </xdr:from>
    <xdr:to>
      <xdr:col>14</xdr:col>
      <xdr:colOff>1276</xdr:colOff>
      <xdr:row>102</xdr:row>
      <xdr:rowOff>161925</xdr:rowOff>
    </xdr:to>
    <xdr:cxnSp macro="">
      <xdr:nvCxnSpPr>
        <xdr:cNvPr id="44" name="直線コネクタ 43">
          <a:extLst>
            <a:ext uri="{FF2B5EF4-FFF2-40B4-BE49-F238E27FC236}">
              <a16:creationId xmlns:a16="http://schemas.microsoft.com/office/drawing/2014/main" id="{466F07C6-4C20-4981-8A58-8444FD1A9604}"/>
            </a:ext>
          </a:extLst>
        </xdr:cNvPr>
        <xdr:cNvCxnSpPr/>
      </xdr:nvCxnSpPr>
      <xdr:spPr>
        <a:xfrm>
          <a:off x="2867025" y="27917775"/>
          <a:ext cx="468001" cy="0"/>
        </a:xfrm>
        <a:prstGeom prst="line">
          <a:avLst/>
        </a:prstGeom>
        <a:noFill/>
        <a:ln w="82550" cap="flat" cmpd="sng" algn="ctr">
          <a:solidFill>
            <a:sysClr val="windowText" lastClr="000000"/>
          </a:solidFill>
          <a:prstDash val="solid"/>
        </a:ln>
        <a:effectLst/>
      </xdr:spPr>
    </xdr:cxnSp>
    <xdr:clientData/>
  </xdr:twoCellAnchor>
  <xdr:twoCellAnchor>
    <xdr:from>
      <xdr:col>24</xdr:col>
      <xdr:colOff>0</xdr:colOff>
      <xdr:row>103</xdr:row>
      <xdr:rowOff>153951</xdr:rowOff>
    </xdr:from>
    <xdr:to>
      <xdr:col>28</xdr:col>
      <xdr:colOff>6900</xdr:colOff>
      <xdr:row>103</xdr:row>
      <xdr:rowOff>153951</xdr:rowOff>
    </xdr:to>
    <xdr:cxnSp macro="">
      <xdr:nvCxnSpPr>
        <xdr:cNvPr id="45" name="直線コネクタ 44">
          <a:extLst>
            <a:ext uri="{FF2B5EF4-FFF2-40B4-BE49-F238E27FC236}">
              <a16:creationId xmlns:a16="http://schemas.microsoft.com/office/drawing/2014/main" id="{9FB512F4-4436-403C-A880-522B233D1F41}"/>
            </a:ext>
          </a:extLst>
        </xdr:cNvPr>
        <xdr:cNvCxnSpPr/>
      </xdr:nvCxnSpPr>
      <xdr:spPr>
        <a:xfrm>
          <a:off x="5715000" y="28195551"/>
          <a:ext cx="959400" cy="0"/>
        </a:xfrm>
        <a:prstGeom prst="line">
          <a:avLst/>
        </a:prstGeom>
        <a:noFill/>
        <a:ln w="82550" cap="flat" cmpd="sng" algn="ctr">
          <a:solidFill>
            <a:sysClr val="windowText" lastClr="000000"/>
          </a:solidFill>
          <a:prstDash val="solid"/>
        </a:ln>
        <a:effectLst/>
      </xdr:spPr>
    </xdr:cxnSp>
    <xdr:clientData/>
  </xdr:twoCellAnchor>
  <xdr:twoCellAnchor>
    <xdr:from>
      <xdr:col>12</xdr:col>
      <xdr:colOff>9526</xdr:colOff>
      <xdr:row>106</xdr:row>
      <xdr:rowOff>163476</xdr:rowOff>
    </xdr:from>
    <xdr:to>
      <xdr:col>14</xdr:col>
      <xdr:colOff>1277</xdr:colOff>
      <xdr:row>106</xdr:row>
      <xdr:rowOff>163476</xdr:rowOff>
    </xdr:to>
    <xdr:cxnSp macro="">
      <xdr:nvCxnSpPr>
        <xdr:cNvPr id="46" name="直線コネクタ 45">
          <a:extLst>
            <a:ext uri="{FF2B5EF4-FFF2-40B4-BE49-F238E27FC236}">
              <a16:creationId xmlns:a16="http://schemas.microsoft.com/office/drawing/2014/main" id="{BB79E02D-136D-493F-AC9E-BE31749A89B4}"/>
            </a:ext>
          </a:extLst>
        </xdr:cNvPr>
        <xdr:cNvCxnSpPr/>
      </xdr:nvCxnSpPr>
      <xdr:spPr>
        <a:xfrm>
          <a:off x="2867026" y="29062326"/>
          <a:ext cx="468001" cy="0"/>
        </a:xfrm>
        <a:prstGeom prst="line">
          <a:avLst/>
        </a:prstGeom>
        <a:noFill/>
        <a:ln w="82550" cap="flat" cmpd="sng" algn="ctr">
          <a:solidFill>
            <a:sysClr val="windowText" lastClr="000000"/>
          </a:solidFill>
          <a:prstDash val="solid"/>
        </a:ln>
        <a:effectLst/>
      </xdr:spPr>
    </xdr:cxnSp>
    <xdr:clientData/>
  </xdr:twoCellAnchor>
  <xdr:twoCellAnchor>
    <xdr:from>
      <xdr:col>30</xdr:col>
      <xdr:colOff>0</xdr:colOff>
      <xdr:row>110</xdr:row>
      <xdr:rowOff>152400</xdr:rowOff>
    </xdr:from>
    <xdr:to>
      <xdr:col>34</xdr:col>
      <xdr:colOff>0</xdr:colOff>
      <xdr:row>110</xdr:row>
      <xdr:rowOff>152400</xdr:rowOff>
    </xdr:to>
    <xdr:cxnSp macro="">
      <xdr:nvCxnSpPr>
        <xdr:cNvPr id="47" name="直線コネクタ 46">
          <a:extLst>
            <a:ext uri="{FF2B5EF4-FFF2-40B4-BE49-F238E27FC236}">
              <a16:creationId xmlns:a16="http://schemas.microsoft.com/office/drawing/2014/main" id="{DF446388-4059-4D73-8FAF-3C7EC8528924}"/>
            </a:ext>
          </a:extLst>
        </xdr:cNvPr>
        <xdr:cNvCxnSpPr/>
      </xdr:nvCxnSpPr>
      <xdr:spPr>
        <a:xfrm>
          <a:off x="7143750" y="30194250"/>
          <a:ext cx="952500" cy="0"/>
        </a:xfrm>
        <a:prstGeom prst="line">
          <a:avLst/>
        </a:prstGeom>
        <a:noFill/>
        <a:ln w="82550" cap="flat" cmpd="sng" algn="ctr">
          <a:solidFill>
            <a:sysClr val="windowText" lastClr="000000"/>
          </a:solidFill>
          <a:prstDash val="solid"/>
        </a:ln>
        <a:effectLst/>
      </xdr:spPr>
    </xdr:cxnSp>
    <xdr:clientData/>
  </xdr:twoCellAnchor>
  <xdr:twoCellAnchor>
    <xdr:from>
      <xdr:col>24</xdr:col>
      <xdr:colOff>0</xdr:colOff>
      <xdr:row>114</xdr:row>
      <xdr:rowOff>142875</xdr:rowOff>
    </xdr:from>
    <xdr:to>
      <xdr:col>27</xdr:col>
      <xdr:colOff>235500</xdr:colOff>
      <xdr:row>114</xdr:row>
      <xdr:rowOff>142875</xdr:rowOff>
    </xdr:to>
    <xdr:cxnSp macro="">
      <xdr:nvCxnSpPr>
        <xdr:cNvPr id="48" name="直線コネクタ 47">
          <a:extLst>
            <a:ext uri="{FF2B5EF4-FFF2-40B4-BE49-F238E27FC236}">
              <a16:creationId xmlns:a16="http://schemas.microsoft.com/office/drawing/2014/main" id="{770997A3-8F18-4B4C-A552-19F383734774}"/>
            </a:ext>
          </a:extLst>
        </xdr:cNvPr>
        <xdr:cNvCxnSpPr/>
      </xdr:nvCxnSpPr>
      <xdr:spPr>
        <a:xfrm>
          <a:off x="5715000" y="31327725"/>
          <a:ext cx="949875" cy="0"/>
        </a:xfrm>
        <a:prstGeom prst="line">
          <a:avLst/>
        </a:prstGeom>
        <a:noFill/>
        <a:ln w="82550" cap="flat" cmpd="sng" algn="ctr">
          <a:solidFill>
            <a:sysClr val="windowText" lastClr="000000"/>
          </a:solidFill>
          <a:prstDash val="solid"/>
        </a:ln>
        <a:effectLst/>
      </xdr:spPr>
    </xdr:cxnSp>
    <xdr:clientData/>
  </xdr:twoCellAnchor>
  <xdr:twoCellAnchor>
    <xdr:from>
      <xdr:col>30</xdr:col>
      <xdr:colOff>0</xdr:colOff>
      <xdr:row>103</xdr:row>
      <xdr:rowOff>171450</xdr:rowOff>
    </xdr:from>
    <xdr:to>
      <xdr:col>31</xdr:col>
      <xdr:colOff>229876</xdr:colOff>
      <xdr:row>103</xdr:row>
      <xdr:rowOff>171450</xdr:rowOff>
    </xdr:to>
    <xdr:cxnSp macro="">
      <xdr:nvCxnSpPr>
        <xdr:cNvPr id="49" name="直線コネクタ 48">
          <a:extLst>
            <a:ext uri="{FF2B5EF4-FFF2-40B4-BE49-F238E27FC236}">
              <a16:creationId xmlns:a16="http://schemas.microsoft.com/office/drawing/2014/main" id="{8607018F-B8B1-4A64-B7FB-2C0E29470907}"/>
            </a:ext>
          </a:extLst>
        </xdr:cNvPr>
        <xdr:cNvCxnSpPr/>
      </xdr:nvCxnSpPr>
      <xdr:spPr>
        <a:xfrm>
          <a:off x="7143750" y="28213050"/>
          <a:ext cx="468001" cy="0"/>
        </a:xfrm>
        <a:prstGeom prst="line">
          <a:avLst/>
        </a:prstGeom>
        <a:noFill/>
        <a:ln w="82550" cap="flat" cmpd="sng" algn="ctr">
          <a:solidFill>
            <a:sysClr val="windowText" lastClr="000000"/>
          </a:solidFill>
          <a:prstDash val="solid"/>
        </a:ln>
        <a:effectLst/>
      </xdr:spPr>
    </xdr:cxnSp>
    <xdr:clientData/>
  </xdr:twoCellAnchor>
  <xdr:twoCellAnchor>
    <xdr:from>
      <xdr:col>16</xdr:col>
      <xdr:colOff>0</xdr:colOff>
      <xdr:row>114</xdr:row>
      <xdr:rowOff>152400</xdr:rowOff>
    </xdr:from>
    <xdr:to>
      <xdr:col>20</xdr:col>
      <xdr:colOff>235500</xdr:colOff>
      <xdr:row>114</xdr:row>
      <xdr:rowOff>152400</xdr:rowOff>
    </xdr:to>
    <xdr:cxnSp macro="">
      <xdr:nvCxnSpPr>
        <xdr:cNvPr id="50" name="直線コネクタ 49">
          <a:extLst>
            <a:ext uri="{FF2B5EF4-FFF2-40B4-BE49-F238E27FC236}">
              <a16:creationId xmlns:a16="http://schemas.microsoft.com/office/drawing/2014/main" id="{A599797C-3D3A-45D6-A7FB-B0D9B59E942D}"/>
            </a:ext>
          </a:extLst>
        </xdr:cNvPr>
        <xdr:cNvCxnSpPr/>
      </xdr:nvCxnSpPr>
      <xdr:spPr>
        <a:xfrm flipV="1">
          <a:off x="3810000" y="31337250"/>
          <a:ext cx="1188000" cy="0"/>
        </a:xfrm>
        <a:prstGeom prst="line">
          <a:avLst/>
        </a:prstGeom>
        <a:noFill/>
        <a:ln w="82550" cap="flat" cmpd="sng" algn="ctr">
          <a:solidFill>
            <a:sysClr val="windowText" lastClr="000000"/>
          </a:solidFill>
          <a:prstDash val="solid"/>
        </a:ln>
        <a:effectLst/>
      </xdr:spPr>
    </xdr:cxnSp>
    <xdr:clientData/>
  </xdr:twoCellAnchor>
  <xdr:twoCellAnchor>
    <xdr:from>
      <xdr:col>12</xdr:col>
      <xdr:colOff>9525</xdr:colOff>
      <xdr:row>11</xdr:row>
      <xdr:rowOff>109</xdr:rowOff>
    </xdr:from>
    <xdr:to>
      <xdr:col>13</xdr:col>
      <xdr:colOff>0</xdr:colOff>
      <xdr:row>15</xdr:row>
      <xdr:rowOff>0</xdr:rowOff>
    </xdr:to>
    <xdr:sp macro="" textlink="">
      <xdr:nvSpPr>
        <xdr:cNvPr id="51" name="テキスト ボックス 50">
          <a:extLst>
            <a:ext uri="{FF2B5EF4-FFF2-40B4-BE49-F238E27FC236}">
              <a16:creationId xmlns:a16="http://schemas.microsoft.com/office/drawing/2014/main" id="{E1D43282-1006-4B54-A142-519E95D50AEE}"/>
            </a:ext>
          </a:extLst>
        </xdr:cNvPr>
        <xdr:cNvSpPr txBox="1"/>
      </xdr:nvSpPr>
      <xdr:spPr>
        <a:xfrm>
          <a:off x="2867025" y="2724259"/>
          <a:ext cx="228600" cy="1142891"/>
        </a:xfrm>
        <a:prstGeom prst="rect">
          <a:avLst/>
        </a:prstGeom>
        <a:solidFill>
          <a:srgbClr val="FFFF00"/>
        </a:solidFill>
        <a:ln w="9525" cmpd="sng">
          <a:solidFill>
            <a:sysClr val="window" lastClr="FFFFFF">
              <a:shade val="50000"/>
            </a:sysClr>
          </a:solidFill>
        </a:ln>
        <a:effectLst/>
      </xdr:spPr>
      <xdr:txBody>
        <a:bodyPr vertOverflow="clip" horzOverflow="clip" vert="wordArtVertRtl"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契約日</a:t>
          </a:r>
        </a:p>
      </xdr:txBody>
    </xdr:sp>
    <xdr:clientData/>
  </xdr:twoCellAnchor>
  <xdr:twoCellAnchor>
    <xdr:from>
      <xdr:col>26</xdr:col>
      <xdr:colOff>0</xdr:colOff>
      <xdr:row>131</xdr:row>
      <xdr:rowOff>0</xdr:rowOff>
    </xdr:from>
    <xdr:to>
      <xdr:col>27</xdr:col>
      <xdr:colOff>5399</xdr:colOff>
      <xdr:row>134</xdr:row>
      <xdr:rowOff>285749</xdr:rowOff>
    </xdr:to>
    <xdr:sp macro="" textlink="">
      <xdr:nvSpPr>
        <xdr:cNvPr id="52" name="テキスト ボックス 51">
          <a:extLst>
            <a:ext uri="{FF2B5EF4-FFF2-40B4-BE49-F238E27FC236}">
              <a16:creationId xmlns:a16="http://schemas.microsoft.com/office/drawing/2014/main" id="{565D5B4E-31B4-469B-A8FD-DB315C25BF88}"/>
            </a:ext>
          </a:extLst>
        </xdr:cNvPr>
        <xdr:cNvSpPr txBox="1"/>
      </xdr:nvSpPr>
      <xdr:spPr>
        <a:xfrm>
          <a:off x="6191250" y="35718750"/>
          <a:ext cx="243524" cy="1142999"/>
        </a:xfrm>
        <a:prstGeom prst="rect">
          <a:avLst/>
        </a:prstGeom>
        <a:solidFill>
          <a:srgbClr val="FFFF00"/>
        </a:solidFill>
        <a:ln w="9525" cmpd="sng">
          <a:solidFill>
            <a:sysClr val="window" lastClr="FFFFFF">
              <a:shade val="50000"/>
            </a:sysClr>
          </a:solidFill>
        </a:ln>
        <a:effectLst/>
      </xdr:spPr>
      <xdr:txBody>
        <a:bodyPr vertOverflow="clip" horzOverflow="clip" vert="wordArtVertRtl"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完成日</a:t>
          </a:r>
        </a:p>
      </xdr:txBody>
    </xdr:sp>
    <xdr:clientData/>
  </xdr:twoCellAnchor>
  <xdr:twoCellAnchor>
    <xdr:from>
      <xdr:col>15</xdr:col>
      <xdr:colOff>9525</xdr:colOff>
      <xdr:row>131</xdr:row>
      <xdr:rowOff>0</xdr:rowOff>
    </xdr:from>
    <xdr:to>
      <xdr:col>16</xdr:col>
      <xdr:colOff>0</xdr:colOff>
      <xdr:row>135</xdr:row>
      <xdr:rowOff>0</xdr:rowOff>
    </xdr:to>
    <xdr:sp macro="" textlink="">
      <xdr:nvSpPr>
        <xdr:cNvPr id="53" name="テキスト ボックス 52">
          <a:extLst>
            <a:ext uri="{FF2B5EF4-FFF2-40B4-BE49-F238E27FC236}">
              <a16:creationId xmlns:a16="http://schemas.microsoft.com/office/drawing/2014/main" id="{44D80CB4-C43A-448B-96AA-E9C4D0DDD27F}"/>
            </a:ext>
          </a:extLst>
        </xdr:cNvPr>
        <xdr:cNvSpPr txBox="1"/>
      </xdr:nvSpPr>
      <xdr:spPr>
        <a:xfrm>
          <a:off x="3581400" y="35718750"/>
          <a:ext cx="228600" cy="1143000"/>
        </a:xfrm>
        <a:prstGeom prst="rect">
          <a:avLst/>
        </a:prstGeom>
        <a:solidFill>
          <a:srgbClr val="FFFF00"/>
        </a:solidFill>
        <a:ln w="9525" cmpd="sng">
          <a:solidFill>
            <a:sysClr val="window" lastClr="FFFFFF">
              <a:shade val="50000"/>
            </a:sysClr>
          </a:solidFill>
        </a:ln>
        <a:effectLst/>
      </xdr:spPr>
      <xdr:txBody>
        <a:bodyPr vertOverflow="clip" horzOverflow="clip" vert="wordArtVertRtl"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作業完了日</a:t>
          </a:r>
        </a:p>
      </xdr:txBody>
    </xdr:sp>
    <xdr:clientData/>
  </xdr:twoCellAnchor>
  <xdr:twoCellAnchor>
    <xdr:from>
      <xdr:col>16</xdr:col>
      <xdr:colOff>0</xdr:colOff>
      <xdr:row>84</xdr:row>
      <xdr:rowOff>142875</xdr:rowOff>
    </xdr:from>
    <xdr:to>
      <xdr:col>17</xdr:col>
      <xdr:colOff>1276</xdr:colOff>
      <xdr:row>84</xdr:row>
      <xdr:rowOff>142875</xdr:rowOff>
    </xdr:to>
    <xdr:cxnSp macro="">
      <xdr:nvCxnSpPr>
        <xdr:cNvPr id="54" name="直線コネクタ 53">
          <a:extLst>
            <a:ext uri="{FF2B5EF4-FFF2-40B4-BE49-F238E27FC236}">
              <a16:creationId xmlns:a16="http://schemas.microsoft.com/office/drawing/2014/main" id="{ED2490A9-4212-4F16-82E1-D2B6A45A64D4}"/>
            </a:ext>
          </a:extLst>
        </xdr:cNvPr>
        <xdr:cNvCxnSpPr/>
      </xdr:nvCxnSpPr>
      <xdr:spPr>
        <a:xfrm>
          <a:off x="3810000" y="23079075"/>
          <a:ext cx="239401" cy="0"/>
        </a:xfrm>
        <a:prstGeom prst="line">
          <a:avLst/>
        </a:prstGeom>
        <a:noFill/>
        <a:ln w="82550" cap="flat" cmpd="sng" algn="ctr">
          <a:solidFill>
            <a:sysClr val="windowText" lastClr="000000"/>
          </a:solidFill>
          <a:prstDash val="solid"/>
        </a:ln>
        <a:effectLst/>
      </xdr:spPr>
    </xdr:cxnSp>
    <xdr:clientData/>
  </xdr:twoCellAnchor>
  <xdr:twoCellAnchor>
    <xdr:from>
      <xdr:col>12</xdr:col>
      <xdr:colOff>0</xdr:colOff>
      <xdr:row>143</xdr:row>
      <xdr:rowOff>133350</xdr:rowOff>
    </xdr:from>
    <xdr:to>
      <xdr:col>12</xdr:col>
      <xdr:colOff>234000</xdr:colOff>
      <xdr:row>143</xdr:row>
      <xdr:rowOff>133350</xdr:rowOff>
    </xdr:to>
    <xdr:cxnSp macro="">
      <xdr:nvCxnSpPr>
        <xdr:cNvPr id="55" name="直線コネクタ 54">
          <a:extLst>
            <a:ext uri="{FF2B5EF4-FFF2-40B4-BE49-F238E27FC236}">
              <a16:creationId xmlns:a16="http://schemas.microsoft.com/office/drawing/2014/main" id="{B7802FBD-7F18-41D1-AF3E-F8FD458B053B}"/>
            </a:ext>
          </a:extLst>
        </xdr:cNvPr>
        <xdr:cNvCxnSpPr/>
      </xdr:nvCxnSpPr>
      <xdr:spPr>
        <a:xfrm>
          <a:off x="2857500" y="39281100"/>
          <a:ext cx="234000" cy="0"/>
        </a:xfrm>
        <a:prstGeom prst="line">
          <a:avLst/>
        </a:prstGeom>
        <a:noFill/>
        <a:ln w="82550" cap="flat" cmpd="sng" algn="ctr">
          <a:solidFill>
            <a:sysClr val="windowText" lastClr="000000"/>
          </a:solidFill>
          <a:prstDash val="solid"/>
        </a:ln>
        <a:effectLst/>
      </xdr:spPr>
    </xdr:cxnSp>
    <xdr:clientData/>
  </xdr:twoCellAnchor>
  <xdr:twoCellAnchor>
    <xdr:from>
      <xdr:col>37</xdr:col>
      <xdr:colOff>238124</xdr:colOff>
      <xdr:row>11</xdr:row>
      <xdr:rowOff>123108</xdr:rowOff>
    </xdr:from>
    <xdr:to>
      <xdr:col>42</xdr:col>
      <xdr:colOff>1499</xdr:colOff>
      <xdr:row>11</xdr:row>
      <xdr:rowOff>123108</xdr:rowOff>
    </xdr:to>
    <xdr:cxnSp macro="">
      <xdr:nvCxnSpPr>
        <xdr:cNvPr id="56" name="直線コネクタ 55">
          <a:extLst>
            <a:ext uri="{FF2B5EF4-FFF2-40B4-BE49-F238E27FC236}">
              <a16:creationId xmlns:a16="http://schemas.microsoft.com/office/drawing/2014/main" id="{103AE4FE-8B45-466B-81C7-4957B3CE7C06}"/>
            </a:ext>
          </a:extLst>
        </xdr:cNvPr>
        <xdr:cNvCxnSpPr/>
      </xdr:nvCxnSpPr>
      <xdr:spPr>
        <a:xfrm>
          <a:off x="9048749" y="2847258"/>
          <a:ext cx="954000" cy="0"/>
        </a:xfrm>
        <a:prstGeom prst="line">
          <a:avLst/>
        </a:prstGeom>
        <a:ln w="825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237260</xdr:colOff>
      <xdr:row>14</xdr:row>
      <xdr:rowOff>149372</xdr:rowOff>
    </xdr:from>
    <xdr:to>
      <xdr:col>40</xdr:col>
      <xdr:colOff>237260</xdr:colOff>
      <xdr:row>14</xdr:row>
      <xdr:rowOff>149372</xdr:rowOff>
    </xdr:to>
    <xdr:cxnSp macro="">
      <xdr:nvCxnSpPr>
        <xdr:cNvPr id="57" name="直線コネクタ 56">
          <a:extLst>
            <a:ext uri="{FF2B5EF4-FFF2-40B4-BE49-F238E27FC236}">
              <a16:creationId xmlns:a16="http://schemas.microsoft.com/office/drawing/2014/main" id="{E89B3CEE-25B9-4B35-BC4D-D91139152093}"/>
            </a:ext>
          </a:extLst>
        </xdr:cNvPr>
        <xdr:cNvCxnSpPr/>
      </xdr:nvCxnSpPr>
      <xdr:spPr>
        <a:xfrm>
          <a:off x="9047885" y="3730772"/>
          <a:ext cx="714375" cy="0"/>
        </a:xfrm>
        <a:prstGeom prst="line">
          <a:avLst/>
        </a:prstGeom>
        <a:noFill/>
        <a:ln w="82550" cap="flat" cmpd="sng" algn="ctr">
          <a:solidFill>
            <a:sysClr val="windowText" lastClr="000000"/>
          </a:solidFill>
          <a:prstDash val="solid"/>
        </a:ln>
        <a:effectLst/>
      </xdr:spPr>
    </xdr:cxnSp>
    <xdr:clientData/>
  </xdr:twoCellAnchor>
  <xdr:twoCellAnchor>
    <xdr:from>
      <xdr:col>35</xdr:col>
      <xdr:colOff>3749</xdr:colOff>
      <xdr:row>11</xdr:row>
      <xdr:rowOff>110</xdr:rowOff>
    </xdr:from>
    <xdr:to>
      <xdr:col>36</xdr:col>
      <xdr:colOff>0</xdr:colOff>
      <xdr:row>15</xdr:row>
      <xdr:rowOff>109</xdr:rowOff>
    </xdr:to>
    <xdr:sp macro="" textlink="">
      <xdr:nvSpPr>
        <xdr:cNvPr id="58" name="テキスト ボックス 57">
          <a:extLst>
            <a:ext uri="{FF2B5EF4-FFF2-40B4-BE49-F238E27FC236}">
              <a16:creationId xmlns:a16="http://schemas.microsoft.com/office/drawing/2014/main" id="{C664E30B-14C9-4210-BECD-FE938F8E8629}"/>
            </a:ext>
          </a:extLst>
        </xdr:cNvPr>
        <xdr:cNvSpPr txBox="1"/>
      </xdr:nvSpPr>
      <xdr:spPr>
        <a:xfrm>
          <a:off x="8338124" y="2724260"/>
          <a:ext cx="234376" cy="1142999"/>
        </a:xfrm>
        <a:prstGeom prst="rect">
          <a:avLst/>
        </a:prstGeom>
        <a:solidFill>
          <a:srgbClr val="FFFF00">
            <a:alpha val="60000"/>
          </a:srgbClr>
        </a:solidFill>
        <a:ln w="9525" cmpd="sng">
          <a:solidFill>
            <a:sysClr val="window" lastClr="FFFFFF">
              <a:shade val="50000"/>
            </a:sysClr>
          </a:solidFill>
        </a:ln>
        <a:effectLst/>
      </xdr:spPr>
      <xdr:txBody>
        <a:bodyPr vertOverflow="clip" horzOverflow="clip" vert="wordArtVertRtl"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作業開始日</a:t>
          </a:r>
        </a:p>
      </xdr:txBody>
    </xdr:sp>
    <xdr:clientData/>
  </xdr:twoCellAnchor>
  <xdr:twoCellAnchor>
    <xdr:from>
      <xdr:col>34</xdr:col>
      <xdr:colOff>237133</xdr:colOff>
      <xdr:row>19</xdr:row>
      <xdr:rowOff>159544</xdr:rowOff>
    </xdr:from>
    <xdr:to>
      <xdr:col>36</xdr:col>
      <xdr:colOff>2381</xdr:colOff>
      <xdr:row>19</xdr:row>
      <xdr:rowOff>159805</xdr:rowOff>
    </xdr:to>
    <xdr:cxnSp macro="">
      <xdr:nvCxnSpPr>
        <xdr:cNvPr id="59" name="直線コネクタ 58">
          <a:extLst>
            <a:ext uri="{FF2B5EF4-FFF2-40B4-BE49-F238E27FC236}">
              <a16:creationId xmlns:a16="http://schemas.microsoft.com/office/drawing/2014/main" id="{8BACEFC1-3151-4257-82D8-C98D164BB6A6}"/>
            </a:ext>
          </a:extLst>
        </xdr:cNvPr>
        <xdr:cNvCxnSpPr/>
      </xdr:nvCxnSpPr>
      <xdr:spPr>
        <a:xfrm flipV="1">
          <a:off x="8333383" y="5169694"/>
          <a:ext cx="241498" cy="261"/>
        </a:xfrm>
        <a:prstGeom prst="line">
          <a:avLst/>
        </a:prstGeom>
        <a:noFill/>
        <a:ln w="82550" cap="flat" cmpd="sng" algn="ctr">
          <a:solidFill>
            <a:sysClr val="windowText" lastClr="000000"/>
          </a:solidFill>
          <a:prstDash val="solid"/>
        </a:ln>
        <a:effectLst/>
      </xdr:spPr>
    </xdr:cxnSp>
    <xdr:clientData/>
  </xdr:twoCellAnchor>
  <xdr:twoCellAnchor>
    <xdr:from>
      <xdr:col>12</xdr:col>
      <xdr:colOff>19050</xdr:colOff>
      <xdr:row>8</xdr:row>
      <xdr:rowOff>161925</xdr:rowOff>
    </xdr:from>
    <xdr:to>
      <xdr:col>43</xdr:col>
      <xdr:colOff>0</xdr:colOff>
      <xdr:row>10</xdr:row>
      <xdr:rowOff>0</xdr:rowOff>
    </xdr:to>
    <xdr:sp macro="" textlink="">
      <xdr:nvSpPr>
        <xdr:cNvPr id="60" name="正方形/長方形 59">
          <a:extLst>
            <a:ext uri="{FF2B5EF4-FFF2-40B4-BE49-F238E27FC236}">
              <a16:creationId xmlns:a16="http://schemas.microsoft.com/office/drawing/2014/main" id="{17C27712-8B5E-7895-6A16-405E97D3D775}"/>
            </a:ext>
          </a:extLst>
        </xdr:cNvPr>
        <xdr:cNvSpPr/>
      </xdr:nvSpPr>
      <xdr:spPr>
        <a:xfrm>
          <a:off x="2876550" y="2257425"/>
          <a:ext cx="7362825" cy="1809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219074</xdr:colOff>
      <xdr:row>5</xdr:row>
      <xdr:rowOff>247650</xdr:rowOff>
    </xdr:from>
    <xdr:to>
      <xdr:col>39</xdr:col>
      <xdr:colOff>152399</xdr:colOff>
      <xdr:row>6</xdr:row>
      <xdr:rowOff>266700</xdr:rowOff>
    </xdr:to>
    <xdr:sp macro="" textlink="">
      <xdr:nvSpPr>
        <xdr:cNvPr id="62" name="吹き出し: 四角形 61">
          <a:extLst>
            <a:ext uri="{FF2B5EF4-FFF2-40B4-BE49-F238E27FC236}">
              <a16:creationId xmlns:a16="http://schemas.microsoft.com/office/drawing/2014/main" id="{9FB010A4-884B-26ED-54B4-B65AB345CA97}"/>
            </a:ext>
          </a:extLst>
        </xdr:cNvPr>
        <xdr:cNvSpPr/>
      </xdr:nvSpPr>
      <xdr:spPr>
        <a:xfrm>
          <a:off x="8077199" y="1581150"/>
          <a:ext cx="1362075" cy="304800"/>
        </a:xfrm>
        <a:prstGeom prst="wedgeRectCallout">
          <a:avLst>
            <a:gd name="adj1" fmla="val -45821"/>
            <a:gd name="adj2" fmla="val 163049"/>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ctr"/>
          <a:r>
            <a:rPr kumimoji="1" lang="ja-JP" altLang="en-US" sz="1100">
              <a:solidFill>
                <a:sysClr val="windowText" lastClr="000000"/>
              </a:solidFill>
            </a:rPr>
            <a:t>祝日は「祝」を選択</a:t>
          </a:r>
        </a:p>
      </xdr:txBody>
    </xdr:sp>
    <xdr:clientData/>
  </xdr:twoCellAnchor>
  <xdr:twoCellAnchor>
    <xdr:from>
      <xdr:col>4</xdr:col>
      <xdr:colOff>152399</xdr:colOff>
      <xdr:row>5</xdr:row>
      <xdr:rowOff>76199</xdr:rowOff>
    </xdr:from>
    <xdr:to>
      <xdr:col>11</xdr:col>
      <xdr:colOff>133349</xdr:colOff>
      <xdr:row>6</xdr:row>
      <xdr:rowOff>295274</xdr:rowOff>
    </xdr:to>
    <xdr:sp macro="" textlink="">
      <xdr:nvSpPr>
        <xdr:cNvPr id="63" name="吹き出し: 四角形 62">
          <a:extLst>
            <a:ext uri="{FF2B5EF4-FFF2-40B4-BE49-F238E27FC236}">
              <a16:creationId xmlns:a16="http://schemas.microsoft.com/office/drawing/2014/main" id="{1608A963-4D5B-4707-8C31-BC264F7D7517}"/>
            </a:ext>
          </a:extLst>
        </xdr:cNvPr>
        <xdr:cNvSpPr/>
      </xdr:nvSpPr>
      <xdr:spPr>
        <a:xfrm>
          <a:off x="1104899" y="1409699"/>
          <a:ext cx="1647825" cy="504825"/>
        </a:xfrm>
        <a:prstGeom prst="wedgeRectCallout">
          <a:avLst>
            <a:gd name="adj1" fmla="val -35226"/>
            <a:gd name="adj2" fmla="val 148610"/>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工種・種別・作業予定日を施工計画書から転記</a:t>
          </a:r>
        </a:p>
      </xdr:txBody>
    </xdr:sp>
    <xdr:clientData/>
  </xdr:twoCellAnchor>
  <xdr:twoCellAnchor>
    <xdr:from>
      <xdr:col>0</xdr:col>
      <xdr:colOff>19050</xdr:colOff>
      <xdr:row>10</xdr:row>
      <xdr:rowOff>9525</xdr:rowOff>
    </xdr:from>
    <xdr:to>
      <xdr:col>43</xdr:col>
      <xdr:colOff>0</xdr:colOff>
      <xdr:row>25</xdr:row>
      <xdr:rowOff>276225</xdr:rowOff>
    </xdr:to>
    <xdr:sp macro="" textlink="">
      <xdr:nvSpPr>
        <xdr:cNvPr id="64" name="正方形/長方形 63">
          <a:extLst>
            <a:ext uri="{FF2B5EF4-FFF2-40B4-BE49-F238E27FC236}">
              <a16:creationId xmlns:a16="http://schemas.microsoft.com/office/drawing/2014/main" id="{F67A428D-51CA-40B8-B3F3-2245B227FF6E}"/>
            </a:ext>
          </a:extLst>
        </xdr:cNvPr>
        <xdr:cNvSpPr/>
      </xdr:nvSpPr>
      <xdr:spPr>
        <a:xfrm>
          <a:off x="19050" y="2447925"/>
          <a:ext cx="10220325" cy="45529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209550</xdr:colOff>
      <xdr:row>28</xdr:row>
      <xdr:rowOff>0</xdr:rowOff>
    </xdr:from>
    <xdr:to>
      <xdr:col>17</xdr:col>
      <xdr:colOff>0</xdr:colOff>
      <xdr:row>29</xdr:row>
      <xdr:rowOff>427800</xdr:rowOff>
    </xdr:to>
    <xdr:sp macro="" textlink="">
      <xdr:nvSpPr>
        <xdr:cNvPr id="65" name="吹き出し: 四角形 64">
          <a:extLst>
            <a:ext uri="{FF2B5EF4-FFF2-40B4-BE49-F238E27FC236}">
              <a16:creationId xmlns:a16="http://schemas.microsoft.com/office/drawing/2014/main" id="{5F758B0A-9CBE-4A3B-B1AB-3F3AC37BED0E}"/>
            </a:ext>
          </a:extLst>
        </xdr:cNvPr>
        <xdr:cNvSpPr/>
      </xdr:nvSpPr>
      <xdr:spPr>
        <a:xfrm>
          <a:off x="1638300" y="7620000"/>
          <a:ext cx="2409825" cy="504000"/>
        </a:xfrm>
        <a:prstGeom prst="wedgeRectCallout">
          <a:avLst>
            <a:gd name="adj1" fmla="val -41756"/>
            <a:gd name="adj2" fmla="val -120789"/>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現場閉所計画日の土日祝日に「○」</a:t>
          </a:r>
          <a:endParaRPr kumimoji="1" lang="en-US" altLang="ja-JP" sz="1100">
            <a:solidFill>
              <a:sysClr val="windowText" lastClr="000000"/>
            </a:solidFill>
          </a:endParaRPr>
        </a:p>
        <a:p>
          <a:pPr algn="l"/>
          <a:r>
            <a:rPr kumimoji="1" lang="ja-JP" altLang="en-US" sz="1100">
              <a:solidFill>
                <a:sysClr val="windowText" lastClr="000000"/>
              </a:solidFill>
            </a:rPr>
            <a:t>対象期間外には「</a:t>
          </a:r>
          <a:r>
            <a:rPr kumimoji="1" lang="en-US" altLang="ja-JP" sz="1100">
              <a:solidFill>
                <a:sysClr val="windowText" lastClr="000000"/>
              </a:solidFill>
            </a:rPr>
            <a:t>―</a:t>
          </a:r>
          <a:r>
            <a:rPr kumimoji="1" lang="ja-JP" altLang="en-US" sz="1100">
              <a:solidFill>
                <a:sysClr val="windowText" lastClr="000000"/>
              </a:solidFill>
            </a:rPr>
            <a:t>」を選択</a:t>
          </a:r>
        </a:p>
      </xdr:txBody>
    </xdr:sp>
    <xdr:clientData/>
  </xdr:twoCellAnchor>
  <xdr:twoCellAnchor>
    <xdr:from>
      <xdr:col>13</xdr:col>
      <xdr:colOff>76200</xdr:colOff>
      <xdr:row>14</xdr:row>
      <xdr:rowOff>219075</xdr:rowOff>
    </xdr:from>
    <xdr:to>
      <xdr:col>18</xdr:col>
      <xdr:colOff>209550</xdr:colOff>
      <xdr:row>15</xdr:row>
      <xdr:rowOff>238125</xdr:rowOff>
    </xdr:to>
    <xdr:sp macro="" textlink="">
      <xdr:nvSpPr>
        <xdr:cNvPr id="66" name="吹き出し: 四角形 65">
          <a:extLst>
            <a:ext uri="{FF2B5EF4-FFF2-40B4-BE49-F238E27FC236}">
              <a16:creationId xmlns:a16="http://schemas.microsoft.com/office/drawing/2014/main" id="{9E93073C-A714-46E8-8D1C-56B8EF199864}"/>
            </a:ext>
          </a:extLst>
        </xdr:cNvPr>
        <xdr:cNvSpPr/>
      </xdr:nvSpPr>
      <xdr:spPr>
        <a:xfrm>
          <a:off x="3171825" y="3800475"/>
          <a:ext cx="1323975" cy="304800"/>
        </a:xfrm>
        <a:prstGeom prst="wedgeRectCallout">
          <a:avLst>
            <a:gd name="adj1" fmla="val -52115"/>
            <a:gd name="adj2" fmla="val -133826"/>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ctr"/>
          <a:r>
            <a:rPr kumimoji="1" lang="ja-JP" altLang="en-US" sz="1100">
              <a:solidFill>
                <a:sysClr val="windowText" lastClr="000000"/>
              </a:solidFill>
            </a:rPr>
            <a:t>「契約日」等を記入</a:t>
          </a:r>
        </a:p>
      </xdr:txBody>
    </xdr:sp>
    <xdr:clientData/>
  </xdr:twoCellAnchor>
  <xdr:twoCellAnchor>
    <xdr:from>
      <xdr:col>19</xdr:col>
      <xdr:colOff>95247</xdr:colOff>
      <xdr:row>21</xdr:row>
      <xdr:rowOff>142875</xdr:rowOff>
    </xdr:from>
    <xdr:to>
      <xdr:col>36</xdr:col>
      <xdr:colOff>230322</xdr:colOff>
      <xdr:row>25</xdr:row>
      <xdr:rowOff>151875</xdr:rowOff>
    </xdr:to>
    <xdr:sp macro="" textlink="">
      <xdr:nvSpPr>
        <xdr:cNvPr id="67" name="吹き出し: 四角形 66">
          <a:extLst>
            <a:ext uri="{FF2B5EF4-FFF2-40B4-BE49-F238E27FC236}">
              <a16:creationId xmlns:a16="http://schemas.microsoft.com/office/drawing/2014/main" id="{DCAB3E8C-06CA-44A3-8E2E-5A8DAF6F7E6E}"/>
            </a:ext>
          </a:extLst>
        </xdr:cNvPr>
        <xdr:cNvSpPr/>
      </xdr:nvSpPr>
      <xdr:spPr>
        <a:xfrm>
          <a:off x="4619622" y="5724525"/>
          <a:ext cx="4183200" cy="1152000"/>
        </a:xfrm>
        <a:prstGeom prst="wedgeRectCallout">
          <a:avLst>
            <a:gd name="adj1" fmla="val -41216"/>
            <a:gd name="adj2" fmla="val 68494"/>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1100" b="1">
              <a:solidFill>
                <a:sysClr val="windowText" lastClr="000000"/>
              </a:solidFill>
            </a:rPr>
            <a:t>対象期間外「</a:t>
          </a:r>
          <a:r>
            <a:rPr kumimoji="1" lang="en-US" altLang="ja-JP" sz="1100" b="1">
              <a:solidFill>
                <a:sysClr val="windowText" lastClr="000000"/>
              </a:solidFill>
            </a:rPr>
            <a:t>―</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ja-JP" altLang="en-US" sz="1100">
              <a:solidFill>
                <a:sysClr val="windowText" lastClr="000000"/>
              </a:solidFill>
            </a:rPr>
            <a:t>余裕期間、準備期間、後片付け期間、夏季休暇</a:t>
          </a:r>
          <a:r>
            <a:rPr kumimoji="1" lang="en-US" altLang="ja-JP" sz="1100">
              <a:solidFill>
                <a:sysClr val="windowText" lastClr="000000"/>
              </a:solidFill>
              <a:latin typeface="+mn-ea"/>
              <a:ea typeface="+mn-ea"/>
            </a:rPr>
            <a:t>3</a:t>
          </a:r>
          <a:r>
            <a:rPr kumimoji="1" lang="ja-JP" altLang="en-US" sz="1100">
              <a:solidFill>
                <a:sysClr val="windowText" lastClr="000000"/>
              </a:solidFill>
            </a:rPr>
            <a:t>日間、</a:t>
          </a:r>
          <a:endParaRPr kumimoji="1" lang="en-US" altLang="ja-JP" sz="1100">
            <a:solidFill>
              <a:sysClr val="windowText" lastClr="000000"/>
            </a:solidFill>
          </a:endParaRPr>
        </a:p>
        <a:p>
          <a:pPr algn="l"/>
          <a:r>
            <a:rPr kumimoji="1" lang="ja-JP" altLang="en-US" sz="1100">
              <a:solidFill>
                <a:sysClr val="windowText" lastClr="000000"/>
              </a:solidFill>
            </a:rPr>
            <a:t>年末年始休暇</a:t>
          </a:r>
          <a:r>
            <a:rPr kumimoji="1" lang="en-US" altLang="ja-JP" sz="1100">
              <a:solidFill>
                <a:sysClr val="windowText" lastClr="000000"/>
              </a:solidFill>
              <a:latin typeface="+mn-ea"/>
              <a:ea typeface="+mn-ea"/>
            </a:rPr>
            <a:t>6</a:t>
          </a:r>
          <a:r>
            <a:rPr kumimoji="1" lang="ja-JP" altLang="en-US" sz="1100">
              <a:solidFill>
                <a:sysClr val="windowText" lastClr="000000"/>
              </a:solidFill>
            </a:rPr>
            <a:t>日間、工場製作のみ実施する期間、</a:t>
          </a:r>
          <a:endParaRPr kumimoji="1" lang="en-US" altLang="ja-JP" sz="1100">
            <a:solidFill>
              <a:sysClr val="windowText" lastClr="000000"/>
            </a:solidFill>
          </a:endParaRPr>
        </a:p>
        <a:p>
          <a:pPr algn="l"/>
          <a:r>
            <a:rPr kumimoji="1" lang="ja-JP" altLang="en-US" sz="1100">
              <a:solidFill>
                <a:sysClr val="windowText" lastClr="000000"/>
              </a:solidFill>
            </a:rPr>
            <a:t>天災（豪雨、出水、土石流、地震等）に対する突発的な対応期間、受注者の責によらず休工・現場閉所を余儀なくされる期間</a:t>
          </a:r>
        </a:p>
      </xdr:txBody>
    </xdr:sp>
    <xdr:clientData/>
  </xdr:twoCellAnchor>
  <xdr:twoCellAnchor>
    <xdr:from>
      <xdr:col>28</xdr:col>
      <xdr:colOff>123826</xdr:colOff>
      <xdr:row>11</xdr:row>
      <xdr:rowOff>152400</xdr:rowOff>
    </xdr:from>
    <xdr:to>
      <xdr:col>32</xdr:col>
      <xdr:colOff>28576</xdr:colOff>
      <xdr:row>12</xdr:row>
      <xdr:rowOff>123825</xdr:rowOff>
    </xdr:to>
    <xdr:sp macro="" textlink="">
      <xdr:nvSpPr>
        <xdr:cNvPr id="68" name="吹き出し: 四角形 67">
          <a:extLst>
            <a:ext uri="{FF2B5EF4-FFF2-40B4-BE49-F238E27FC236}">
              <a16:creationId xmlns:a16="http://schemas.microsoft.com/office/drawing/2014/main" id="{67EB5836-3B04-4E46-905D-89882830718C}"/>
            </a:ext>
          </a:extLst>
        </xdr:cNvPr>
        <xdr:cNvSpPr/>
      </xdr:nvSpPr>
      <xdr:spPr>
        <a:xfrm>
          <a:off x="6791326" y="2876550"/>
          <a:ext cx="857250" cy="257175"/>
        </a:xfrm>
        <a:prstGeom prst="wedgeRectCallout">
          <a:avLst>
            <a:gd name="adj1" fmla="val -36403"/>
            <a:gd name="adj2" fmla="val -105701"/>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ctr"/>
          <a:r>
            <a:rPr kumimoji="1" lang="ja-JP" altLang="en-US" sz="1100">
              <a:solidFill>
                <a:sysClr val="windowText" lastClr="000000"/>
              </a:solidFill>
            </a:rPr>
            <a:t>準備期間</a:t>
          </a:r>
        </a:p>
      </xdr:txBody>
    </xdr:sp>
    <xdr:clientData/>
  </xdr:twoCellAnchor>
  <xdr:twoCellAnchor>
    <xdr:from>
      <xdr:col>18</xdr:col>
      <xdr:colOff>142875</xdr:colOff>
      <xdr:row>95</xdr:row>
      <xdr:rowOff>66674</xdr:rowOff>
    </xdr:from>
    <xdr:to>
      <xdr:col>24</xdr:col>
      <xdr:colOff>9525</xdr:colOff>
      <xdr:row>96</xdr:row>
      <xdr:rowOff>276225</xdr:rowOff>
    </xdr:to>
    <xdr:sp macro="" textlink="">
      <xdr:nvSpPr>
        <xdr:cNvPr id="85" name="吹き出し: 四角形 84">
          <a:extLst>
            <a:ext uri="{FF2B5EF4-FFF2-40B4-BE49-F238E27FC236}">
              <a16:creationId xmlns:a16="http://schemas.microsoft.com/office/drawing/2014/main" id="{1114C03F-C894-40B0-B68A-DEC9F1A2A1B6}"/>
            </a:ext>
          </a:extLst>
        </xdr:cNvPr>
        <xdr:cNvSpPr/>
      </xdr:nvSpPr>
      <xdr:spPr>
        <a:xfrm>
          <a:off x="4429125" y="26146124"/>
          <a:ext cx="1295400" cy="495301"/>
        </a:xfrm>
        <a:prstGeom prst="wedgeRectCallout">
          <a:avLst>
            <a:gd name="adj1" fmla="val 35062"/>
            <a:gd name="adj2" fmla="val 124261"/>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振替休日は「振」を選択</a:t>
          </a:r>
        </a:p>
      </xdr:txBody>
    </xdr:sp>
    <xdr:clientData/>
  </xdr:twoCellAnchor>
  <xdr:twoCellAnchor>
    <xdr:from>
      <xdr:col>18</xdr:col>
      <xdr:colOff>104774</xdr:colOff>
      <xdr:row>131</xdr:row>
      <xdr:rowOff>190500</xdr:rowOff>
    </xdr:from>
    <xdr:to>
      <xdr:col>23</xdr:col>
      <xdr:colOff>133350</xdr:colOff>
      <xdr:row>132</xdr:row>
      <xdr:rowOff>161925</xdr:rowOff>
    </xdr:to>
    <xdr:sp macro="" textlink="">
      <xdr:nvSpPr>
        <xdr:cNvPr id="89" name="吹き出し: 四角形 88">
          <a:extLst>
            <a:ext uri="{FF2B5EF4-FFF2-40B4-BE49-F238E27FC236}">
              <a16:creationId xmlns:a16="http://schemas.microsoft.com/office/drawing/2014/main" id="{223B741F-7C2A-4A1C-B2FC-3777DDF389D7}"/>
            </a:ext>
          </a:extLst>
        </xdr:cNvPr>
        <xdr:cNvSpPr/>
      </xdr:nvSpPr>
      <xdr:spPr>
        <a:xfrm>
          <a:off x="4391024" y="35909250"/>
          <a:ext cx="1219201" cy="257175"/>
        </a:xfrm>
        <a:prstGeom prst="wedgeRectCallout">
          <a:avLst>
            <a:gd name="adj1" fmla="val -33277"/>
            <a:gd name="adj2" fmla="val -146442"/>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ctr"/>
          <a:r>
            <a:rPr kumimoji="1" lang="ja-JP" altLang="en-US" sz="1100">
              <a:solidFill>
                <a:sysClr val="windowText" lastClr="000000"/>
              </a:solidFill>
            </a:rPr>
            <a:t>後片付け期間</a:t>
          </a:r>
        </a:p>
      </xdr:txBody>
    </xdr:sp>
    <xdr:clientData/>
  </xdr:twoCellAnchor>
  <xdr:twoCellAnchor>
    <xdr:from>
      <xdr:col>42</xdr:col>
      <xdr:colOff>0</xdr:colOff>
      <xdr:row>0</xdr:row>
      <xdr:rowOff>19050</xdr:rowOff>
    </xdr:from>
    <xdr:to>
      <xdr:col>47</xdr:col>
      <xdr:colOff>33375</xdr:colOff>
      <xdr:row>1</xdr:row>
      <xdr:rowOff>146250</xdr:rowOff>
    </xdr:to>
    <xdr:sp macro="" textlink="">
      <xdr:nvSpPr>
        <xdr:cNvPr id="61" name="テキスト ボックス 60">
          <a:extLst>
            <a:ext uri="{FF2B5EF4-FFF2-40B4-BE49-F238E27FC236}">
              <a16:creationId xmlns:a16="http://schemas.microsoft.com/office/drawing/2014/main" id="{2DAFBCB1-1029-414E-B662-A38B1D90BC85}"/>
            </a:ext>
          </a:extLst>
        </xdr:cNvPr>
        <xdr:cNvSpPr txBox="1"/>
      </xdr:nvSpPr>
      <xdr:spPr>
        <a:xfrm>
          <a:off x="10001250" y="19050"/>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42</xdr:col>
      <xdr:colOff>0</xdr:colOff>
      <xdr:row>30</xdr:row>
      <xdr:rowOff>120450</xdr:rowOff>
    </xdr:from>
    <xdr:to>
      <xdr:col>47</xdr:col>
      <xdr:colOff>33375</xdr:colOff>
      <xdr:row>31</xdr:row>
      <xdr:rowOff>247650</xdr:rowOff>
    </xdr:to>
    <xdr:sp macro="" textlink="">
      <xdr:nvSpPr>
        <xdr:cNvPr id="69" name="テキスト ボックス 68">
          <a:extLst>
            <a:ext uri="{FF2B5EF4-FFF2-40B4-BE49-F238E27FC236}">
              <a16:creationId xmlns:a16="http://schemas.microsoft.com/office/drawing/2014/main" id="{ADA93FDA-A2BF-4478-9A37-849272DBB10F}"/>
            </a:ext>
          </a:extLst>
        </xdr:cNvPr>
        <xdr:cNvSpPr txBox="1"/>
      </xdr:nvSpPr>
      <xdr:spPr>
        <a:xfrm>
          <a:off x="10001250" y="8369100"/>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41</xdr:col>
      <xdr:colOff>204750</xdr:colOff>
      <xdr:row>60</xdr:row>
      <xdr:rowOff>142875</xdr:rowOff>
    </xdr:from>
    <xdr:to>
      <xdr:col>47</xdr:col>
      <xdr:colOff>0</xdr:colOff>
      <xdr:row>61</xdr:row>
      <xdr:rowOff>270075</xdr:rowOff>
    </xdr:to>
    <xdr:sp macro="" textlink="">
      <xdr:nvSpPr>
        <xdr:cNvPr id="70" name="テキスト ボックス 69">
          <a:extLst>
            <a:ext uri="{FF2B5EF4-FFF2-40B4-BE49-F238E27FC236}">
              <a16:creationId xmlns:a16="http://schemas.microsoft.com/office/drawing/2014/main" id="{FD7B845F-D2F0-489E-8086-7D726F799182}"/>
            </a:ext>
          </a:extLst>
        </xdr:cNvPr>
        <xdr:cNvSpPr txBox="1"/>
      </xdr:nvSpPr>
      <xdr:spPr>
        <a:xfrm>
          <a:off x="9967875" y="16640175"/>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42</xdr:col>
      <xdr:colOff>0</xdr:colOff>
      <xdr:row>90</xdr:row>
      <xdr:rowOff>133350</xdr:rowOff>
    </xdr:from>
    <xdr:to>
      <xdr:col>47</xdr:col>
      <xdr:colOff>33375</xdr:colOff>
      <xdr:row>91</xdr:row>
      <xdr:rowOff>260550</xdr:rowOff>
    </xdr:to>
    <xdr:sp macro="" textlink="">
      <xdr:nvSpPr>
        <xdr:cNvPr id="71" name="テキスト ボックス 70">
          <a:extLst>
            <a:ext uri="{FF2B5EF4-FFF2-40B4-BE49-F238E27FC236}">
              <a16:creationId xmlns:a16="http://schemas.microsoft.com/office/drawing/2014/main" id="{8E699404-6815-4910-8934-99C09DD9BB8C}"/>
            </a:ext>
          </a:extLst>
        </xdr:cNvPr>
        <xdr:cNvSpPr txBox="1"/>
      </xdr:nvSpPr>
      <xdr:spPr>
        <a:xfrm>
          <a:off x="10001250" y="24879300"/>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42</xdr:col>
      <xdr:colOff>0</xdr:colOff>
      <xdr:row>120</xdr:row>
      <xdr:rowOff>161925</xdr:rowOff>
    </xdr:from>
    <xdr:to>
      <xdr:col>47</xdr:col>
      <xdr:colOff>33375</xdr:colOff>
      <xdr:row>121</xdr:row>
      <xdr:rowOff>289125</xdr:rowOff>
    </xdr:to>
    <xdr:sp macro="" textlink="">
      <xdr:nvSpPr>
        <xdr:cNvPr id="72" name="テキスト ボックス 71">
          <a:extLst>
            <a:ext uri="{FF2B5EF4-FFF2-40B4-BE49-F238E27FC236}">
              <a16:creationId xmlns:a16="http://schemas.microsoft.com/office/drawing/2014/main" id="{104D2372-34B3-4263-BA9C-5B88974BF259}"/>
            </a:ext>
          </a:extLst>
        </xdr:cNvPr>
        <xdr:cNvSpPr txBox="1"/>
      </xdr:nvSpPr>
      <xdr:spPr>
        <a:xfrm>
          <a:off x="10001250" y="33156525"/>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20</xdr:col>
      <xdr:colOff>0</xdr:colOff>
      <xdr:row>49</xdr:row>
      <xdr:rowOff>285749</xdr:rowOff>
    </xdr:from>
    <xdr:to>
      <xdr:col>36</xdr:col>
      <xdr:colOff>142877</xdr:colOff>
      <xdr:row>53</xdr:row>
      <xdr:rowOff>78749</xdr:rowOff>
    </xdr:to>
    <xdr:sp macro="" textlink="">
      <xdr:nvSpPr>
        <xdr:cNvPr id="74" name="正方形/長方形 73">
          <a:extLst>
            <a:ext uri="{FF2B5EF4-FFF2-40B4-BE49-F238E27FC236}">
              <a16:creationId xmlns:a16="http://schemas.microsoft.com/office/drawing/2014/main" id="{D2245E0F-3401-47F8-ABBE-38975BE3A046}"/>
            </a:ext>
          </a:extLst>
        </xdr:cNvPr>
        <xdr:cNvSpPr/>
      </xdr:nvSpPr>
      <xdr:spPr>
        <a:xfrm>
          <a:off x="4762500" y="13544549"/>
          <a:ext cx="3952877" cy="936000"/>
        </a:xfrm>
        <a:prstGeom prst="rect">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1100" b="1">
              <a:solidFill>
                <a:sysClr val="windowText" lastClr="000000"/>
              </a:solidFill>
            </a:rPr>
            <a:t>工期変更</a:t>
          </a:r>
          <a:endParaRPr kumimoji="1" lang="en-US" altLang="ja-JP" sz="1100" b="1">
            <a:solidFill>
              <a:sysClr val="windowText" lastClr="000000"/>
            </a:solidFill>
          </a:endParaRPr>
        </a:p>
        <a:p>
          <a:pPr algn="l"/>
          <a:r>
            <a:rPr kumimoji="1" lang="ja-JP" altLang="en-US" sz="1100">
              <a:solidFill>
                <a:sysClr val="windowText" lastClr="000000"/>
              </a:solidFill>
            </a:rPr>
            <a:t>　工事の進捗に伴い、地元協議や支障移転等による工程調整などから工期延期したい場合、工程を見直し計画工程表（変更）を提出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2</xdr:row>
      <xdr:rowOff>116415</xdr:rowOff>
    </xdr:from>
    <xdr:to>
      <xdr:col>2</xdr:col>
      <xdr:colOff>754332</xdr:colOff>
      <xdr:row>6</xdr:row>
      <xdr:rowOff>32082</xdr:rowOff>
    </xdr:to>
    <xdr:sp macro="" textlink="">
      <xdr:nvSpPr>
        <xdr:cNvPr id="4" name="吹き出し: 四角形 3">
          <a:extLst>
            <a:ext uri="{FF2B5EF4-FFF2-40B4-BE49-F238E27FC236}">
              <a16:creationId xmlns:a16="http://schemas.microsoft.com/office/drawing/2014/main" id="{CE9F0018-0E2F-4DBB-99A8-EA1BE4EFCA16}"/>
            </a:ext>
          </a:extLst>
        </xdr:cNvPr>
        <xdr:cNvSpPr/>
      </xdr:nvSpPr>
      <xdr:spPr>
        <a:xfrm>
          <a:off x="95249" y="550332"/>
          <a:ext cx="1728000" cy="720000"/>
        </a:xfrm>
        <a:prstGeom prst="wedgeRectCallout">
          <a:avLst>
            <a:gd name="adj1" fmla="val 30596"/>
            <a:gd name="adj2" fmla="val 98224"/>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1100">
              <a:solidFill>
                <a:sysClr val="windowText" lastClr="000000"/>
              </a:solidFill>
            </a:rPr>
            <a:t>土日祝日に「○」</a:t>
          </a:r>
          <a:endParaRPr kumimoji="1" lang="en-US" altLang="ja-JP" sz="1100">
            <a:solidFill>
              <a:sysClr val="windowText" lastClr="000000"/>
            </a:solidFill>
          </a:endParaRPr>
        </a:p>
        <a:p>
          <a:pPr algn="l"/>
          <a:r>
            <a:rPr kumimoji="1" lang="ja-JP" altLang="en-US" sz="1100">
              <a:solidFill>
                <a:sysClr val="windowText" lastClr="000000"/>
              </a:solidFill>
            </a:rPr>
            <a:t>対象期間外には「</a:t>
          </a:r>
          <a:r>
            <a:rPr kumimoji="1" lang="en-US" altLang="ja-JP" sz="1100">
              <a:solidFill>
                <a:sysClr val="windowText" lastClr="000000"/>
              </a:solidFill>
            </a:rPr>
            <a:t>―</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を選択</a:t>
          </a:r>
        </a:p>
      </xdr:txBody>
    </xdr:sp>
    <xdr:clientData/>
  </xdr:twoCellAnchor>
  <xdr:twoCellAnchor>
    <xdr:from>
      <xdr:col>2</xdr:col>
      <xdr:colOff>148165</xdr:colOff>
      <xdr:row>9</xdr:row>
      <xdr:rowOff>190501</xdr:rowOff>
    </xdr:from>
    <xdr:to>
      <xdr:col>4</xdr:col>
      <xdr:colOff>849999</xdr:colOff>
      <xdr:row>12</xdr:row>
      <xdr:rowOff>174001</xdr:rowOff>
    </xdr:to>
    <xdr:sp macro="" textlink="">
      <xdr:nvSpPr>
        <xdr:cNvPr id="5" name="吹き出し: 四角形 4">
          <a:extLst>
            <a:ext uri="{FF2B5EF4-FFF2-40B4-BE49-F238E27FC236}">
              <a16:creationId xmlns:a16="http://schemas.microsoft.com/office/drawing/2014/main" id="{1EA0360E-4118-4796-9452-4C0AA44D9A71}"/>
            </a:ext>
          </a:extLst>
        </xdr:cNvPr>
        <xdr:cNvSpPr/>
      </xdr:nvSpPr>
      <xdr:spPr>
        <a:xfrm>
          <a:off x="1217082" y="2296584"/>
          <a:ext cx="2628000" cy="936000"/>
        </a:xfrm>
        <a:prstGeom prst="wedgeRectCallout">
          <a:avLst>
            <a:gd name="adj1" fmla="val -8188"/>
            <a:gd name="adj2" fmla="val -85940"/>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1100">
              <a:solidFill>
                <a:sysClr val="windowText" lastClr="000000"/>
              </a:solidFill>
            </a:rPr>
            <a:t>対象期間外には「</a:t>
          </a:r>
          <a:r>
            <a:rPr kumimoji="1" lang="en-US" altLang="ja-JP" sz="1100">
              <a:solidFill>
                <a:sysClr val="windowText" lastClr="000000"/>
              </a:solidFill>
            </a:rPr>
            <a:t>―</a:t>
          </a:r>
          <a:r>
            <a:rPr kumimoji="1" lang="ja-JP" altLang="en-US" sz="1100">
              <a:solidFill>
                <a:sysClr val="windowText" lastClr="000000"/>
              </a:solidFill>
            </a:rPr>
            <a:t>」</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土日祝日を計画通り閉所した場合</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a:solidFill>
                <a:sysClr val="windowText" lastClr="000000"/>
              </a:solidFill>
            </a:rPr>
            <a:t>振替日等で閉所した場合は「●」</a:t>
          </a:r>
          <a:endParaRPr kumimoji="1" lang="en-US" altLang="ja-JP" sz="1100">
            <a:solidFill>
              <a:sysClr val="windowText" lastClr="000000"/>
            </a:solidFill>
          </a:endParaRPr>
        </a:p>
        <a:p>
          <a:pPr algn="l"/>
          <a:r>
            <a:rPr kumimoji="1" lang="ja-JP" altLang="en-US" sz="1100">
              <a:solidFill>
                <a:sysClr val="windowText" lastClr="000000"/>
              </a:solidFill>
            </a:rPr>
            <a:t>を選択</a:t>
          </a:r>
        </a:p>
      </xdr:txBody>
    </xdr:sp>
    <xdr:clientData/>
  </xdr:twoCellAnchor>
  <xdr:twoCellAnchor>
    <xdr:from>
      <xdr:col>3</xdr:col>
      <xdr:colOff>497418</xdr:colOff>
      <xdr:row>2</xdr:row>
      <xdr:rowOff>116415</xdr:rowOff>
    </xdr:from>
    <xdr:to>
      <xdr:col>6</xdr:col>
      <xdr:colOff>603250</xdr:colOff>
      <xdr:row>6</xdr:row>
      <xdr:rowOff>32082</xdr:rowOff>
    </xdr:to>
    <xdr:sp macro="" textlink="">
      <xdr:nvSpPr>
        <xdr:cNvPr id="6" name="吹き出し: 四角形 5">
          <a:extLst>
            <a:ext uri="{FF2B5EF4-FFF2-40B4-BE49-F238E27FC236}">
              <a16:creationId xmlns:a16="http://schemas.microsoft.com/office/drawing/2014/main" id="{29D8A7B9-C9AA-486D-8F74-357BC15AE1D7}"/>
            </a:ext>
          </a:extLst>
        </xdr:cNvPr>
        <xdr:cNvSpPr/>
      </xdr:nvSpPr>
      <xdr:spPr>
        <a:xfrm>
          <a:off x="2529418" y="550332"/>
          <a:ext cx="2571749" cy="720000"/>
        </a:xfrm>
        <a:prstGeom prst="wedgeRectCallout">
          <a:avLst>
            <a:gd name="adj1" fmla="val -15044"/>
            <a:gd name="adj2" fmla="val 96879"/>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土日祝日に計画通り閉所した場合</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a:solidFill>
                <a:sysClr val="windowText" lastClr="000000"/>
              </a:solidFill>
            </a:rPr>
            <a:t>対象外の場合は「</a:t>
          </a:r>
          <a:r>
            <a:rPr kumimoji="1" lang="en-US" altLang="ja-JP" sz="1100">
              <a:solidFill>
                <a:sysClr val="windowText" lastClr="000000"/>
              </a:solidFill>
            </a:rPr>
            <a:t>―</a:t>
          </a:r>
          <a:r>
            <a:rPr kumimoji="1" lang="ja-JP" altLang="en-US" sz="1100">
              <a:solidFill>
                <a:sysClr val="windowText" lastClr="000000"/>
              </a:solidFill>
            </a:rPr>
            <a:t>」を選択</a:t>
          </a:r>
          <a:endParaRPr kumimoji="1" lang="en-US" altLang="ja-JP" sz="1100">
            <a:solidFill>
              <a:sysClr val="windowText" lastClr="000000"/>
            </a:solidFill>
          </a:endParaRPr>
        </a:p>
        <a:p>
          <a:pPr algn="l"/>
          <a:r>
            <a:rPr kumimoji="1" lang="ja-JP" altLang="en-US" sz="1100">
              <a:solidFill>
                <a:sysClr val="windowText" lastClr="000000"/>
              </a:solidFill>
            </a:rPr>
            <a:t>平日には、記入しない。</a:t>
          </a:r>
        </a:p>
      </xdr:txBody>
    </xdr:sp>
    <xdr:clientData/>
  </xdr:twoCellAnchor>
  <xdr:twoCellAnchor>
    <xdr:from>
      <xdr:col>7</xdr:col>
      <xdr:colOff>95250</xdr:colOff>
      <xdr:row>12</xdr:row>
      <xdr:rowOff>222252</xdr:rowOff>
    </xdr:from>
    <xdr:to>
      <xdr:col>8</xdr:col>
      <xdr:colOff>737659</xdr:colOff>
      <xdr:row>13</xdr:row>
      <xdr:rowOff>211668</xdr:rowOff>
    </xdr:to>
    <xdr:sp macro="" textlink="">
      <xdr:nvSpPr>
        <xdr:cNvPr id="7" name="吹き出し: 四角形 6">
          <a:extLst>
            <a:ext uri="{FF2B5EF4-FFF2-40B4-BE49-F238E27FC236}">
              <a16:creationId xmlns:a16="http://schemas.microsoft.com/office/drawing/2014/main" id="{1A5CAFF2-C759-4F15-A345-211555210739}"/>
            </a:ext>
          </a:extLst>
        </xdr:cNvPr>
        <xdr:cNvSpPr/>
      </xdr:nvSpPr>
      <xdr:spPr>
        <a:xfrm>
          <a:off x="6635750" y="3280835"/>
          <a:ext cx="1245659" cy="306916"/>
        </a:xfrm>
        <a:prstGeom prst="wedgeRectCallout">
          <a:avLst>
            <a:gd name="adj1" fmla="val 30325"/>
            <a:gd name="adj2" fmla="val -140468"/>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祝日を選択</a:t>
          </a:r>
        </a:p>
      </xdr:txBody>
    </xdr:sp>
    <xdr:clientData/>
  </xdr:twoCellAnchor>
  <xdr:twoCellAnchor>
    <xdr:from>
      <xdr:col>3</xdr:col>
      <xdr:colOff>444497</xdr:colOff>
      <xdr:row>56</xdr:row>
      <xdr:rowOff>275166</xdr:rowOff>
    </xdr:from>
    <xdr:to>
      <xdr:col>6</xdr:col>
      <xdr:colOff>1218580</xdr:colOff>
      <xdr:row>59</xdr:row>
      <xdr:rowOff>222666</xdr:rowOff>
    </xdr:to>
    <xdr:sp macro="" textlink="">
      <xdr:nvSpPr>
        <xdr:cNvPr id="8" name="吹き出し: 四角形 7">
          <a:extLst>
            <a:ext uri="{FF2B5EF4-FFF2-40B4-BE49-F238E27FC236}">
              <a16:creationId xmlns:a16="http://schemas.microsoft.com/office/drawing/2014/main" id="{28671B37-7E1C-42DE-B109-60C5B7B246C0}"/>
            </a:ext>
          </a:extLst>
        </xdr:cNvPr>
        <xdr:cNvSpPr/>
      </xdr:nvSpPr>
      <xdr:spPr>
        <a:xfrm>
          <a:off x="2476497" y="16658166"/>
          <a:ext cx="3240000" cy="900000"/>
        </a:xfrm>
        <a:prstGeom prst="wedgeRectCallout">
          <a:avLst>
            <a:gd name="adj1" fmla="val -43523"/>
            <a:gd name="adj2" fmla="val 72681"/>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1100">
              <a:solidFill>
                <a:sysClr val="windowText" lastClr="000000"/>
              </a:solidFill>
            </a:rPr>
            <a:t>雨天等により休工した場合も閉所日となる。</a:t>
          </a:r>
          <a:endParaRPr kumimoji="1" lang="en-US" altLang="ja-JP" sz="1100">
            <a:solidFill>
              <a:sysClr val="windowText" lastClr="000000"/>
            </a:solidFill>
          </a:endParaRPr>
        </a:p>
        <a:p>
          <a:pPr algn="l"/>
          <a:r>
            <a:rPr kumimoji="1" lang="ja-JP" altLang="en-US" sz="1100">
              <a:solidFill>
                <a:sysClr val="windowText" lastClr="000000"/>
              </a:solidFill>
            </a:rPr>
            <a:t>「●」を選択し、備考欄に理由と振替日を記載する。</a:t>
          </a:r>
          <a:endParaRPr kumimoji="1" lang="en-US" altLang="ja-JP" sz="1100">
            <a:solidFill>
              <a:sysClr val="windowText" lastClr="000000"/>
            </a:solidFill>
          </a:endParaRPr>
        </a:p>
        <a:p>
          <a:pPr algn="l"/>
          <a:r>
            <a:rPr kumimoji="1" lang="ja-JP" altLang="en-US" sz="1100">
              <a:solidFill>
                <a:sysClr val="windowText" lastClr="000000"/>
              </a:solidFill>
            </a:rPr>
            <a:t>ただし、作業開始後の降雨により休工した場合は閉所日として扱わない。</a:t>
          </a:r>
          <a:endParaRPr kumimoji="1" lang="en-US" altLang="ja-JP" sz="1100">
            <a:solidFill>
              <a:sysClr val="windowText" lastClr="000000"/>
            </a:solidFill>
          </a:endParaRPr>
        </a:p>
      </xdr:txBody>
    </xdr:sp>
    <xdr:clientData/>
  </xdr:twoCellAnchor>
  <xdr:twoCellAnchor>
    <xdr:from>
      <xdr:col>5</xdr:col>
      <xdr:colOff>433918</xdr:colOff>
      <xdr:row>73</xdr:row>
      <xdr:rowOff>275166</xdr:rowOff>
    </xdr:from>
    <xdr:to>
      <xdr:col>8</xdr:col>
      <xdr:colOff>128335</xdr:colOff>
      <xdr:row>75</xdr:row>
      <xdr:rowOff>180166</xdr:rowOff>
    </xdr:to>
    <xdr:sp macro="" textlink="">
      <xdr:nvSpPr>
        <xdr:cNvPr id="9" name="吹き出し: 四角形 8">
          <a:extLst>
            <a:ext uri="{FF2B5EF4-FFF2-40B4-BE49-F238E27FC236}">
              <a16:creationId xmlns:a16="http://schemas.microsoft.com/office/drawing/2014/main" id="{87859C23-F92A-4600-B274-63848270FB14}"/>
            </a:ext>
          </a:extLst>
        </xdr:cNvPr>
        <xdr:cNvSpPr/>
      </xdr:nvSpPr>
      <xdr:spPr>
        <a:xfrm>
          <a:off x="4392085" y="22055666"/>
          <a:ext cx="2880000" cy="540000"/>
        </a:xfrm>
        <a:prstGeom prst="wedgeRectCallout">
          <a:avLst>
            <a:gd name="adj1" fmla="val -35574"/>
            <a:gd name="adj2" fmla="val 82405"/>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1100">
              <a:solidFill>
                <a:sysClr val="windowText" lastClr="000000"/>
              </a:solidFill>
            </a:rPr>
            <a:t>やむを得ず休日作業した場合、備考欄に記載し、振替日を２週間以内に設定</a:t>
          </a:r>
          <a:endParaRPr kumimoji="1" lang="en-US" altLang="ja-JP" sz="1100">
            <a:solidFill>
              <a:sysClr val="windowText" lastClr="000000"/>
            </a:solidFill>
          </a:endParaRPr>
        </a:p>
      </xdr:txBody>
    </xdr:sp>
    <xdr:clientData/>
  </xdr:twoCellAnchor>
  <xdr:twoCellAnchor>
    <xdr:from>
      <xdr:col>6</xdr:col>
      <xdr:colOff>10584</xdr:colOff>
      <xdr:row>63</xdr:row>
      <xdr:rowOff>285749</xdr:rowOff>
    </xdr:from>
    <xdr:to>
      <xdr:col>8</xdr:col>
      <xdr:colOff>244751</xdr:colOff>
      <xdr:row>65</xdr:row>
      <xdr:rowOff>190749</xdr:rowOff>
    </xdr:to>
    <xdr:sp macro="" textlink="">
      <xdr:nvSpPr>
        <xdr:cNvPr id="10" name="吹き出し: 四角形 9">
          <a:extLst>
            <a:ext uri="{FF2B5EF4-FFF2-40B4-BE49-F238E27FC236}">
              <a16:creationId xmlns:a16="http://schemas.microsoft.com/office/drawing/2014/main" id="{2133B43D-0B77-43E4-829F-33AE5E7AA89C}"/>
            </a:ext>
          </a:extLst>
        </xdr:cNvPr>
        <xdr:cNvSpPr/>
      </xdr:nvSpPr>
      <xdr:spPr>
        <a:xfrm>
          <a:off x="4508501" y="18891249"/>
          <a:ext cx="2880000" cy="540000"/>
        </a:xfrm>
        <a:prstGeom prst="wedgeRectCallout">
          <a:avLst>
            <a:gd name="adj1" fmla="val -28959"/>
            <a:gd name="adj2" fmla="val 82405"/>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1100">
              <a:solidFill>
                <a:sysClr val="windowText" lastClr="000000"/>
              </a:solidFill>
            </a:rPr>
            <a:t>雨天等により休工したが、振替を実施しない場合も現場閉所日として算入</a:t>
          </a:r>
          <a:endParaRPr kumimoji="1" lang="en-US" altLang="ja-JP" sz="1100">
            <a:solidFill>
              <a:sysClr val="windowText" lastClr="000000"/>
            </a:solidFill>
          </a:endParaRPr>
        </a:p>
      </xdr:txBody>
    </xdr:sp>
    <xdr:clientData/>
  </xdr:twoCellAnchor>
  <xdr:twoCellAnchor>
    <xdr:from>
      <xdr:col>6</xdr:col>
      <xdr:colOff>1534581</xdr:colOff>
      <xdr:row>156</xdr:row>
      <xdr:rowOff>201083</xdr:rowOff>
    </xdr:from>
    <xdr:to>
      <xdr:col>8</xdr:col>
      <xdr:colOff>550331</xdr:colOff>
      <xdr:row>157</xdr:row>
      <xdr:rowOff>275167</xdr:rowOff>
    </xdr:to>
    <xdr:sp macro="" textlink="">
      <xdr:nvSpPr>
        <xdr:cNvPr id="11" name="吹き出し: 四角形 10">
          <a:extLst>
            <a:ext uri="{FF2B5EF4-FFF2-40B4-BE49-F238E27FC236}">
              <a16:creationId xmlns:a16="http://schemas.microsoft.com/office/drawing/2014/main" id="{03BD5271-9148-4028-85CE-4BE47102EA6C}"/>
            </a:ext>
          </a:extLst>
        </xdr:cNvPr>
        <xdr:cNvSpPr/>
      </xdr:nvSpPr>
      <xdr:spPr>
        <a:xfrm>
          <a:off x="6032498" y="47053500"/>
          <a:ext cx="1661583" cy="391584"/>
        </a:xfrm>
        <a:prstGeom prst="wedgeRectCallout">
          <a:avLst>
            <a:gd name="adj1" fmla="val 34147"/>
            <a:gd name="adj2" fmla="val -113062"/>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振替休日の休日の対象</a:t>
          </a:r>
        </a:p>
      </xdr:txBody>
    </xdr:sp>
    <xdr:clientData/>
  </xdr:twoCellAnchor>
  <xdr:twoCellAnchor>
    <xdr:from>
      <xdr:col>6</xdr:col>
      <xdr:colOff>920751</xdr:colOff>
      <xdr:row>2</xdr:row>
      <xdr:rowOff>105832</xdr:rowOff>
    </xdr:from>
    <xdr:to>
      <xdr:col>8</xdr:col>
      <xdr:colOff>846667</xdr:colOff>
      <xdr:row>6</xdr:row>
      <xdr:rowOff>21499</xdr:rowOff>
    </xdr:to>
    <xdr:sp macro="" textlink="">
      <xdr:nvSpPr>
        <xdr:cNvPr id="12" name="吹き出し: 四角形 11">
          <a:extLst>
            <a:ext uri="{FF2B5EF4-FFF2-40B4-BE49-F238E27FC236}">
              <a16:creationId xmlns:a16="http://schemas.microsoft.com/office/drawing/2014/main" id="{356CF331-6FCC-4860-BDDD-908331748FAC}"/>
            </a:ext>
          </a:extLst>
        </xdr:cNvPr>
        <xdr:cNvSpPr/>
      </xdr:nvSpPr>
      <xdr:spPr>
        <a:xfrm>
          <a:off x="5418668" y="539749"/>
          <a:ext cx="2571749" cy="720000"/>
        </a:xfrm>
        <a:prstGeom prst="wedgeRectCallout">
          <a:avLst>
            <a:gd name="adj1" fmla="val -39324"/>
            <a:gd name="adj2" fmla="val 99820"/>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やむを得ず現場閉所日した理由・振替日や休日作業した理由、作業開始日、対象期間外の理由等を記載</a:t>
          </a:r>
        </a:p>
      </xdr:txBody>
    </xdr:sp>
    <xdr:clientData/>
  </xdr:twoCellAnchor>
  <xdr:twoCellAnchor>
    <xdr:from>
      <xdr:col>7</xdr:col>
      <xdr:colOff>479917</xdr:colOff>
      <xdr:row>0</xdr:row>
      <xdr:rowOff>33666</xdr:rowOff>
    </xdr:from>
    <xdr:to>
      <xdr:col>9</xdr:col>
      <xdr:colOff>0</xdr:colOff>
      <xdr:row>2</xdr:row>
      <xdr:rowOff>31749</xdr:rowOff>
    </xdr:to>
    <xdr:sp macro="" textlink="">
      <xdr:nvSpPr>
        <xdr:cNvPr id="2" name="テキスト ボックス 1">
          <a:extLst>
            <a:ext uri="{FF2B5EF4-FFF2-40B4-BE49-F238E27FC236}">
              <a16:creationId xmlns:a16="http://schemas.microsoft.com/office/drawing/2014/main" id="{031EC832-3B42-4F1C-97D7-61B2B41B321A}"/>
            </a:ext>
          </a:extLst>
        </xdr:cNvPr>
        <xdr:cNvSpPr txBox="1"/>
      </xdr:nvSpPr>
      <xdr:spPr>
        <a:xfrm>
          <a:off x="7020417" y="33666"/>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7</xdr:col>
      <xdr:colOff>479917</xdr:colOff>
      <xdr:row>45</xdr:row>
      <xdr:rowOff>31749</xdr:rowOff>
    </xdr:from>
    <xdr:to>
      <xdr:col>9</xdr:col>
      <xdr:colOff>0</xdr:colOff>
      <xdr:row>47</xdr:row>
      <xdr:rowOff>50999</xdr:rowOff>
    </xdr:to>
    <xdr:sp macro="" textlink="">
      <xdr:nvSpPr>
        <xdr:cNvPr id="13" name="テキスト ボックス 12">
          <a:extLst>
            <a:ext uri="{FF2B5EF4-FFF2-40B4-BE49-F238E27FC236}">
              <a16:creationId xmlns:a16="http://schemas.microsoft.com/office/drawing/2014/main" id="{F9976289-B486-4886-9163-CC0723B5257E}"/>
            </a:ext>
          </a:extLst>
        </xdr:cNvPr>
        <xdr:cNvSpPr txBox="1"/>
      </xdr:nvSpPr>
      <xdr:spPr>
        <a:xfrm>
          <a:off x="7020417" y="13694832"/>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7</xdr:col>
      <xdr:colOff>479917</xdr:colOff>
      <xdr:row>90</xdr:row>
      <xdr:rowOff>31749</xdr:rowOff>
    </xdr:from>
    <xdr:to>
      <xdr:col>9</xdr:col>
      <xdr:colOff>0</xdr:colOff>
      <xdr:row>92</xdr:row>
      <xdr:rowOff>50999</xdr:rowOff>
    </xdr:to>
    <xdr:sp macro="" textlink="">
      <xdr:nvSpPr>
        <xdr:cNvPr id="14" name="テキスト ボックス 13">
          <a:extLst>
            <a:ext uri="{FF2B5EF4-FFF2-40B4-BE49-F238E27FC236}">
              <a16:creationId xmlns:a16="http://schemas.microsoft.com/office/drawing/2014/main" id="{6B14F1E6-5508-4CAE-B731-09921D3B2589}"/>
            </a:ext>
          </a:extLst>
        </xdr:cNvPr>
        <xdr:cNvSpPr txBox="1"/>
      </xdr:nvSpPr>
      <xdr:spPr>
        <a:xfrm>
          <a:off x="7020417" y="27336749"/>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7</xdr:col>
      <xdr:colOff>479917</xdr:colOff>
      <xdr:row>135</xdr:row>
      <xdr:rowOff>31749</xdr:rowOff>
    </xdr:from>
    <xdr:to>
      <xdr:col>9</xdr:col>
      <xdr:colOff>0</xdr:colOff>
      <xdr:row>137</xdr:row>
      <xdr:rowOff>50999</xdr:rowOff>
    </xdr:to>
    <xdr:sp macro="" textlink="">
      <xdr:nvSpPr>
        <xdr:cNvPr id="15" name="テキスト ボックス 14">
          <a:extLst>
            <a:ext uri="{FF2B5EF4-FFF2-40B4-BE49-F238E27FC236}">
              <a16:creationId xmlns:a16="http://schemas.microsoft.com/office/drawing/2014/main" id="{3D2C2D04-9AE3-4555-8164-5D6EC3555D05}"/>
            </a:ext>
          </a:extLst>
        </xdr:cNvPr>
        <xdr:cNvSpPr txBox="1"/>
      </xdr:nvSpPr>
      <xdr:spPr>
        <a:xfrm>
          <a:off x="7020417" y="40978666"/>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7</xdr:col>
      <xdr:colOff>479917</xdr:colOff>
      <xdr:row>180</xdr:row>
      <xdr:rowOff>31749</xdr:rowOff>
    </xdr:from>
    <xdr:to>
      <xdr:col>9</xdr:col>
      <xdr:colOff>0</xdr:colOff>
      <xdr:row>182</xdr:row>
      <xdr:rowOff>50999</xdr:rowOff>
    </xdr:to>
    <xdr:sp macro="" textlink="">
      <xdr:nvSpPr>
        <xdr:cNvPr id="16" name="テキスト ボックス 15">
          <a:extLst>
            <a:ext uri="{FF2B5EF4-FFF2-40B4-BE49-F238E27FC236}">
              <a16:creationId xmlns:a16="http://schemas.microsoft.com/office/drawing/2014/main" id="{CADA7D17-6924-4F36-98B5-1045A91F0D96}"/>
            </a:ext>
          </a:extLst>
        </xdr:cNvPr>
        <xdr:cNvSpPr txBox="1"/>
      </xdr:nvSpPr>
      <xdr:spPr>
        <a:xfrm>
          <a:off x="7020417" y="54631166"/>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0</xdr:col>
      <xdr:colOff>74083</xdr:colOff>
      <xdr:row>84</xdr:row>
      <xdr:rowOff>52918</xdr:rowOff>
    </xdr:from>
    <xdr:to>
      <xdr:col>3</xdr:col>
      <xdr:colOff>42335</xdr:colOff>
      <xdr:row>87</xdr:row>
      <xdr:rowOff>180167</xdr:rowOff>
    </xdr:to>
    <xdr:sp macro="" textlink="">
      <xdr:nvSpPr>
        <xdr:cNvPr id="18" name="吹き出し: 四角形 17">
          <a:extLst>
            <a:ext uri="{FF2B5EF4-FFF2-40B4-BE49-F238E27FC236}">
              <a16:creationId xmlns:a16="http://schemas.microsoft.com/office/drawing/2014/main" id="{90165C90-E6EA-403D-B82D-9C3EE63F095D}"/>
            </a:ext>
          </a:extLst>
        </xdr:cNvPr>
        <xdr:cNvSpPr/>
      </xdr:nvSpPr>
      <xdr:spPr>
        <a:xfrm>
          <a:off x="74083" y="25325918"/>
          <a:ext cx="2000252" cy="804582"/>
        </a:xfrm>
        <a:prstGeom prst="wedgeRectCallout">
          <a:avLst>
            <a:gd name="adj1" fmla="val 46026"/>
            <a:gd name="adj2" fmla="val 82405"/>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36000" rIns="72000" bIns="36000" numCol="1" spcCol="0" rtlCol="0" fromWordArt="0" anchor="ctr" anchorCtr="0" forceAA="0" compatLnSpc="1">
          <a:prstTxWarp prst="textNoShape">
            <a:avLst/>
          </a:prstTxWarp>
          <a:noAutofit/>
        </a:bodyPr>
        <a:lstStyle/>
        <a:p>
          <a:pPr algn="l"/>
          <a:r>
            <a:rPr kumimoji="1" lang="ja-JP" altLang="en-US" sz="1100" b="1">
              <a:solidFill>
                <a:sysClr val="windowText" lastClr="000000"/>
              </a:solidFill>
            </a:rPr>
            <a:t>当該月の実施状況</a:t>
          </a:r>
          <a:endParaRPr kumimoji="1" lang="en-US" altLang="ja-JP" sz="1100" b="1">
            <a:solidFill>
              <a:sysClr val="windowText" lastClr="000000"/>
            </a:solidFill>
          </a:endParaRPr>
        </a:p>
        <a:p>
          <a:pPr algn="l"/>
          <a:r>
            <a:rPr kumimoji="1" lang="ja-JP" altLang="en-US" sz="1100">
              <a:solidFill>
                <a:sysClr val="windowText" lastClr="000000"/>
              </a:solidFill>
            </a:rPr>
            <a:t>監督職員から作業日報等の提示をも止められたら提出</a:t>
          </a:r>
          <a:endParaRPr kumimoji="1" lang="en-US" altLang="ja-JP" sz="1100">
            <a:solidFill>
              <a:sysClr val="windowText" lastClr="000000"/>
            </a:solidFill>
          </a:endParaRPr>
        </a:p>
      </xdr:txBody>
    </xdr:sp>
    <xdr:clientData/>
  </xdr:twoCellAnchor>
  <xdr:twoCellAnchor>
    <xdr:from>
      <xdr:col>2</xdr:col>
      <xdr:colOff>878417</xdr:colOff>
      <xdr:row>129</xdr:row>
      <xdr:rowOff>190501</xdr:rowOff>
    </xdr:from>
    <xdr:to>
      <xdr:col>5</xdr:col>
      <xdr:colOff>497417</xdr:colOff>
      <xdr:row>133</xdr:row>
      <xdr:rowOff>250</xdr:rowOff>
    </xdr:to>
    <xdr:sp macro="" textlink="">
      <xdr:nvSpPr>
        <xdr:cNvPr id="19" name="吹き出し: 四角形 18">
          <a:extLst>
            <a:ext uri="{FF2B5EF4-FFF2-40B4-BE49-F238E27FC236}">
              <a16:creationId xmlns:a16="http://schemas.microsoft.com/office/drawing/2014/main" id="{BCDFE8F4-96DA-4C2B-BC9C-C60A93448C14}"/>
            </a:ext>
          </a:extLst>
        </xdr:cNvPr>
        <xdr:cNvSpPr/>
      </xdr:nvSpPr>
      <xdr:spPr>
        <a:xfrm>
          <a:off x="1947334" y="39105418"/>
          <a:ext cx="2508250" cy="804582"/>
        </a:xfrm>
        <a:prstGeom prst="wedgeRectCallout">
          <a:avLst>
            <a:gd name="adj1" fmla="val 51933"/>
            <a:gd name="adj2" fmla="val 66620"/>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36000" rIns="72000" bIns="36000" numCol="1" spcCol="0" rtlCol="0" fromWordArt="0" anchor="ctr" anchorCtr="0" forceAA="0" compatLnSpc="1">
          <a:prstTxWarp prst="textNoShape">
            <a:avLst/>
          </a:prstTxWarp>
          <a:noAutofit/>
        </a:bodyPr>
        <a:lstStyle/>
        <a:p>
          <a:pPr algn="l"/>
          <a:r>
            <a:rPr kumimoji="1" lang="ja-JP" altLang="en-US" sz="1100" b="1">
              <a:solidFill>
                <a:sysClr val="windowText" lastClr="000000"/>
              </a:solidFill>
            </a:rPr>
            <a:t>当該月のまでの実施状況（累計）</a:t>
          </a:r>
          <a:endParaRPr kumimoji="1" lang="en-US" altLang="ja-JP" sz="1100" b="1">
            <a:solidFill>
              <a:sysClr val="windowText" lastClr="000000"/>
            </a:solidFill>
          </a:endParaRPr>
        </a:p>
        <a:p>
          <a:pPr algn="l"/>
          <a:r>
            <a:rPr kumimoji="1" lang="ja-JP" altLang="en-US" sz="1100">
              <a:solidFill>
                <a:sysClr val="windowText" lastClr="000000"/>
              </a:solidFill>
            </a:rPr>
            <a:t>進捗管理を行い、未達成の場合は分析・原因究明し対策を検討</a:t>
          </a:r>
          <a:endParaRPr kumimoji="1" lang="en-US" altLang="ja-JP" sz="1100">
            <a:solidFill>
              <a:sysClr val="windowText" lastClr="000000"/>
            </a:solidFill>
          </a:endParaRPr>
        </a:p>
      </xdr:txBody>
    </xdr:sp>
    <xdr:clientData/>
  </xdr:twoCellAnchor>
  <xdr:twoCellAnchor>
    <xdr:from>
      <xdr:col>6</xdr:col>
      <xdr:colOff>867832</xdr:colOff>
      <xdr:row>217</xdr:row>
      <xdr:rowOff>158750</xdr:rowOff>
    </xdr:from>
    <xdr:to>
      <xdr:col>8</xdr:col>
      <xdr:colOff>730249</xdr:colOff>
      <xdr:row>220</xdr:row>
      <xdr:rowOff>10832</xdr:rowOff>
    </xdr:to>
    <xdr:sp macro="" textlink="">
      <xdr:nvSpPr>
        <xdr:cNvPr id="20" name="吹き出し: 四角形 19">
          <a:extLst>
            <a:ext uri="{FF2B5EF4-FFF2-40B4-BE49-F238E27FC236}">
              <a16:creationId xmlns:a16="http://schemas.microsoft.com/office/drawing/2014/main" id="{C53EDE87-42B5-4DD9-8C47-D6B275A7064A}"/>
            </a:ext>
          </a:extLst>
        </xdr:cNvPr>
        <xdr:cNvSpPr/>
      </xdr:nvSpPr>
      <xdr:spPr>
        <a:xfrm>
          <a:off x="5365749" y="65743667"/>
          <a:ext cx="2508250" cy="804582"/>
        </a:xfrm>
        <a:prstGeom prst="wedgeRectCallout">
          <a:avLst>
            <a:gd name="adj1" fmla="val 29993"/>
            <a:gd name="adj2" fmla="val 85036"/>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36000" rIns="72000" bIns="36000" numCol="1" spcCol="0" rtlCol="0" fromWordArt="0" anchor="ctr" anchorCtr="0" forceAA="0" compatLnSpc="1">
          <a:prstTxWarp prst="textNoShape">
            <a:avLst/>
          </a:prstTxWarp>
          <a:noAutofit/>
        </a:bodyPr>
        <a:lstStyle/>
        <a:p>
          <a:pPr algn="l"/>
          <a:r>
            <a:rPr kumimoji="1" lang="ja-JP" altLang="en-US" sz="1100" b="1">
              <a:solidFill>
                <a:sysClr val="windowText" lastClr="000000"/>
              </a:solidFill>
            </a:rPr>
            <a:t>週休２日の履行実績</a:t>
          </a:r>
          <a:endParaRPr kumimoji="1" lang="en-US" altLang="ja-JP" sz="1100" b="1">
            <a:solidFill>
              <a:sysClr val="windowText" lastClr="000000"/>
            </a:solidFill>
          </a:endParaRPr>
        </a:p>
        <a:p>
          <a:pPr algn="l"/>
          <a:r>
            <a:rPr kumimoji="1" lang="ja-JP" altLang="en-US" sz="1100">
              <a:solidFill>
                <a:sysClr val="windowText" lastClr="000000"/>
              </a:solidFill>
            </a:rPr>
            <a:t>現場閉所率・完全週休２日達成率の達成状況は、対象期間全体で判断</a:t>
          </a:r>
          <a:endParaRPr kumimoji="1" lang="en-US" altLang="ja-JP" sz="1100">
            <a:solidFill>
              <a:sysClr val="windowText" lastClr="000000"/>
            </a:solidFill>
          </a:endParaRPr>
        </a:p>
      </xdr:txBody>
    </xdr:sp>
    <xdr:clientData/>
  </xdr:twoCellAnchor>
  <xdr:twoCellAnchor>
    <xdr:from>
      <xdr:col>6</xdr:col>
      <xdr:colOff>1947333</xdr:colOff>
      <xdr:row>221</xdr:row>
      <xdr:rowOff>296333</xdr:rowOff>
    </xdr:from>
    <xdr:to>
      <xdr:col>8</xdr:col>
      <xdr:colOff>1016000</xdr:colOff>
      <xdr:row>224</xdr:row>
      <xdr:rowOff>84667</xdr:rowOff>
    </xdr:to>
    <xdr:sp macro="" textlink="">
      <xdr:nvSpPr>
        <xdr:cNvPr id="21" name="四角形: 角を丸くする 20">
          <a:extLst>
            <a:ext uri="{FF2B5EF4-FFF2-40B4-BE49-F238E27FC236}">
              <a16:creationId xmlns:a16="http://schemas.microsoft.com/office/drawing/2014/main" id="{23D0916A-1F18-C247-5044-486C21E36542}"/>
            </a:ext>
          </a:extLst>
        </xdr:cNvPr>
        <xdr:cNvSpPr/>
      </xdr:nvSpPr>
      <xdr:spPr>
        <a:xfrm>
          <a:off x="6445250" y="66876083"/>
          <a:ext cx="1714500" cy="74083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0</xdr:row>
      <xdr:rowOff>35718</xdr:rowOff>
    </xdr:from>
    <xdr:to>
      <xdr:col>18</xdr:col>
      <xdr:colOff>569157</xdr:colOff>
      <xdr:row>1</xdr:row>
      <xdr:rowOff>62905</xdr:rowOff>
    </xdr:to>
    <xdr:sp macro="" textlink="">
      <xdr:nvSpPr>
        <xdr:cNvPr id="2" name="テキスト ボックス 1">
          <a:extLst>
            <a:ext uri="{FF2B5EF4-FFF2-40B4-BE49-F238E27FC236}">
              <a16:creationId xmlns:a16="http://schemas.microsoft.com/office/drawing/2014/main" id="{AC3A76E6-7536-4F48-BBEA-1E35A6EFA5C2}"/>
            </a:ext>
          </a:extLst>
        </xdr:cNvPr>
        <xdr:cNvSpPr txBox="1"/>
      </xdr:nvSpPr>
      <xdr:spPr>
        <a:xfrm>
          <a:off x="7358063" y="35718"/>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36</xdr:col>
      <xdr:colOff>0</xdr:colOff>
      <xdr:row>0</xdr:row>
      <xdr:rowOff>35718</xdr:rowOff>
    </xdr:from>
    <xdr:to>
      <xdr:col>37</xdr:col>
      <xdr:colOff>569157</xdr:colOff>
      <xdr:row>1</xdr:row>
      <xdr:rowOff>62905</xdr:rowOff>
    </xdr:to>
    <xdr:sp macro="" textlink="">
      <xdr:nvSpPr>
        <xdr:cNvPr id="3" name="テキスト ボックス 2">
          <a:extLst>
            <a:ext uri="{FF2B5EF4-FFF2-40B4-BE49-F238E27FC236}">
              <a16:creationId xmlns:a16="http://schemas.microsoft.com/office/drawing/2014/main" id="{128F6D7B-C236-4F6D-8E72-D4F0CD3B684A}"/>
            </a:ext>
          </a:extLst>
        </xdr:cNvPr>
        <xdr:cNvSpPr txBox="1"/>
      </xdr:nvSpPr>
      <xdr:spPr>
        <a:xfrm>
          <a:off x="16025813" y="35718"/>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26</xdr:col>
      <xdr:colOff>0</xdr:colOff>
      <xdr:row>18</xdr:row>
      <xdr:rowOff>28406</xdr:rowOff>
    </xdr:from>
    <xdr:to>
      <xdr:col>37</xdr:col>
      <xdr:colOff>0</xdr:colOff>
      <xdr:row>32</xdr:row>
      <xdr:rowOff>0</xdr:rowOff>
    </xdr:to>
    <xdr:sp macro="" textlink="">
      <xdr:nvSpPr>
        <xdr:cNvPr id="4" name="正方形/長方形 3">
          <a:extLst>
            <a:ext uri="{FF2B5EF4-FFF2-40B4-BE49-F238E27FC236}">
              <a16:creationId xmlns:a16="http://schemas.microsoft.com/office/drawing/2014/main" id="{B6FCBCDF-79F9-461B-BA2B-796BCE7B4BD5}"/>
            </a:ext>
          </a:extLst>
        </xdr:cNvPr>
        <xdr:cNvSpPr/>
      </xdr:nvSpPr>
      <xdr:spPr>
        <a:xfrm>
          <a:off x="11691938" y="5362406"/>
          <a:ext cx="4988718" cy="4472157"/>
        </a:xfrm>
        <a:prstGeom prst="rect">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en-US" altLang="ja-JP" sz="1200" b="1">
              <a:solidFill>
                <a:sysClr val="windowText" lastClr="000000"/>
              </a:solidFill>
              <a:latin typeface="+mn-ea"/>
              <a:ea typeface="+mn-ea"/>
            </a:rPr>
            <a:t>【</a:t>
          </a:r>
          <a:r>
            <a:rPr kumimoji="1" lang="ja-JP" altLang="en-US" sz="1200" b="1">
              <a:solidFill>
                <a:sysClr val="windowText" lastClr="000000"/>
              </a:solidFill>
              <a:latin typeface="+mn-ea"/>
              <a:ea typeface="+mn-ea"/>
            </a:rPr>
            <a:t>契約期間　</a:t>
          </a:r>
          <a:r>
            <a:rPr kumimoji="1" lang="en-US" altLang="ja-JP" sz="1200" b="1">
              <a:solidFill>
                <a:sysClr val="windowText" lastClr="000000"/>
              </a:solidFill>
              <a:latin typeface="+mn-ea"/>
              <a:ea typeface="+mn-ea"/>
            </a:rPr>
            <a:t>11/1</a:t>
          </a:r>
          <a:r>
            <a:rPr kumimoji="1" lang="ja-JP" altLang="en-US" sz="1200" b="1">
              <a:solidFill>
                <a:sysClr val="windowText" lastClr="000000"/>
              </a:solidFill>
              <a:latin typeface="+mn-ea"/>
              <a:ea typeface="+mn-ea"/>
            </a:rPr>
            <a:t>～</a:t>
          </a:r>
          <a:r>
            <a:rPr kumimoji="1" lang="en-US" altLang="ja-JP" sz="1200" b="1">
              <a:solidFill>
                <a:sysClr val="windowText" lastClr="000000"/>
              </a:solidFill>
              <a:latin typeface="+mn-ea"/>
              <a:ea typeface="+mn-ea"/>
            </a:rPr>
            <a:t>3/15】</a:t>
          </a:r>
        </a:p>
        <a:p>
          <a:pPr algn="l"/>
          <a:r>
            <a:rPr kumimoji="1" lang="ja-JP" altLang="en-US" sz="1200" b="1">
              <a:solidFill>
                <a:sysClr val="windowText" lastClr="000000"/>
              </a:solidFill>
            </a:rPr>
            <a:t>対象期間外</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a:t>
          </a:r>
          <a:r>
            <a:rPr kumimoji="1" lang="ja-JP" altLang="en-US" sz="1200" b="1">
              <a:solidFill>
                <a:sysClr val="windowText" lastClr="000000"/>
              </a:solidFill>
            </a:rPr>
            <a:t>現場閉所率算定</a:t>
          </a:r>
          <a:r>
            <a:rPr kumimoji="1" lang="en-US" altLang="ja-JP" sz="1200" b="1">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latin typeface="+mn-lt"/>
              <a:ea typeface="+mn-ea"/>
              <a:cs typeface="+mn-cs"/>
            </a:rPr>
            <a:t>　全体日数　１３６日間のうち</a:t>
          </a:r>
        </a:p>
        <a:p>
          <a:pPr algn="l"/>
          <a:r>
            <a:rPr kumimoji="1" lang="ja-JP" altLang="en-US" sz="1200">
              <a:solidFill>
                <a:sysClr val="windowText" lastClr="000000"/>
              </a:solidFill>
            </a:rPr>
            <a:t>　　○猶予期間　　　　　１２日間</a:t>
          </a:r>
          <a:endParaRPr kumimoji="1" lang="en-US" altLang="ja-JP" sz="1200">
            <a:solidFill>
              <a:sysClr val="windowText" lastClr="000000"/>
            </a:solidFill>
          </a:endParaRPr>
        </a:p>
        <a:p>
          <a:pPr marL="0" indent="0" algn="l"/>
          <a:r>
            <a:rPr kumimoji="1" lang="ja-JP" altLang="en-US" sz="1200">
              <a:solidFill>
                <a:sysClr val="windowText" lastClr="000000"/>
              </a:solidFill>
              <a:latin typeface="+mn-lt"/>
              <a:ea typeface="+mn-ea"/>
              <a:cs typeface="+mn-cs"/>
            </a:rPr>
            <a:t>　　</a:t>
          </a:r>
          <a:r>
            <a:rPr kumimoji="1" lang="ja-JP"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準備期間　　　　</a:t>
          </a:r>
          <a:r>
            <a:rPr kumimoji="1" lang="ja-JP" altLang="en-US" sz="1200">
              <a:solidFill>
                <a:sysClr val="windowText" lastClr="000000"/>
              </a:solidFill>
              <a:latin typeface="+mn-ea"/>
              <a:ea typeface="+mn-ea"/>
              <a:cs typeface="+mn-cs"/>
            </a:rPr>
            <a:t>　１１日間　　</a:t>
          </a:r>
          <a:endParaRPr kumimoji="1" lang="en-US" altLang="ja-JP" sz="1200">
            <a:solidFill>
              <a:sysClr val="windowText" lastClr="000000"/>
            </a:solidFill>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latin typeface="+mn-lt"/>
              <a:ea typeface="+mn-ea"/>
              <a:cs typeface="+mn-cs"/>
            </a:rPr>
            <a:t>　</a:t>
          </a:r>
          <a:r>
            <a:rPr kumimoji="1" lang="ja-JP" altLang="en-US" sz="1200">
              <a:solidFill>
                <a:sysClr val="windowText" lastClr="000000"/>
              </a:solidFill>
              <a:latin typeface="+mn-lt"/>
              <a:ea typeface="+mn-ea"/>
              <a:cs typeface="+mn-cs"/>
            </a:rPr>
            <a:t>　</a:t>
          </a:r>
          <a:r>
            <a:rPr kumimoji="1" lang="ja-JP"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後片付け</a:t>
          </a:r>
          <a:r>
            <a:rPr kumimoji="1" lang="ja-JP" altLang="ja-JP" sz="1200">
              <a:solidFill>
                <a:sysClr val="windowText" lastClr="000000"/>
              </a:solidFill>
              <a:latin typeface="+mn-lt"/>
              <a:ea typeface="+mn-ea"/>
              <a:cs typeface="+mn-cs"/>
            </a:rPr>
            <a:t>期間</a:t>
          </a:r>
          <a:r>
            <a:rPr kumimoji="1" lang="ja-JP" altLang="en-US" sz="1200">
              <a:solidFill>
                <a:sysClr val="windowText" lastClr="000000"/>
              </a:solidFill>
              <a:latin typeface="+mn-lt"/>
              <a:ea typeface="+mn-ea"/>
              <a:cs typeface="+mn-cs"/>
            </a:rPr>
            <a:t>　　１１日間</a:t>
          </a:r>
          <a:endParaRPr kumimoji="1" lang="ja-JP" altLang="ja-JP" sz="12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latin typeface="+mn-lt"/>
              <a:ea typeface="+mn-ea"/>
              <a:cs typeface="+mn-cs"/>
            </a:rPr>
            <a:t>　</a:t>
          </a:r>
          <a:r>
            <a:rPr kumimoji="1" lang="ja-JP" altLang="en-US" sz="1200">
              <a:solidFill>
                <a:sysClr val="windowText" lastClr="000000"/>
              </a:solidFill>
              <a:latin typeface="+mn-lt"/>
              <a:ea typeface="+mn-ea"/>
              <a:cs typeface="+mn-cs"/>
            </a:rPr>
            <a:t>　</a:t>
          </a:r>
          <a:r>
            <a:rPr kumimoji="1" lang="ja-JP"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年末年始</a:t>
          </a:r>
          <a:r>
            <a:rPr kumimoji="1" lang="ja-JP" altLang="ja-JP" sz="1200">
              <a:solidFill>
                <a:sysClr val="windowText" lastClr="000000"/>
              </a:solidFill>
              <a:latin typeface="+mn-lt"/>
              <a:ea typeface="+mn-ea"/>
              <a:cs typeface="+mn-cs"/>
            </a:rPr>
            <a:t>期間</a:t>
          </a:r>
          <a:r>
            <a:rPr kumimoji="1" lang="ja-JP" altLang="en-US" sz="1200">
              <a:solidFill>
                <a:sysClr val="windowText" lastClr="000000"/>
              </a:solidFill>
              <a:latin typeface="+mn-lt"/>
              <a:ea typeface="+mn-ea"/>
              <a:cs typeface="+mn-cs"/>
            </a:rPr>
            <a:t>　　　６日間　　　　計４０日間</a:t>
          </a:r>
          <a:endParaRPr kumimoji="1" lang="en-US" altLang="ja-JP" sz="12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lt"/>
              <a:ea typeface="+mn-ea"/>
              <a:cs typeface="+mn-cs"/>
            </a:rPr>
            <a:t>　実施日数　２（</a:t>
          </a:r>
          <a:r>
            <a:rPr kumimoji="1" lang="en-US" altLang="ja-JP" sz="1200">
              <a:solidFill>
                <a:sysClr val="windowText" lastClr="000000"/>
              </a:solidFill>
              <a:latin typeface="+mn-ea"/>
              <a:ea typeface="+mn-ea"/>
              <a:cs typeface="+mn-cs"/>
            </a:rPr>
            <a:t>11</a:t>
          </a:r>
          <a:r>
            <a:rPr kumimoji="1" lang="ja-JP" altLang="en-US" sz="1200">
              <a:solidFill>
                <a:sysClr val="windowText" lastClr="000000"/>
              </a:solidFill>
              <a:latin typeface="+mn-lt"/>
              <a:ea typeface="+mn-ea"/>
              <a:cs typeface="+mn-cs"/>
            </a:rPr>
            <a:t>月）</a:t>
          </a:r>
          <a:r>
            <a:rPr kumimoji="1" lang="en-US" altLang="ja-JP" sz="1200">
              <a:solidFill>
                <a:sysClr val="windowText" lastClr="000000"/>
              </a:solidFill>
              <a:latin typeface="+mn-lt"/>
              <a:ea typeface="+mn-ea"/>
              <a:cs typeface="+mn-cs"/>
            </a:rPr>
            <a:t>+</a:t>
          </a:r>
          <a:r>
            <a:rPr kumimoji="1" lang="ja-JP" altLang="en-US" sz="1100">
              <a:solidFill>
                <a:sysClr val="windowText" lastClr="000000"/>
              </a:solidFill>
              <a:effectLst/>
              <a:latin typeface="+mn-ea"/>
              <a:ea typeface="+mn-ea"/>
              <a:cs typeface="+mn-cs"/>
            </a:rPr>
            <a:t>９</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12</a:t>
          </a:r>
          <a:r>
            <a:rPr kumimoji="1" lang="ja-JP" altLang="ja-JP" sz="1100">
              <a:solidFill>
                <a:sysClr val="windowText" lastClr="000000"/>
              </a:solidFill>
              <a:effectLst/>
              <a:latin typeface="+mn-ea"/>
              <a:ea typeface="+mn-ea"/>
              <a:cs typeface="+mn-cs"/>
            </a:rPr>
            <a:t>月）</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１０</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月）</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７</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2</a:t>
          </a:r>
          <a:r>
            <a:rPr kumimoji="1" lang="ja-JP" altLang="ja-JP" sz="1100">
              <a:solidFill>
                <a:sysClr val="windowText" lastClr="000000"/>
              </a:solidFill>
              <a:effectLst/>
              <a:latin typeface="+mn-ea"/>
              <a:ea typeface="+mn-ea"/>
              <a:cs typeface="+mn-cs"/>
            </a:rPr>
            <a:t>月）</a:t>
          </a:r>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２（</a:t>
          </a:r>
          <a:r>
            <a:rPr kumimoji="1" lang="en-US" altLang="ja-JP" sz="1100">
              <a:solidFill>
                <a:sysClr val="windowText" lastClr="000000"/>
              </a:solidFill>
              <a:effectLst/>
              <a:latin typeface="+mn-ea"/>
              <a:ea typeface="+mn-ea"/>
              <a:cs typeface="+mn-cs"/>
            </a:rPr>
            <a:t>3</a:t>
          </a:r>
          <a:r>
            <a:rPr kumimoji="1" lang="ja-JP" altLang="ja-JP" sz="1100">
              <a:solidFill>
                <a:sysClr val="windowText" lastClr="000000"/>
              </a:solidFill>
              <a:effectLst/>
              <a:latin typeface="+mn-ea"/>
              <a:ea typeface="+mn-ea"/>
              <a:cs typeface="+mn-cs"/>
            </a:rPr>
            <a:t>月）</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３０日間</a:t>
          </a:r>
          <a:endParaRPr kumimoji="1" lang="en-US" altLang="ja-JP" sz="1200">
            <a:solidFill>
              <a:sysClr val="windowText" lastClr="000000"/>
            </a:solidFill>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lt"/>
              <a:ea typeface="+mn-ea"/>
              <a:cs typeface="+mn-cs"/>
            </a:rPr>
            <a:t>　　現場閉所率（％）＝３０／（１３６</a:t>
          </a:r>
          <a:r>
            <a:rPr kumimoji="1" lang="en-US"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４０）</a:t>
          </a:r>
          <a:r>
            <a:rPr kumimoji="1" lang="en-US"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１００</a:t>
          </a:r>
          <a:endParaRPr kumimoji="1" lang="ja-JP" altLang="ja-JP" sz="1200">
            <a:solidFill>
              <a:sysClr val="windowText" lastClr="000000"/>
            </a:solidFill>
            <a:latin typeface="+mn-lt"/>
            <a:ea typeface="+mn-ea"/>
            <a:cs typeface="+mn-cs"/>
          </a:endParaRPr>
        </a:p>
        <a:p>
          <a:r>
            <a:rPr kumimoji="1" lang="ja-JP" altLang="en-US" sz="1200" b="1">
              <a:solidFill>
                <a:sysClr val="windowText" lastClr="000000"/>
              </a:solidFill>
              <a:latin typeface="+mn-lt"/>
              <a:ea typeface="+mn-ea"/>
              <a:cs typeface="+mn-cs"/>
            </a:rPr>
            <a:t>　　　　　　　　　　　　　＝３１．２％</a:t>
          </a:r>
          <a:r>
            <a:rPr kumimoji="1" lang="ja-JP" altLang="ja-JP" sz="1200" b="1">
              <a:solidFill>
                <a:sysClr val="windowText" lastClr="000000"/>
              </a:solidFill>
              <a:latin typeface="+mn-lt"/>
              <a:ea typeface="+mn-ea"/>
              <a:cs typeface="+mn-cs"/>
            </a:rPr>
            <a:t>　</a:t>
          </a:r>
          <a:endParaRPr kumimoji="1" lang="en-US" altLang="ja-JP" sz="1200" b="1">
            <a:solidFill>
              <a:sysClr val="windowText" lastClr="000000"/>
            </a:solidFill>
            <a:latin typeface="+mn-lt"/>
            <a:ea typeface="+mn-ea"/>
            <a:cs typeface="+mn-cs"/>
          </a:endParaRPr>
        </a:p>
        <a:p>
          <a:r>
            <a:rPr kumimoji="1" lang="en-US" altLang="ja-JP" sz="1200" b="1">
              <a:solidFill>
                <a:sysClr val="windowText" lastClr="000000"/>
              </a:solidFill>
              <a:latin typeface="+mn-lt"/>
              <a:ea typeface="+mn-ea"/>
              <a:cs typeface="+mn-cs"/>
            </a:rPr>
            <a:t>【</a:t>
          </a:r>
          <a:r>
            <a:rPr kumimoji="1" lang="ja-JP" altLang="en-US" sz="1200" b="1">
              <a:solidFill>
                <a:sysClr val="windowText" lastClr="000000"/>
              </a:solidFill>
              <a:latin typeface="+mn-lt"/>
              <a:ea typeface="+mn-ea"/>
              <a:cs typeface="+mn-cs"/>
            </a:rPr>
            <a:t>完全週休２日達成率算定</a:t>
          </a:r>
          <a:r>
            <a:rPr kumimoji="1" lang="en-US" altLang="ja-JP" sz="1200" b="1">
              <a:solidFill>
                <a:sysClr val="windowText" lastClr="000000"/>
              </a:solidFill>
              <a:latin typeface="+mn-lt"/>
              <a:ea typeface="+mn-ea"/>
              <a:cs typeface="+mn-cs"/>
            </a:rPr>
            <a:t>】</a:t>
          </a:r>
        </a:p>
        <a:p>
          <a:r>
            <a:rPr kumimoji="1" lang="ja-JP" altLang="en-US" sz="1200">
              <a:solidFill>
                <a:sysClr val="windowText" lastClr="000000"/>
              </a:solidFill>
              <a:latin typeface="+mn-lt"/>
              <a:ea typeface="+mn-ea"/>
              <a:cs typeface="+mn-cs"/>
            </a:rPr>
            <a:t>　</a:t>
          </a:r>
          <a:r>
            <a:rPr kumimoji="1" lang="ja-JP" altLang="ja-JP" sz="1200">
              <a:solidFill>
                <a:sysClr val="windowText" lastClr="000000"/>
              </a:solidFill>
              <a:latin typeface="+mn-lt"/>
              <a:ea typeface="+mn-ea"/>
              <a:cs typeface="+mn-cs"/>
            </a:rPr>
            <a:t>全体</a:t>
          </a:r>
          <a:r>
            <a:rPr kumimoji="1" lang="ja-JP" altLang="en-US" sz="1200">
              <a:solidFill>
                <a:sysClr val="windowText" lastClr="000000"/>
              </a:solidFill>
              <a:latin typeface="+mn-lt"/>
              <a:ea typeface="+mn-ea"/>
              <a:cs typeface="+mn-cs"/>
            </a:rPr>
            <a:t>の土日祝日の</a:t>
          </a:r>
          <a:r>
            <a:rPr kumimoji="1" lang="ja-JP" altLang="ja-JP" sz="1200">
              <a:solidFill>
                <a:sysClr val="windowText" lastClr="000000"/>
              </a:solidFill>
              <a:latin typeface="+mn-lt"/>
              <a:ea typeface="+mn-ea"/>
              <a:cs typeface="+mn-cs"/>
            </a:rPr>
            <a:t>日数</a:t>
          </a:r>
          <a:r>
            <a:rPr kumimoji="1" lang="ja-JP" altLang="en-US" sz="1200">
              <a:solidFill>
                <a:sysClr val="windowText" lastClr="000000"/>
              </a:solidFill>
              <a:latin typeface="+mn-lt"/>
              <a:ea typeface="+mn-ea"/>
              <a:cs typeface="+mn-cs"/>
            </a:rPr>
            <a:t>　４４</a:t>
          </a:r>
          <a:r>
            <a:rPr kumimoji="1" lang="ja-JP" altLang="ja-JP" sz="1200">
              <a:solidFill>
                <a:sysClr val="windowText" lastClr="000000"/>
              </a:solidFill>
              <a:latin typeface="+mn-lt"/>
              <a:ea typeface="+mn-ea"/>
              <a:cs typeface="+mn-cs"/>
            </a:rPr>
            <a:t>日間のうち</a:t>
          </a:r>
        </a:p>
        <a:p>
          <a:r>
            <a:rPr kumimoji="1" lang="ja-JP" altLang="ja-JP" sz="1200">
              <a:solidFill>
                <a:sysClr val="windowText" lastClr="000000"/>
              </a:solidFill>
              <a:latin typeface="+mn-lt"/>
              <a:ea typeface="+mn-ea"/>
              <a:cs typeface="+mn-cs"/>
            </a:rPr>
            <a:t>　　○猶予期間</a:t>
          </a:r>
          <a:r>
            <a:rPr kumimoji="1" lang="ja-JP" altLang="en-US" sz="1200">
              <a:solidFill>
                <a:sysClr val="windowText" lastClr="000000"/>
              </a:solidFill>
              <a:latin typeface="+mn-lt"/>
              <a:ea typeface="+mn-ea"/>
              <a:cs typeface="+mn-cs"/>
            </a:rPr>
            <a:t>の土日祝</a:t>
          </a:r>
          <a:r>
            <a:rPr kumimoji="1" lang="ja-JP" altLang="ja-JP" sz="1200">
              <a:solidFill>
                <a:sysClr val="windowText" lastClr="000000"/>
              </a:solidFill>
              <a:latin typeface="+mn-lt"/>
              <a:ea typeface="+mn-ea"/>
              <a:cs typeface="+mn-cs"/>
            </a:rPr>
            <a:t>　　　</a:t>
          </a:r>
          <a:r>
            <a:rPr kumimoji="1" lang="ja-JP" altLang="en-US" sz="1200">
              <a:solidFill>
                <a:sysClr val="windowText" lastClr="000000"/>
              </a:solidFill>
              <a:latin typeface="+mn-lt"/>
              <a:ea typeface="+mn-ea"/>
              <a:cs typeface="+mn-cs"/>
            </a:rPr>
            <a:t>　５</a:t>
          </a:r>
          <a:r>
            <a:rPr kumimoji="1" lang="ja-JP" altLang="ja-JP" sz="1200">
              <a:solidFill>
                <a:sysClr val="windowText" lastClr="000000"/>
              </a:solidFill>
              <a:latin typeface="+mn-lt"/>
              <a:ea typeface="+mn-ea"/>
              <a:cs typeface="+mn-cs"/>
            </a:rPr>
            <a:t>日間</a:t>
          </a:r>
        </a:p>
        <a:p>
          <a:r>
            <a:rPr kumimoji="1" lang="ja-JP" altLang="ja-JP" sz="1200">
              <a:solidFill>
                <a:sysClr val="windowText" lastClr="000000"/>
              </a:solidFill>
              <a:latin typeface="+mn-lt"/>
              <a:ea typeface="+mn-ea"/>
              <a:cs typeface="+mn-cs"/>
            </a:rPr>
            <a:t>　　○準備期間</a:t>
          </a:r>
          <a:r>
            <a:rPr kumimoji="1" lang="ja-JP" altLang="en-US" sz="1200">
              <a:solidFill>
                <a:sysClr val="windowText" lastClr="000000"/>
              </a:solidFill>
              <a:latin typeface="+mn-lt"/>
              <a:ea typeface="+mn-ea"/>
              <a:cs typeface="+mn-cs"/>
            </a:rPr>
            <a:t>の土日祝</a:t>
          </a:r>
          <a:r>
            <a:rPr kumimoji="1" lang="ja-JP" altLang="ja-JP" sz="1200">
              <a:solidFill>
                <a:sysClr val="windowText" lastClr="000000"/>
              </a:solidFill>
              <a:latin typeface="+mn-lt"/>
              <a:ea typeface="+mn-ea"/>
              <a:cs typeface="+mn-cs"/>
            </a:rPr>
            <a:t>　　　</a:t>
          </a:r>
          <a:r>
            <a:rPr kumimoji="1" lang="ja-JP" altLang="en-US" sz="1200">
              <a:solidFill>
                <a:sysClr val="windowText" lastClr="000000"/>
              </a:solidFill>
              <a:latin typeface="+mn-lt"/>
              <a:ea typeface="+mn-ea"/>
              <a:cs typeface="+mn-cs"/>
            </a:rPr>
            <a:t>　３</a:t>
          </a:r>
          <a:r>
            <a:rPr kumimoji="1" lang="ja-JP" altLang="ja-JP" sz="1200">
              <a:solidFill>
                <a:sysClr val="windowText" lastClr="000000"/>
              </a:solidFill>
              <a:latin typeface="+mn-lt"/>
              <a:ea typeface="+mn-ea"/>
              <a:cs typeface="+mn-cs"/>
            </a:rPr>
            <a:t>日間</a:t>
          </a:r>
        </a:p>
        <a:p>
          <a:pPr eaLnBrk="1" fontAlgn="auto" latinLnBrk="0" hangingPunct="1"/>
          <a:r>
            <a:rPr kumimoji="1" lang="ja-JP" altLang="ja-JP" sz="1200">
              <a:solidFill>
                <a:sysClr val="windowText" lastClr="000000"/>
              </a:solidFill>
              <a:latin typeface="+mn-lt"/>
              <a:ea typeface="+mn-ea"/>
              <a:cs typeface="+mn-cs"/>
            </a:rPr>
            <a:t>　　○後片付け期間</a:t>
          </a:r>
          <a:r>
            <a:rPr kumimoji="1" lang="ja-JP" altLang="en-US" sz="1200">
              <a:solidFill>
                <a:sysClr val="windowText" lastClr="000000"/>
              </a:solidFill>
              <a:latin typeface="+mn-lt"/>
              <a:ea typeface="+mn-ea"/>
              <a:cs typeface="+mn-cs"/>
            </a:rPr>
            <a:t>の土日祝　２</a:t>
          </a:r>
          <a:r>
            <a:rPr kumimoji="1" lang="ja-JP" altLang="ja-JP" sz="1200">
              <a:solidFill>
                <a:sysClr val="windowText" lastClr="000000"/>
              </a:solidFill>
              <a:latin typeface="+mn-lt"/>
              <a:ea typeface="+mn-ea"/>
              <a:cs typeface="+mn-cs"/>
            </a:rPr>
            <a:t>日間</a:t>
          </a:r>
        </a:p>
        <a:p>
          <a:pPr eaLnBrk="1" fontAlgn="auto" latinLnBrk="0" hangingPunct="1"/>
          <a:r>
            <a:rPr kumimoji="1" lang="ja-JP" altLang="ja-JP" sz="1200">
              <a:solidFill>
                <a:sysClr val="windowText" lastClr="000000"/>
              </a:solidFill>
              <a:latin typeface="+mn-lt"/>
              <a:ea typeface="+mn-ea"/>
              <a:cs typeface="+mn-cs"/>
            </a:rPr>
            <a:t>　　○年末年始期間</a:t>
          </a:r>
          <a:r>
            <a:rPr kumimoji="1" lang="ja-JP" altLang="en-US" sz="1200">
              <a:solidFill>
                <a:sysClr val="windowText" lastClr="000000"/>
              </a:solidFill>
              <a:latin typeface="+mn-lt"/>
              <a:ea typeface="+mn-ea"/>
              <a:cs typeface="+mn-cs"/>
            </a:rPr>
            <a:t>の土日祝</a:t>
          </a:r>
          <a:r>
            <a:rPr kumimoji="1" lang="ja-JP" altLang="ja-JP" sz="1200">
              <a:solidFill>
                <a:sysClr val="windowText" lastClr="000000"/>
              </a:solidFill>
              <a:latin typeface="+mn-lt"/>
              <a:ea typeface="+mn-ea"/>
              <a:cs typeface="+mn-cs"/>
            </a:rPr>
            <a:t>　</a:t>
          </a:r>
          <a:r>
            <a:rPr kumimoji="1" lang="ja-JP" altLang="en-US" sz="1200">
              <a:solidFill>
                <a:sysClr val="windowText" lastClr="000000"/>
              </a:solidFill>
              <a:latin typeface="+mn-lt"/>
              <a:ea typeface="+mn-ea"/>
              <a:cs typeface="+mn-cs"/>
            </a:rPr>
            <a:t>３</a:t>
          </a:r>
          <a:r>
            <a:rPr kumimoji="1" lang="ja-JP" altLang="ja-JP" sz="1200">
              <a:solidFill>
                <a:sysClr val="windowText" lastClr="000000"/>
              </a:solidFill>
              <a:latin typeface="+mn-lt"/>
              <a:ea typeface="+mn-ea"/>
              <a:cs typeface="+mn-cs"/>
            </a:rPr>
            <a:t>日間</a:t>
          </a:r>
          <a:r>
            <a:rPr kumimoji="1" lang="ja-JP" altLang="en-US" sz="1200">
              <a:solidFill>
                <a:sysClr val="windowText" lastClr="000000"/>
              </a:solidFill>
              <a:latin typeface="+mn-lt"/>
              <a:ea typeface="+mn-ea"/>
              <a:cs typeface="+mn-cs"/>
            </a:rPr>
            <a:t>　　計１３日間</a:t>
          </a:r>
          <a:endParaRPr kumimoji="1" lang="ja-JP" altLang="ja-JP" sz="1200">
            <a:solidFill>
              <a:sysClr val="windowText" lastClr="000000"/>
            </a:solidFill>
            <a:latin typeface="+mn-lt"/>
            <a:ea typeface="+mn-ea"/>
            <a:cs typeface="+mn-cs"/>
          </a:endParaRPr>
        </a:p>
        <a:p>
          <a:pPr eaLnBrk="1" fontAlgn="auto" latinLnBrk="0" hangingPunct="1"/>
          <a:r>
            <a:rPr kumimoji="1" lang="ja-JP" altLang="ja-JP" sz="1200">
              <a:solidFill>
                <a:sysClr val="windowText" lastClr="000000"/>
              </a:solidFill>
              <a:latin typeface="+mn-lt"/>
              <a:ea typeface="+mn-ea"/>
              <a:cs typeface="+mn-cs"/>
            </a:rPr>
            <a:t>　</a:t>
          </a:r>
          <a:r>
            <a:rPr kumimoji="1" lang="ja-JP" altLang="ja-JP" sz="1200">
              <a:solidFill>
                <a:sysClr val="windowText" lastClr="000000"/>
              </a:solidFill>
              <a:latin typeface="+mn-ea"/>
              <a:ea typeface="+mn-ea"/>
              <a:cs typeface="+mn-cs"/>
            </a:rPr>
            <a:t>実施日数　２（</a:t>
          </a:r>
          <a:r>
            <a:rPr kumimoji="1" lang="en-US" altLang="ja-JP" sz="1200">
              <a:solidFill>
                <a:sysClr val="windowText" lastClr="000000"/>
              </a:solidFill>
              <a:latin typeface="+mn-ea"/>
              <a:ea typeface="+mn-ea"/>
              <a:cs typeface="+mn-cs"/>
            </a:rPr>
            <a:t>11</a:t>
          </a:r>
          <a:r>
            <a:rPr kumimoji="1" lang="ja-JP" altLang="ja-JP" sz="1200">
              <a:solidFill>
                <a:sysClr val="windowText" lastClr="000000"/>
              </a:solidFill>
              <a:latin typeface="+mn-ea"/>
              <a:ea typeface="+mn-ea"/>
              <a:cs typeface="+mn-cs"/>
            </a:rPr>
            <a:t>月）</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６</a:t>
          </a:r>
          <a:r>
            <a:rPr kumimoji="1" lang="ja-JP" altLang="ja-JP"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12</a:t>
          </a:r>
          <a:r>
            <a:rPr kumimoji="1" lang="ja-JP" altLang="ja-JP" sz="1200">
              <a:solidFill>
                <a:sysClr val="windowText" lastClr="000000"/>
              </a:solidFill>
              <a:latin typeface="+mn-ea"/>
              <a:ea typeface="+mn-ea"/>
              <a:cs typeface="+mn-cs"/>
            </a:rPr>
            <a:t>月）</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６</a:t>
          </a:r>
          <a:r>
            <a:rPr kumimoji="1" lang="ja-JP" altLang="ja-JP"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1</a:t>
          </a:r>
          <a:r>
            <a:rPr kumimoji="1" lang="ja-JP" altLang="ja-JP" sz="1200">
              <a:solidFill>
                <a:sysClr val="windowText" lastClr="000000"/>
              </a:solidFill>
              <a:latin typeface="+mn-ea"/>
              <a:ea typeface="+mn-ea"/>
              <a:cs typeface="+mn-cs"/>
            </a:rPr>
            <a:t>月）</a:t>
          </a:r>
          <a:r>
            <a:rPr kumimoji="1" lang="en-US" altLang="ja-JP" sz="1200">
              <a:solidFill>
                <a:sysClr val="windowText" lastClr="000000"/>
              </a:solidFill>
              <a:latin typeface="+mn-ea"/>
              <a:ea typeface="+mn-ea"/>
              <a:cs typeface="+mn-cs"/>
            </a:rPr>
            <a:t>+</a:t>
          </a:r>
          <a:r>
            <a:rPr kumimoji="1" lang="ja-JP" altLang="ja-JP" sz="1200">
              <a:solidFill>
                <a:sysClr val="windowText" lastClr="000000"/>
              </a:solidFill>
              <a:latin typeface="+mn-ea"/>
              <a:ea typeface="+mn-ea"/>
              <a:cs typeface="+mn-cs"/>
            </a:rPr>
            <a:t>７（</a:t>
          </a:r>
          <a:r>
            <a:rPr kumimoji="1" lang="en-US" altLang="ja-JP" sz="1200">
              <a:solidFill>
                <a:sysClr val="windowText" lastClr="000000"/>
              </a:solidFill>
              <a:latin typeface="+mn-ea"/>
              <a:ea typeface="+mn-ea"/>
              <a:cs typeface="+mn-cs"/>
            </a:rPr>
            <a:t>2</a:t>
          </a:r>
          <a:r>
            <a:rPr kumimoji="1" lang="ja-JP" altLang="ja-JP" sz="1200">
              <a:solidFill>
                <a:sysClr val="windowText" lastClr="000000"/>
              </a:solidFill>
              <a:latin typeface="+mn-ea"/>
              <a:ea typeface="+mn-ea"/>
              <a:cs typeface="+mn-cs"/>
            </a:rPr>
            <a:t>月）</a:t>
          </a:r>
          <a:r>
            <a:rPr kumimoji="1" lang="en-US" altLang="ja-JP" sz="1200">
              <a:solidFill>
                <a:sysClr val="windowText" lastClr="000000"/>
              </a:solidFill>
              <a:latin typeface="+mn-ea"/>
              <a:ea typeface="+mn-ea"/>
              <a:cs typeface="+mn-cs"/>
            </a:rPr>
            <a:t>+</a:t>
          </a:r>
          <a:r>
            <a:rPr kumimoji="1" lang="ja-JP" altLang="ja-JP" sz="1200">
              <a:solidFill>
                <a:sysClr val="windowText" lastClr="000000"/>
              </a:solidFill>
              <a:latin typeface="+mn-ea"/>
              <a:ea typeface="+mn-ea"/>
              <a:cs typeface="+mn-cs"/>
            </a:rPr>
            <a:t>２（</a:t>
          </a:r>
          <a:r>
            <a:rPr kumimoji="1" lang="en-US" altLang="ja-JP" sz="1200">
              <a:solidFill>
                <a:sysClr val="windowText" lastClr="000000"/>
              </a:solidFill>
              <a:latin typeface="+mn-ea"/>
              <a:ea typeface="+mn-ea"/>
              <a:cs typeface="+mn-cs"/>
            </a:rPr>
            <a:t>3</a:t>
          </a:r>
          <a:r>
            <a:rPr kumimoji="1" lang="ja-JP" altLang="ja-JP" sz="1200">
              <a:solidFill>
                <a:sysClr val="windowText" lastClr="000000"/>
              </a:solidFill>
              <a:latin typeface="+mn-ea"/>
              <a:ea typeface="+mn-ea"/>
              <a:cs typeface="+mn-cs"/>
            </a:rPr>
            <a:t>月）</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２３</a:t>
          </a:r>
          <a:r>
            <a:rPr kumimoji="1" lang="ja-JP" altLang="ja-JP" sz="1200">
              <a:solidFill>
                <a:sysClr val="windowText" lastClr="000000"/>
              </a:solidFill>
              <a:latin typeface="+mn-ea"/>
              <a:ea typeface="+mn-ea"/>
              <a:cs typeface="+mn-cs"/>
            </a:rPr>
            <a:t>日間</a:t>
          </a:r>
        </a:p>
        <a:p>
          <a:pPr eaLnBrk="1" fontAlgn="auto" latinLnBrk="0" hangingPunct="1"/>
          <a:r>
            <a:rPr kumimoji="1" lang="ja-JP" altLang="ja-JP" sz="1200">
              <a:solidFill>
                <a:sysClr val="windowText" lastClr="000000"/>
              </a:solidFill>
              <a:latin typeface="+mn-lt"/>
              <a:ea typeface="+mn-ea"/>
              <a:cs typeface="+mn-cs"/>
            </a:rPr>
            <a:t>　　</a:t>
          </a:r>
          <a:r>
            <a:rPr kumimoji="1" lang="ja-JP" altLang="en-US" sz="1200">
              <a:solidFill>
                <a:sysClr val="windowText" lastClr="000000"/>
              </a:solidFill>
              <a:latin typeface="+mn-lt"/>
              <a:ea typeface="+mn-ea"/>
              <a:cs typeface="+mn-cs"/>
            </a:rPr>
            <a:t>完全週休２日達成</a:t>
          </a:r>
          <a:r>
            <a:rPr kumimoji="1" lang="ja-JP" altLang="ja-JP" sz="1200">
              <a:solidFill>
                <a:sysClr val="windowText" lastClr="000000"/>
              </a:solidFill>
              <a:latin typeface="+mn-lt"/>
              <a:ea typeface="+mn-ea"/>
              <a:cs typeface="+mn-cs"/>
            </a:rPr>
            <a:t>率（％）</a:t>
          </a:r>
          <a:r>
            <a:rPr kumimoji="1" lang="ja-JP" altLang="en-US" sz="1200">
              <a:solidFill>
                <a:sysClr val="windowText" lastClr="000000"/>
              </a:solidFill>
              <a:latin typeface="+mn-lt"/>
              <a:ea typeface="+mn-ea"/>
              <a:cs typeface="+mn-cs"/>
            </a:rPr>
            <a:t>　</a:t>
          </a:r>
          <a:r>
            <a:rPr kumimoji="1" lang="ja-JP"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２３</a:t>
          </a:r>
          <a:r>
            <a:rPr kumimoji="1" lang="ja-JP"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４４</a:t>
          </a:r>
          <a:r>
            <a:rPr kumimoji="1" lang="en-US"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１３</a:t>
          </a:r>
          <a:r>
            <a:rPr kumimoji="1" lang="ja-JP" altLang="ja-JP" sz="1200">
              <a:solidFill>
                <a:sysClr val="windowText" lastClr="000000"/>
              </a:solidFill>
              <a:latin typeface="+mn-lt"/>
              <a:ea typeface="+mn-ea"/>
              <a:cs typeface="+mn-cs"/>
            </a:rPr>
            <a:t>）</a:t>
          </a:r>
          <a:r>
            <a:rPr kumimoji="1" lang="en-US" altLang="ja-JP" sz="1200">
              <a:solidFill>
                <a:sysClr val="windowText" lastClr="000000"/>
              </a:solidFill>
              <a:latin typeface="+mn-lt"/>
              <a:ea typeface="+mn-ea"/>
              <a:cs typeface="+mn-cs"/>
            </a:rPr>
            <a:t>×</a:t>
          </a:r>
          <a:r>
            <a:rPr kumimoji="1" lang="ja-JP" altLang="ja-JP" sz="1200">
              <a:solidFill>
                <a:sysClr val="windowText" lastClr="000000"/>
              </a:solidFill>
              <a:latin typeface="+mn-lt"/>
              <a:ea typeface="+mn-ea"/>
              <a:cs typeface="+mn-cs"/>
            </a:rPr>
            <a:t>１００</a:t>
          </a:r>
        </a:p>
        <a:p>
          <a:pPr marL="0" indent="0"/>
          <a:r>
            <a:rPr kumimoji="1" lang="ja-JP" altLang="ja-JP" sz="1200" b="1">
              <a:solidFill>
                <a:sysClr val="windowText" lastClr="000000"/>
              </a:solidFill>
              <a:latin typeface="+mn-lt"/>
              <a:ea typeface="+mn-ea"/>
              <a:cs typeface="+mn-cs"/>
            </a:rPr>
            <a:t>　　　　　　　　　　　　</a:t>
          </a:r>
          <a:r>
            <a:rPr kumimoji="1" lang="ja-JP" altLang="en-US" sz="1200" b="1">
              <a:solidFill>
                <a:sysClr val="windowText" lastClr="000000"/>
              </a:solidFill>
              <a:latin typeface="+mn-lt"/>
              <a:ea typeface="+mn-ea"/>
              <a:cs typeface="+mn-cs"/>
            </a:rPr>
            <a:t>　　　　　　　</a:t>
          </a:r>
          <a:r>
            <a:rPr kumimoji="1" lang="ja-JP" altLang="ja-JP" sz="1200" b="1">
              <a:solidFill>
                <a:sysClr val="windowText" lastClr="000000"/>
              </a:solidFill>
              <a:latin typeface="+mn-lt"/>
              <a:ea typeface="+mn-ea"/>
              <a:cs typeface="+mn-cs"/>
            </a:rPr>
            <a:t>＝</a:t>
          </a:r>
          <a:r>
            <a:rPr kumimoji="1" lang="ja-JP" altLang="en-US" sz="1200" b="1">
              <a:solidFill>
                <a:sysClr val="windowText" lastClr="000000"/>
              </a:solidFill>
              <a:latin typeface="+mn-lt"/>
              <a:ea typeface="+mn-ea"/>
              <a:cs typeface="+mn-cs"/>
            </a:rPr>
            <a:t>７４</a:t>
          </a:r>
          <a:r>
            <a:rPr kumimoji="1" lang="ja-JP" altLang="ja-JP" sz="1200" b="1">
              <a:solidFill>
                <a:sysClr val="windowText" lastClr="000000"/>
              </a:solidFill>
              <a:latin typeface="+mn-lt"/>
              <a:ea typeface="+mn-ea"/>
              <a:cs typeface="+mn-cs"/>
            </a:rPr>
            <a:t>．</a:t>
          </a:r>
          <a:r>
            <a:rPr kumimoji="1" lang="ja-JP" altLang="en-US" sz="1200" b="1">
              <a:solidFill>
                <a:sysClr val="windowText" lastClr="000000"/>
              </a:solidFill>
              <a:latin typeface="+mn-lt"/>
              <a:ea typeface="+mn-ea"/>
              <a:cs typeface="+mn-cs"/>
            </a:rPr>
            <a:t>１</a:t>
          </a:r>
          <a:r>
            <a:rPr kumimoji="1" lang="ja-JP" altLang="ja-JP" sz="1200" b="1">
              <a:solidFill>
                <a:sysClr val="windowText" lastClr="000000"/>
              </a:solidFill>
              <a:latin typeface="+mn-lt"/>
              <a:ea typeface="+mn-ea"/>
              <a:cs typeface="+mn-cs"/>
            </a:rPr>
            <a:t>％　</a:t>
          </a:r>
        </a:p>
        <a:p>
          <a:r>
            <a:rPr kumimoji="1" lang="en-US" altLang="ja-JP" sz="1100" b="1">
              <a:solidFill>
                <a:schemeClr val="lt1"/>
              </a:solidFill>
              <a:effectLst/>
              <a:latin typeface="+mn-lt"/>
              <a:ea typeface="+mn-ea"/>
              <a:cs typeface="+mn-cs"/>
            </a:rPr>
            <a:t>【</a:t>
          </a:r>
          <a:endParaRPr kumimoji="1" lang="ja-JP" altLang="en-US" sz="1200">
            <a:solidFill>
              <a:sysClr val="windowText" lastClr="000000"/>
            </a:solidFill>
          </a:endParaRPr>
        </a:p>
      </xdr:txBody>
    </xdr:sp>
    <xdr:clientData/>
  </xdr:twoCellAnchor>
  <xdr:twoCellAnchor>
    <xdr:from>
      <xdr:col>1</xdr:col>
      <xdr:colOff>20719</xdr:colOff>
      <xdr:row>12</xdr:row>
      <xdr:rowOff>11906</xdr:rowOff>
    </xdr:from>
    <xdr:to>
      <xdr:col>1</xdr:col>
      <xdr:colOff>416719</xdr:colOff>
      <xdr:row>15</xdr:row>
      <xdr:rowOff>307500</xdr:rowOff>
    </xdr:to>
    <xdr:sp macro="" textlink="">
      <xdr:nvSpPr>
        <xdr:cNvPr id="10" name="テキスト ボックス 9">
          <a:extLst>
            <a:ext uri="{FF2B5EF4-FFF2-40B4-BE49-F238E27FC236}">
              <a16:creationId xmlns:a16="http://schemas.microsoft.com/office/drawing/2014/main" id="{EC04825C-9FC4-F334-0FAC-7EC499BAED0F}"/>
            </a:ext>
          </a:extLst>
        </xdr:cNvPr>
        <xdr:cNvSpPr txBox="1"/>
      </xdr:nvSpPr>
      <xdr:spPr>
        <a:xfrm>
          <a:off x="449344" y="3417094"/>
          <a:ext cx="396000" cy="12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t>猶予期間</a:t>
          </a:r>
        </a:p>
      </xdr:txBody>
    </xdr:sp>
    <xdr:clientData/>
  </xdr:twoCellAnchor>
  <xdr:twoCellAnchor>
    <xdr:from>
      <xdr:col>1</xdr:col>
      <xdr:colOff>8813</xdr:colOff>
      <xdr:row>24</xdr:row>
      <xdr:rowOff>11906</xdr:rowOff>
    </xdr:from>
    <xdr:to>
      <xdr:col>1</xdr:col>
      <xdr:colOff>404813</xdr:colOff>
      <xdr:row>27</xdr:row>
      <xdr:rowOff>307500</xdr:rowOff>
    </xdr:to>
    <xdr:sp macro="" textlink="">
      <xdr:nvSpPr>
        <xdr:cNvPr id="11" name="テキスト ボックス 10">
          <a:extLst>
            <a:ext uri="{FF2B5EF4-FFF2-40B4-BE49-F238E27FC236}">
              <a16:creationId xmlns:a16="http://schemas.microsoft.com/office/drawing/2014/main" id="{DE247310-64CB-4042-BA03-D7C0DCDB7647}"/>
            </a:ext>
          </a:extLst>
        </xdr:cNvPr>
        <xdr:cNvSpPr txBox="1"/>
      </xdr:nvSpPr>
      <xdr:spPr>
        <a:xfrm>
          <a:off x="437438" y="7274719"/>
          <a:ext cx="396000" cy="12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t>準備期間</a:t>
          </a:r>
        </a:p>
      </xdr:txBody>
    </xdr:sp>
    <xdr:clientData/>
  </xdr:twoCellAnchor>
  <xdr:twoCellAnchor>
    <xdr:from>
      <xdr:col>6</xdr:col>
      <xdr:colOff>20719</xdr:colOff>
      <xdr:row>36</xdr:row>
      <xdr:rowOff>11907</xdr:rowOff>
    </xdr:from>
    <xdr:to>
      <xdr:col>6</xdr:col>
      <xdr:colOff>416719</xdr:colOff>
      <xdr:row>39</xdr:row>
      <xdr:rowOff>11907</xdr:rowOff>
    </xdr:to>
    <xdr:sp macro="" textlink="">
      <xdr:nvSpPr>
        <xdr:cNvPr id="12" name="テキスト ボックス 11">
          <a:extLst>
            <a:ext uri="{FF2B5EF4-FFF2-40B4-BE49-F238E27FC236}">
              <a16:creationId xmlns:a16="http://schemas.microsoft.com/office/drawing/2014/main" id="{BED2DE6A-B804-4DC8-AC2D-2884EBA1C8B1}"/>
            </a:ext>
          </a:extLst>
        </xdr:cNvPr>
        <xdr:cNvSpPr txBox="1"/>
      </xdr:nvSpPr>
      <xdr:spPr>
        <a:xfrm>
          <a:off x="2616282" y="11132345"/>
          <a:ext cx="396000" cy="964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t>年末年始</a:t>
          </a:r>
        </a:p>
      </xdr:txBody>
    </xdr:sp>
    <xdr:clientData/>
  </xdr:twoCellAnchor>
  <xdr:oneCellAnchor>
    <xdr:from>
      <xdr:col>20</xdr:col>
      <xdr:colOff>16805</xdr:colOff>
      <xdr:row>15</xdr:row>
      <xdr:rowOff>11906</xdr:rowOff>
    </xdr:from>
    <xdr:ext cx="403828" cy="1260000"/>
    <xdr:sp macro="" textlink="">
      <xdr:nvSpPr>
        <xdr:cNvPr id="13" name="テキスト ボックス 12">
          <a:extLst>
            <a:ext uri="{FF2B5EF4-FFF2-40B4-BE49-F238E27FC236}">
              <a16:creationId xmlns:a16="http://schemas.microsoft.com/office/drawing/2014/main" id="{99F16CCE-6E42-474F-B179-70232025A0ED}"/>
            </a:ext>
          </a:extLst>
        </xdr:cNvPr>
        <xdr:cNvSpPr txBox="1"/>
      </xdr:nvSpPr>
      <xdr:spPr>
        <a:xfrm>
          <a:off x="9113180" y="4381500"/>
          <a:ext cx="403828" cy="12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spAutoFit/>
        </a:bodyPr>
        <a:lstStyle/>
        <a:p>
          <a:pPr algn="ctr"/>
          <a:r>
            <a:rPr kumimoji="1" lang="ja-JP" altLang="en-US" sz="1200"/>
            <a:t>後片付け期間</a:t>
          </a:r>
        </a:p>
      </xdr:txBody>
    </xdr:sp>
    <xdr:clientData/>
  </xdr:oneCellAnchor>
  <xdr:twoCellAnchor>
    <xdr:from>
      <xdr:col>11</xdr:col>
      <xdr:colOff>20719</xdr:colOff>
      <xdr:row>8</xdr:row>
      <xdr:rowOff>11906</xdr:rowOff>
    </xdr:from>
    <xdr:to>
      <xdr:col>11</xdr:col>
      <xdr:colOff>416719</xdr:colOff>
      <xdr:row>11</xdr:row>
      <xdr:rowOff>11906</xdr:rowOff>
    </xdr:to>
    <xdr:sp macro="" textlink="">
      <xdr:nvSpPr>
        <xdr:cNvPr id="14" name="テキスト ボックス 13">
          <a:extLst>
            <a:ext uri="{FF2B5EF4-FFF2-40B4-BE49-F238E27FC236}">
              <a16:creationId xmlns:a16="http://schemas.microsoft.com/office/drawing/2014/main" id="{254A75CC-A30D-47D4-B837-C34AA9EA7B12}"/>
            </a:ext>
          </a:extLst>
        </xdr:cNvPr>
        <xdr:cNvSpPr txBox="1"/>
      </xdr:nvSpPr>
      <xdr:spPr>
        <a:xfrm>
          <a:off x="4783219" y="2131219"/>
          <a:ext cx="396000" cy="964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t>年末年始</a:t>
          </a:r>
        </a:p>
      </xdr:txBody>
    </xdr:sp>
    <xdr:clientData/>
  </xdr:twoCellAnchor>
  <xdr:twoCellAnchor>
    <xdr:from>
      <xdr:col>0</xdr:col>
      <xdr:colOff>1</xdr:colOff>
      <xdr:row>8</xdr:row>
      <xdr:rowOff>0</xdr:rowOff>
    </xdr:from>
    <xdr:to>
      <xdr:col>4</xdr:col>
      <xdr:colOff>0</xdr:colOff>
      <xdr:row>20</xdr:row>
      <xdr:rowOff>0</xdr:rowOff>
    </xdr:to>
    <xdr:sp macro="" textlink="">
      <xdr:nvSpPr>
        <xdr:cNvPr id="5" name="正方形/長方形 4">
          <a:extLst>
            <a:ext uri="{FF2B5EF4-FFF2-40B4-BE49-F238E27FC236}">
              <a16:creationId xmlns:a16="http://schemas.microsoft.com/office/drawing/2014/main" id="{D2B3AC2B-2D31-41F1-B641-582118B83EB9}"/>
            </a:ext>
          </a:extLst>
        </xdr:cNvPr>
        <xdr:cNvSpPr/>
      </xdr:nvSpPr>
      <xdr:spPr>
        <a:xfrm>
          <a:off x="1" y="2119313"/>
          <a:ext cx="2166937" cy="3857625"/>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20</xdr:row>
      <xdr:rowOff>0</xdr:rowOff>
    </xdr:from>
    <xdr:to>
      <xdr:col>4</xdr:col>
      <xdr:colOff>0</xdr:colOff>
      <xdr:row>32</xdr:row>
      <xdr:rowOff>0</xdr:rowOff>
    </xdr:to>
    <xdr:sp macro="" textlink="">
      <xdr:nvSpPr>
        <xdr:cNvPr id="6" name="正方形/長方形 5">
          <a:extLst>
            <a:ext uri="{FF2B5EF4-FFF2-40B4-BE49-F238E27FC236}">
              <a16:creationId xmlns:a16="http://schemas.microsoft.com/office/drawing/2014/main" id="{5EEAFCBD-205F-46A9-9748-63FF6D36B6CF}"/>
            </a:ext>
          </a:extLst>
        </xdr:cNvPr>
        <xdr:cNvSpPr/>
      </xdr:nvSpPr>
      <xdr:spPr>
        <a:xfrm>
          <a:off x="1" y="5976938"/>
          <a:ext cx="2166937" cy="3857625"/>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36</xdr:row>
      <xdr:rowOff>0</xdr:rowOff>
    </xdr:from>
    <xdr:to>
      <xdr:col>9</xdr:col>
      <xdr:colOff>0</xdr:colOff>
      <xdr:row>39</xdr:row>
      <xdr:rowOff>0</xdr:rowOff>
    </xdr:to>
    <xdr:sp macro="" textlink="">
      <xdr:nvSpPr>
        <xdr:cNvPr id="7" name="正方形/長方形 6">
          <a:extLst>
            <a:ext uri="{FF2B5EF4-FFF2-40B4-BE49-F238E27FC236}">
              <a16:creationId xmlns:a16="http://schemas.microsoft.com/office/drawing/2014/main" id="{D980DDEE-2009-4940-98C0-9E66E620BEC6}"/>
            </a:ext>
          </a:extLst>
        </xdr:cNvPr>
        <xdr:cNvSpPr/>
      </xdr:nvSpPr>
      <xdr:spPr>
        <a:xfrm>
          <a:off x="2166938" y="11120438"/>
          <a:ext cx="2166937" cy="964406"/>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8</xdr:row>
      <xdr:rowOff>1</xdr:rowOff>
    </xdr:from>
    <xdr:to>
      <xdr:col>14</xdr:col>
      <xdr:colOff>0</xdr:colOff>
      <xdr:row>11</xdr:row>
      <xdr:rowOff>1</xdr:rowOff>
    </xdr:to>
    <xdr:sp macro="" textlink="">
      <xdr:nvSpPr>
        <xdr:cNvPr id="8" name="正方形/長方形 7">
          <a:extLst>
            <a:ext uri="{FF2B5EF4-FFF2-40B4-BE49-F238E27FC236}">
              <a16:creationId xmlns:a16="http://schemas.microsoft.com/office/drawing/2014/main" id="{88F31C05-7F55-4F80-B6C9-260704F79C2D}"/>
            </a:ext>
          </a:extLst>
        </xdr:cNvPr>
        <xdr:cNvSpPr/>
      </xdr:nvSpPr>
      <xdr:spPr>
        <a:xfrm>
          <a:off x="4333875" y="2119314"/>
          <a:ext cx="2166938" cy="964406"/>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xdr:colOff>
      <xdr:row>12</xdr:row>
      <xdr:rowOff>1</xdr:rowOff>
    </xdr:from>
    <xdr:to>
      <xdr:col>23</xdr:col>
      <xdr:colOff>0</xdr:colOff>
      <xdr:row>23</xdr:row>
      <xdr:rowOff>1</xdr:rowOff>
    </xdr:to>
    <xdr:sp macro="" textlink="">
      <xdr:nvSpPr>
        <xdr:cNvPr id="9" name="正方形/長方形 8">
          <a:extLst>
            <a:ext uri="{FF2B5EF4-FFF2-40B4-BE49-F238E27FC236}">
              <a16:creationId xmlns:a16="http://schemas.microsoft.com/office/drawing/2014/main" id="{5C606E41-C7C2-4782-BE93-BA2FB45C18FB}"/>
            </a:ext>
          </a:extLst>
        </xdr:cNvPr>
        <xdr:cNvSpPr/>
      </xdr:nvSpPr>
      <xdr:spPr>
        <a:xfrm>
          <a:off x="8667751" y="3405189"/>
          <a:ext cx="2166937" cy="3536156"/>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261937</xdr:colOff>
      <xdr:row>40</xdr:row>
      <xdr:rowOff>202405</xdr:rowOff>
    </xdr:from>
    <xdr:to>
      <xdr:col>18</xdr:col>
      <xdr:colOff>603250</xdr:colOff>
      <xdr:row>43</xdr:row>
      <xdr:rowOff>42581</xdr:rowOff>
    </xdr:to>
    <xdr:sp macro="" textlink="">
      <xdr:nvSpPr>
        <xdr:cNvPr id="15" name="吹き出し: 四角形 14">
          <a:extLst>
            <a:ext uri="{FF2B5EF4-FFF2-40B4-BE49-F238E27FC236}">
              <a16:creationId xmlns:a16="http://schemas.microsoft.com/office/drawing/2014/main" id="{90AF6A6D-1621-4ADE-98C1-C1092CCC1BE8}"/>
            </a:ext>
          </a:extLst>
        </xdr:cNvPr>
        <xdr:cNvSpPr/>
      </xdr:nvSpPr>
      <xdr:spPr>
        <a:xfrm>
          <a:off x="6107906" y="12608718"/>
          <a:ext cx="2508250" cy="804582"/>
        </a:xfrm>
        <a:prstGeom prst="wedgeRectCallout">
          <a:avLst>
            <a:gd name="adj1" fmla="val -56452"/>
            <a:gd name="adj2" fmla="val 7592"/>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36000" rIns="72000" bIns="36000" numCol="1" spcCol="0" rtlCol="0" fromWordArt="0" anchor="ctr" anchorCtr="0" forceAA="0" compatLnSpc="1">
          <a:prstTxWarp prst="textNoShape">
            <a:avLst/>
          </a:prstTxWarp>
          <a:noAutofit/>
        </a:bodyPr>
        <a:lstStyle/>
        <a:p>
          <a:pPr algn="l"/>
          <a:r>
            <a:rPr kumimoji="1" lang="ja-JP" altLang="en-US" sz="1100" b="1">
              <a:solidFill>
                <a:sysClr val="windowText" lastClr="000000"/>
              </a:solidFill>
            </a:rPr>
            <a:t>週休２日の履行実績</a:t>
          </a:r>
          <a:endParaRPr kumimoji="1" lang="en-US" altLang="ja-JP" sz="1100" b="1">
            <a:solidFill>
              <a:sysClr val="windowText" lastClr="000000"/>
            </a:solidFill>
          </a:endParaRPr>
        </a:p>
        <a:p>
          <a:pPr algn="l"/>
          <a:r>
            <a:rPr kumimoji="1" lang="ja-JP" altLang="en-US" sz="1100">
              <a:solidFill>
                <a:sysClr val="windowText" lastClr="000000"/>
              </a:solidFill>
            </a:rPr>
            <a:t>現場閉所率・完全週休２日達成率の達成状況は、対象期間全体で判断</a:t>
          </a:r>
          <a:endParaRPr kumimoji="1" lang="en-US" altLang="ja-JP" sz="1100">
            <a:solidFill>
              <a:sysClr val="windowText" lastClr="000000"/>
            </a:solidFill>
          </a:endParaRPr>
        </a:p>
      </xdr:txBody>
    </xdr:sp>
    <xdr:clientData/>
  </xdr:twoCellAnchor>
  <xdr:twoCellAnchor>
    <xdr:from>
      <xdr:col>0</xdr:col>
      <xdr:colOff>226220</xdr:colOff>
      <xdr:row>40</xdr:row>
      <xdr:rowOff>238124</xdr:rowOff>
    </xdr:from>
    <xdr:to>
      <xdr:col>13</xdr:col>
      <xdr:colOff>95249</xdr:colOff>
      <xdr:row>43</xdr:row>
      <xdr:rowOff>107156</xdr:rowOff>
    </xdr:to>
    <xdr:sp macro="" textlink="">
      <xdr:nvSpPr>
        <xdr:cNvPr id="16" name="四角形: 角を丸くする 15">
          <a:extLst>
            <a:ext uri="{FF2B5EF4-FFF2-40B4-BE49-F238E27FC236}">
              <a16:creationId xmlns:a16="http://schemas.microsoft.com/office/drawing/2014/main" id="{FFE61AD4-B182-C15B-C0C2-5FB9EF56C8BA}"/>
            </a:ext>
          </a:extLst>
        </xdr:cNvPr>
        <xdr:cNvSpPr/>
      </xdr:nvSpPr>
      <xdr:spPr>
        <a:xfrm>
          <a:off x="226220" y="12644437"/>
          <a:ext cx="5714998" cy="83343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416983</xdr:colOff>
      <xdr:row>23</xdr:row>
      <xdr:rowOff>222374</xdr:rowOff>
    </xdr:from>
    <xdr:to>
      <xdr:col>38</xdr:col>
      <xdr:colOff>243417</xdr:colOff>
      <xdr:row>28</xdr:row>
      <xdr:rowOff>31750</xdr:rowOff>
    </xdr:to>
    <xdr:sp macro="" textlink="">
      <xdr:nvSpPr>
        <xdr:cNvPr id="2" name="テキスト ボックス 1">
          <a:extLst>
            <a:ext uri="{FF2B5EF4-FFF2-40B4-BE49-F238E27FC236}">
              <a16:creationId xmlns:a16="http://schemas.microsoft.com/office/drawing/2014/main" id="{76B9234A-A918-4119-A087-27EF7D2574CE}"/>
            </a:ext>
          </a:extLst>
        </xdr:cNvPr>
        <xdr:cNvSpPr txBox="1"/>
      </xdr:nvSpPr>
      <xdr:spPr>
        <a:xfrm>
          <a:off x="7846483" y="9112374"/>
          <a:ext cx="5287434" cy="1576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シートの使用上注意</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・各シート、黄色の部分に記入してください。</a:t>
          </a:r>
          <a:r>
            <a:rPr kumimoji="1" lang="ja-JP" altLang="en-US" sz="1100">
              <a:solidFill>
                <a:schemeClr val="dk1"/>
              </a:solidFill>
              <a:effectLst/>
              <a:latin typeface="+mn-lt"/>
              <a:ea typeface="+mn-ea"/>
              <a:cs typeface="+mn-cs"/>
            </a:rPr>
            <a:t>それ以外</a:t>
          </a:r>
          <a:r>
            <a:rPr kumimoji="1" lang="ja-JP" altLang="ja-JP" sz="1100">
              <a:solidFill>
                <a:schemeClr val="dk1"/>
              </a:solidFill>
              <a:effectLst/>
              <a:latin typeface="+mn-lt"/>
              <a:ea typeface="+mn-ea"/>
              <a:cs typeface="+mn-cs"/>
            </a:rPr>
            <a:t>のセルは、自動入力です。</a:t>
          </a:r>
          <a:endParaRPr kumimoji="1" lang="en-US" altLang="ja-JP" sz="1100"/>
        </a:p>
        <a:p>
          <a:r>
            <a:rPr kumimoji="1" lang="ja-JP" altLang="en-US" sz="1100"/>
            <a:t>・すべてのシートについて、参照セルのエラーを防止するため保護されております。　</a:t>
          </a:r>
          <a:endParaRPr kumimoji="1" lang="en-US" altLang="ja-JP" sz="1100"/>
        </a:p>
        <a:p>
          <a:r>
            <a:rPr kumimoji="1" lang="ja-JP" altLang="en-US" sz="1100"/>
            <a:t>　編集して使用する場合は、シートごとに保護を解除してから編集してください。</a:t>
          </a:r>
          <a:endParaRPr kumimoji="1" lang="en-US" altLang="ja-JP" sz="1100"/>
        </a:p>
        <a:p>
          <a:r>
            <a:rPr kumimoji="1" lang="ja-JP" altLang="en-US" sz="1100"/>
            <a:t>・編集後、上書き保存した場合でも、起動時にすべてのシートが保護されるように　　</a:t>
          </a:r>
          <a:endParaRPr kumimoji="1" lang="en-US" altLang="ja-JP" sz="1100"/>
        </a:p>
        <a:p>
          <a:r>
            <a:rPr kumimoji="1" lang="ja-JP" altLang="en-US" sz="1100"/>
            <a:t>　設定されております。</a:t>
          </a:r>
          <a:r>
            <a:rPr kumimoji="1" lang="ja-JP" altLang="ja-JP" sz="1100">
              <a:solidFill>
                <a:schemeClr val="dk1"/>
              </a:solidFill>
              <a:effectLst/>
              <a:latin typeface="+mn-lt"/>
              <a:ea typeface="+mn-ea"/>
              <a:cs typeface="+mn-cs"/>
            </a:rPr>
            <a:t>編集して使用する場合</a:t>
          </a:r>
          <a:r>
            <a:rPr kumimoji="1" lang="ja-JP" altLang="en-US" sz="1100">
              <a:solidFill>
                <a:schemeClr val="dk1"/>
              </a:solidFill>
              <a:effectLst/>
              <a:latin typeface="+mn-lt"/>
              <a:ea typeface="+mn-ea"/>
              <a:cs typeface="+mn-cs"/>
            </a:rPr>
            <a:t>は、再度シートごとに</a:t>
          </a:r>
          <a:r>
            <a:rPr kumimoji="1" lang="ja-JP" altLang="ja-JP" sz="1100">
              <a:solidFill>
                <a:schemeClr val="dk1"/>
              </a:solidFill>
              <a:effectLst/>
              <a:latin typeface="+mn-lt"/>
              <a:ea typeface="+mn-ea"/>
              <a:cs typeface="+mn-cs"/>
            </a:rPr>
            <a:t>保護を解除して</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から編集してください。</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38</xdr:col>
      <xdr:colOff>358590</xdr:colOff>
      <xdr:row>5</xdr:row>
      <xdr:rowOff>53787</xdr:rowOff>
    </xdr:from>
    <xdr:to>
      <xdr:col>54</xdr:col>
      <xdr:colOff>98614</xdr:colOff>
      <xdr:row>8</xdr:row>
      <xdr:rowOff>116539</xdr:rowOff>
    </xdr:to>
    <xdr:sp macro="" textlink="">
      <xdr:nvSpPr>
        <xdr:cNvPr id="3" name="テキスト ボックス 2">
          <a:extLst>
            <a:ext uri="{FF2B5EF4-FFF2-40B4-BE49-F238E27FC236}">
              <a16:creationId xmlns:a16="http://schemas.microsoft.com/office/drawing/2014/main" id="{F8D14684-2057-4BF1-88C5-098D0AFE1A49}"/>
            </a:ext>
          </a:extLst>
        </xdr:cNvPr>
        <xdr:cNvSpPr txBox="1"/>
      </xdr:nvSpPr>
      <xdr:spPr>
        <a:xfrm>
          <a:off x="11826690" y="1263462"/>
          <a:ext cx="4988299" cy="1205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４週６休・・・閉所率　</a:t>
          </a:r>
          <a:r>
            <a:rPr kumimoji="1" lang="en-US" altLang="ja-JP" sz="1400"/>
            <a:t>21.4</a:t>
          </a:r>
          <a:r>
            <a:rPr kumimoji="1" lang="ja-JP" altLang="en-US" sz="1400"/>
            <a:t>％以上、</a:t>
          </a:r>
          <a:r>
            <a:rPr kumimoji="1" lang="en-US" altLang="ja-JP" sz="1400"/>
            <a:t>25.0</a:t>
          </a:r>
          <a:r>
            <a:rPr kumimoji="1" lang="ja-JP" altLang="en-US" sz="1400"/>
            <a:t>％未満</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４週７休</a:t>
          </a:r>
          <a:r>
            <a:rPr kumimoji="1" lang="ja-JP" altLang="ja-JP" sz="1400">
              <a:solidFill>
                <a:schemeClr val="dk1"/>
              </a:solidFill>
              <a:effectLst/>
              <a:latin typeface="+mn-lt"/>
              <a:ea typeface="+mn-ea"/>
              <a:cs typeface="+mn-cs"/>
            </a:rPr>
            <a:t>・・・閉所率　</a:t>
          </a:r>
          <a:r>
            <a:rPr kumimoji="1" lang="en-US" altLang="ja-JP" sz="1400">
              <a:solidFill>
                <a:schemeClr val="dk1"/>
              </a:solidFill>
              <a:effectLst/>
              <a:latin typeface="+mn-lt"/>
              <a:ea typeface="+mn-ea"/>
              <a:cs typeface="+mn-cs"/>
            </a:rPr>
            <a:t>25.4</a:t>
          </a:r>
          <a:r>
            <a:rPr kumimoji="1" lang="ja-JP" altLang="ja-JP" sz="1400">
              <a:solidFill>
                <a:schemeClr val="dk1"/>
              </a:solidFill>
              <a:effectLst/>
              <a:latin typeface="+mn-lt"/>
              <a:ea typeface="+mn-ea"/>
              <a:cs typeface="+mn-cs"/>
            </a:rPr>
            <a:t>％以上、</a:t>
          </a:r>
          <a:r>
            <a:rPr kumimoji="1" lang="en-US" altLang="ja-JP" sz="1400">
              <a:solidFill>
                <a:schemeClr val="dk1"/>
              </a:solidFill>
              <a:effectLst/>
              <a:latin typeface="+mn-lt"/>
              <a:ea typeface="+mn-ea"/>
              <a:cs typeface="+mn-cs"/>
            </a:rPr>
            <a:t>28.5</a:t>
          </a:r>
          <a:r>
            <a:rPr kumimoji="1" lang="ja-JP" altLang="ja-JP" sz="1400">
              <a:solidFill>
                <a:schemeClr val="dk1"/>
              </a:solidFill>
              <a:effectLst/>
              <a:latin typeface="+mn-lt"/>
              <a:ea typeface="+mn-ea"/>
              <a:cs typeface="+mn-cs"/>
            </a:rPr>
            <a:t>％未満</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４週８休</a:t>
          </a:r>
          <a:r>
            <a:rPr kumimoji="1" lang="ja-JP" altLang="ja-JP" sz="1400">
              <a:solidFill>
                <a:schemeClr val="dk1"/>
              </a:solidFill>
              <a:effectLst/>
              <a:latin typeface="+mn-lt"/>
              <a:ea typeface="+mn-ea"/>
              <a:cs typeface="+mn-cs"/>
            </a:rPr>
            <a:t>・・・閉所率　</a:t>
          </a:r>
          <a:r>
            <a:rPr kumimoji="1" lang="en-US" altLang="ja-JP" sz="1400">
              <a:solidFill>
                <a:schemeClr val="dk1"/>
              </a:solidFill>
              <a:effectLst/>
              <a:latin typeface="+mn-lt"/>
              <a:ea typeface="+mn-ea"/>
              <a:cs typeface="+mn-cs"/>
            </a:rPr>
            <a:t>28.5</a:t>
          </a:r>
          <a:r>
            <a:rPr kumimoji="1" lang="ja-JP" altLang="ja-JP" sz="1400">
              <a:solidFill>
                <a:schemeClr val="dk1"/>
              </a:solidFill>
              <a:effectLst/>
              <a:latin typeface="+mn-lt"/>
              <a:ea typeface="+mn-ea"/>
              <a:cs typeface="+mn-cs"/>
            </a:rPr>
            <a:t>％以上</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0D285-07B7-447D-8FBD-E38981F0609C}">
  <dimension ref="A1:H20"/>
  <sheetViews>
    <sheetView tabSelected="1" view="pageBreakPreview" zoomScaleNormal="100" zoomScaleSheetLayoutView="100" workbookViewId="0">
      <selection activeCell="I21" sqref="I21"/>
    </sheetView>
  </sheetViews>
  <sheetFormatPr defaultRowHeight="13.5"/>
  <cols>
    <col min="1" max="1" width="12.625" customWidth="1"/>
    <col min="2" max="2" width="11.625" customWidth="1"/>
    <col min="3" max="3" width="16.625" customWidth="1"/>
    <col min="4" max="4" width="4.625" customWidth="1"/>
    <col min="5" max="5" width="16.625" customWidth="1"/>
    <col min="6" max="6" width="4.625" customWidth="1"/>
    <col min="7" max="7" width="2.5" customWidth="1"/>
    <col min="8" max="8" width="46" bestFit="1" customWidth="1"/>
  </cols>
  <sheetData>
    <row r="1" spans="1:8" ht="24" customHeight="1">
      <c r="A1" s="265" t="s">
        <v>259</v>
      </c>
      <c r="B1" s="265"/>
      <c r="C1" s="265"/>
      <c r="D1" s="265"/>
      <c r="E1" s="265"/>
      <c r="F1" s="265"/>
      <c r="G1" s="100"/>
      <c r="H1" s="100"/>
    </row>
    <row r="2" spans="1:8" ht="24" customHeight="1">
      <c r="A2" s="269" t="s">
        <v>13</v>
      </c>
      <c r="B2" s="270"/>
      <c r="C2" s="263" t="s">
        <v>228</v>
      </c>
      <c r="D2" s="195" t="s">
        <v>225</v>
      </c>
      <c r="E2" s="264" t="s">
        <v>227</v>
      </c>
      <c r="F2" s="196" t="s">
        <v>226</v>
      </c>
      <c r="G2" s="100"/>
      <c r="H2" s="100" t="s">
        <v>268</v>
      </c>
    </row>
    <row r="3" spans="1:8" ht="24" customHeight="1">
      <c r="A3" s="271" t="s">
        <v>14</v>
      </c>
      <c r="B3" s="272"/>
      <c r="C3" s="273">
        <v>1234</v>
      </c>
      <c r="D3" s="274"/>
      <c r="E3" s="274"/>
      <c r="F3" s="275"/>
      <c r="G3" s="100"/>
      <c r="H3" s="100" t="s">
        <v>269</v>
      </c>
    </row>
    <row r="4" spans="1:8" ht="24" customHeight="1">
      <c r="A4" s="271" t="s">
        <v>15</v>
      </c>
      <c r="B4" s="272"/>
      <c r="C4" s="273" t="s">
        <v>288</v>
      </c>
      <c r="D4" s="274"/>
      <c r="E4" s="274"/>
      <c r="F4" s="275"/>
      <c r="G4" s="100"/>
      <c r="H4" s="100" t="s">
        <v>270</v>
      </c>
    </row>
    <row r="5" spans="1:8" ht="24" customHeight="1">
      <c r="A5" s="271" t="s">
        <v>16</v>
      </c>
      <c r="B5" s="272"/>
      <c r="C5" s="273" t="s">
        <v>281</v>
      </c>
      <c r="D5" s="274"/>
      <c r="E5" s="274"/>
      <c r="F5" s="275"/>
      <c r="G5" s="100"/>
      <c r="H5" s="100" t="s">
        <v>271</v>
      </c>
    </row>
    <row r="6" spans="1:8" ht="24" customHeight="1">
      <c r="A6" s="271" t="s">
        <v>17</v>
      </c>
      <c r="B6" s="272"/>
      <c r="C6" s="276"/>
      <c r="D6" s="277"/>
      <c r="E6" s="277"/>
      <c r="F6" s="278"/>
      <c r="G6" s="100"/>
      <c r="H6" s="100"/>
    </row>
    <row r="7" spans="1:8" ht="24" customHeight="1">
      <c r="A7" s="271" t="str">
        <f>IF(TRIM(C6)="","受 注 者 の 住 所","受注者(代表構成員)の住所")</f>
        <v>受 注 者 の 住 所</v>
      </c>
      <c r="B7" s="272"/>
      <c r="C7" s="276" t="s">
        <v>25</v>
      </c>
      <c r="D7" s="277"/>
      <c r="E7" s="277"/>
      <c r="F7" s="278"/>
      <c r="G7" s="100"/>
      <c r="H7" s="100" t="s">
        <v>260</v>
      </c>
    </row>
    <row r="8" spans="1:8" ht="24" customHeight="1">
      <c r="A8" s="271" t="str">
        <f>" 受 注 者"&amp;IF(TRIM(C6)="","","(代表構成員)")&amp;" 名 "</f>
        <v xml:space="preserve"> 受 注 者 名 </v>
      </c>
      <c r="B8" s="272"/>
      <c r="C8" s="276" t="s">
        <v>28</v>
      </c>
      <c r="D8" s="277"/>
      <c r="E8" s="277"/>
      <c r="F8" s="278"/>
      <c r="G8" s="100"/>
      <c r="H8" s="100" t="s">
        <v>276</v>
      </c>
    </row>
    <row r="9" spans="1:8" ht="24" customHeight="1">
      <c r="A9" s="271" t="s">
        <v>18</v>
      </c>
      <c r="B9" s="272"/>
      <c r="C9" s="197" t="s">
        <v>286</v>
      </c>
      <c r="D9" s="274" t="s">
        <v>287</v>
      </c>
      <c r="E9" s="284"/>
      <c r="F9" s="285"/>
      <c r="G9" s="100"/>
      <c r="H9" s="100" t="s">
        <v>272</v>
      </c>
    </row>
    <row r="10" spans="1:8" ht="24" customHeight="1">
      <c r="A10" s="271" t="s">
        <v>29</v>
      </c>
      <c r="B10" s="272"/>
      <c r="C10" s="261"/>
      <c r="D10" s="274" t="s">
        <v>27</v>
      </c>
      <c r="E10" s="284"/>
      <c r="F10" s="285"/>
      <c r="G10" s="100"/>
      <c r="H10" s="100" t="s">
        <v>277</v>
      </c>
    </row>
    <row r="11" spans="1:8" ht="24" customHeight="1">
      <c r="A11" s="271" t="s">
        <v>282</v>
      </c>
      <c r="B11" s="272"/>
      <c r="C11" s="261"/>
      <c r="D11" s="274" t="s">
        <v>27</v>
      </c>
      <c r="E11" s="284"/>
      <c r="F11" s="285"/>
      <c r="G11" s="100"/>
      <c r="H11" s="100" t="s">
        <v>277</v>
      </c>
    </row>
    <row r="12" spans="1:8" ht="24" customHeight="1">
      <c r="A12" s="279" t="s">
        <v>19</v>
      </c>
      <c r="B12" s="280"/>
      <c r="C12" s="281">
        <v>0</v>
      </c>
      <c r="D12" s="282"/>
      <c r="E12" s="282"/>
      <c r="F12" s="283"/>
      <c r="G12" s="100"/>
      <c r="H12" s="100" t="s">
        <v>273</v>
      </c>
    </row>
    <row r="13" spans="1:8" ht="24" customHeight="1">
      <c r="A13" s="269" t="s">
        <v>20</v>
      </c>
      <c r="B13" s="254" t="s">
        <v>21</v>
      </c>
      <c r="C13" s="266"/>
      <c r="D13" s="267"/>
      <c r="E13" s="267"/>
      <c r="F13" s="268"/>
      <c r="G13" s="100"/>
      <c r="H13" s="100" t="s">
        <v>279</v>
      </c>
    </row>
    <row r="14" spans="1:8" ht="24" customHeight="1">
      <c r="A14" s="298"/>
      <c r="B14" s="255" t="s">
        <v>22</v>
      </c>
      <c r="C14" s="286"/>
      <c r="D14" s="287"/>
      <c r="E14" s="287"/>
      <c r="F14" s="288"/>
      <c r="G14" s="100"/>
      <c r="H14" s="262" t="s">
        <v>283</v>
      </c>
    </row>
    <row r="15" spans="1:8" ht="24" customHeight="1">
      <c r="A15" s="302" t="s">
        <v>30</v>
      </c>
      <c r="B15" s="255" t="s">
        <v>33</v>
      </c>
      <c r="C15" s="286"/>
      <c r="D15" s="287"/>
      <c r="E15" s="287"/>
      <c r="F15" s="288"/>
      <c r="G15" s="100"/>
      <c r="H15" s="100" t="s">
        <v>280</v>
      </c>
    </row>
    <row r="16" spans="1:8" ht="24" customHeight="1">
      <c r="A16" s="303"/>
      <c r="B16" s="255" t="s">
        <v>35</v>
      </c>
      <c r="C16" s="299"/>
      <c r="D16" s="300"/>
      <c r="E16" s="300"/>
      <c r="F16" s="301"/>
      <c r="G16" s="100"/>
      <c r="H16" s="100"/>
    </row>
    <row r="17" spans="1:8" ht="24" customHeight="1">
      <c r="A17" s="256"/>
      <c r="B17" s="257" t="s">
        <v>23</v>
      </c>
      <c r="C17" s="289" t="s">
        <v>284</v>
      </c>
      <c r="D17" s="290"/>
      <c r="E17" s="290"/>
      <c r="F17" s="291"/>
      <c r="G17" s="100"/>
      <c r="H17" s="100" t="s">
        <v>274</v>
      </c>
    </row>
    <row r="18" spans="1:8" ht="24" customHeight="1">
      <c r="A18" s="258" t="s">
        <v>24</v>
      </c>
      <c r="B18" s="259"/>
      <c r="C18" s="292"/>
      <c r="D18" s="293"/>
      <c r="E18" s="293"/>
      <c r="F18" s="294"/>
      <c r="G18" s="100"/>
      <c r="H18" s="100" t="s">
        <v>278</v>
      </c>
    </row>
    <row r="19" spans="1:8" ht="24" customHeight="1">
      <c r="A19" s="260"/>
      <c r="B19" s="255" t="s">
        <v>26</v>
      </c>
      <c r="C19" s="295" t="s">
        <v>285</v>
      </c>
      <c r="D19" s="296"/>
      <c r="E19" s="296"/>
      <c r="F19" s="297"/>
      <c r="G19" s="100"/>
      <c r="H19" s="100" t="s">
        <v>275</v>
      </c>
    </row>
    <row r="20" spans="1:8" ht="24" customHeight="1">
      <c r="A20" s="100"/>
      <c r="B20" s="100"/>
      <c r="C20" s="100" t="s">
        <v>267</v>
      </c>
      <c r="D20" s="100"/>
      <c r="E20" s="100"/>
      <c r="F20" s="100"/>
      <c r="G20" s="100"/>
      <c r="H20" s="100"/>
    </row>
  </sheetData>
  <mergeCells count="31">
    <mergeCell ref="C14:F14"/>
    <mergeCell ref="C17:F17"/>
    <mergeCell ref="C18:F18"/>
    <mergeCell ref="C19:F19"/>
    <mergeCell ref="A7:B7"/>
    <mergeCell ref="C7:F7"/>
    <mergeCell ref="A8:B8"/>
    <mergeCell ref="C8:F8"/>
    <mergeCell ref="A9:B9"/>
    <mergeCell ref="A13:A14"/>
    <mergeCell ref="A10:B10"/>
    <mergeCell ref="C15:F15"/>
    <mergeCell ref="C16:F16"/>
    <mergeCell ref="A15:A16"/>
    <mergeCell ref="A11:B11"/>
    <mergeCell ref="A1:F1"/>
    <mergeCell ref="C13:F13"/>
    <mergeCell ref="A2:B2"/>
    <mergeCell ref="A3:B3"/>
    <mergeCell ref="C3:F3"/>
    <mergeCell ref="A4:B4"/>
    <mergeCell ref="C4:F4"/>
    <mergeCell ref="A5:B5"/>
    <mergeCell ref="C5:F5"/>
    <mergeCell ref="A6:B6"/>
    <mergeCell ref="C6:F6"/>
    <mergeCell ref="A12:B12"/>
    <mergeCell ref="C12:F12"/>
    <mergeCell ref="D9:F9"/>
    <mergeCell ref="D10:F10"/>
    <mergeCell ref="D11:F11"/>
  </mergeCells>
  <phoneticPr fontId="1"/>
  <conditionalFormatting sqref="C14:E14">
    <cfRule type="cellIs" dxfId="246" priority="4" stopIfTrue="1" operator="between">
      <formula>43586</formula>
      <formula>43830</formula>
    </cfRule>
  </conditionalFormatting>
  <conditionalFormatting sqref="C13:E13">
    <cfRule type="cellIs" dxfId="245" priority="3" stopIfTrue="1" operator="between">
      <formula>43586</formula>
      <formula>43830</formula>
    </cfRule>
  </conditionalFormatting>
  <conditionalFormatting sqref="C15:E15">
    <cfRule type="cellIs" dxfId="244" priority="2" stopIfTrue="1" operator="between">
      <formula>43586</formula>
      <formula>43830</formula>
    </cfRule>
  </conditionalFormatting>
  <conditionalFormatting sqref="C16:E16">
    <cfRule type="cellIs" dxfId="243" priority="1" stopIfTrue="1" operator="between">
      <formula>43586</formula>
      <formula>43830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7236-82EC-46D3-8687-ED19E8E51ED9}">
  <dimension ref="A1:BB360"/>
  <sheetViews>
    <sheetView view="pageBreakPreview" zoomScaleNormal="100" zoomScaleSheetLayoutView="100" workbookViewId="0">
      <selection activeCell="AL275" sqref="AL275:AV275"/>
    </sheetView>
  </sheetViews>
  <sheetFormatPr defaultRowHeight="13.5"/>
  <cols>
    <col min="1" max="48" width="3.125" customWidth="1"/>
    <col min="49" max="49" width="5.125" style="100" bestFit="1" customWidth="1"/>
    <col min="50" max="50" width="9.25" bestFit="1" customWidth="1"/>
    <col min="51" max="51" width="5.5" bestFit="1" customWidth="1"/>
    <col min="54" max="54" width="17" bestFit="1" customWidth="1"/>
  </cols>
  <sheetData>
    <row r="1" spans="1:53" ht="24" customHeight="1">
      <c r="A1" s="100" t="s">
        <v>178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row>
    <row r="2" spans="1:53" ht="24" customHeight="1">
      <c r="A2" s="330" t="s">
        <v>222</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1"/>
      <c r="AO2" s="331"/>
      <c r="AP2" s="331"/>
      <c r="AQ2" s="331"/>
      <c r="AR2" s="331"/>
      <c r="AS2" s="331"/>
      <c r="AT2" s="331"/>
      <c r="AU2" s="331"/>
      <c r="AV2" s="331"/>
    </row>
    <row r="3" spans="1:53" ht="12"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2"/>
      <c r="AO3" s="102"/>
      <c r="AP3" s="102"/>
      <c r="AQ3" s="102"/>
      <c r="AR3" s="102"/>
      <c r="AS3" s="102"/>
      <c r="AT3" s="102" t="s">
        <v>36</v>
      </c>
      <c r="AU3" s="224" t="str">
        <f>IF(Y7="","",1)</f>
        <v/>
      </c>
      <c r="AV3" s="102"/>
    </row>
    <row r="4" spans="1:53" ht="22.5" customHeight="1">
      <c r="A4" s="355" t="s">
        <v>179</v>
      </c>
      <c r="B4" s="356"/>
      <c r="C4" s="356"/>
      <c r="D4" s="357"/>
      <c r="E4" s="361" t="s">
        <v>180</v>
      </c>
      <c r="F4" s="363" t="str">
        <f>IF(Y7="","",基本情報入力!$C$3)</f>
        <v/>
      </c>
      <c r="G4" s="363"/>
      <c r="H4" s="365" t="s">
        <v>181</v>
      </c>
      <c r="I4" s="367" t="s">
        <v>182</v>
      </c>
      <c r="J4" s="368"/>
      <c r="K4" s="368"/>
      <c r="L4" s="369"/>
      <c r="M4" s="373" t="str">
        <f>IF(Y7="","",基本情報入力!$C$4)</f>
        <v/>
      </c>
      <c r="N4" s="374"/>
      <c r="O4" s="374"/>
      <c r="P4" s="374"/>
      <c r="Q4" s="374"/>
      <c r="R4" s="374"/>
      <c r="S4" s="374"/>
      <c r="T4" s="374"/>
      <c r="U4" s="374"/>
      <c r="V4" s="375"/>
      <c r="W4" s="332" t="s">
        <v>175</v>
      </c>
      <c r="X4" s="333"/>
      <c r="Y4" s="333"/>
      <c r="Z4" s="334"/>
      <c r="AA4" s="222" t="s">
        <v>170</v>
      </c>
      <c r="AB4" s="381" t="str">
        <f>IF(Y7="","",基本情報入力!$C$13)</f>
        <v/>
      </c>
      <c r="AC4" s="381"/>
      <c r="AD4" s="381"/>
      <c r="AE4" s="381"/>
      <c r="AF4" s="381"/>
      <c r="AG4" s="382"/>
      <c r="AH4" s="351" t="s">
        <v>214</v>
      </c>
      <c r="AI4" s="352"/>
      <c r="AJ4" s="352"/>
      <c r="AK4" s="353"/>
      <c r="AL4" s="314" t="str">
        <f>IF(Y7="","",基本情報入力!$C$8)</f>
        <v/>
      </c>
      <c r="AM4" s="315"/>
      <c r="AN4" s="315"/>
      <c r="AO4" s="315"/>
      <c r="AP4" s="315"/>
      <c r="AQ4" s="315"/>
      <c r="AR4" s="315"/>
      <c r="AS4" s="315"/>
      <c r="AT4" s="315"/>
      <c r="AU4" s="315"/>
      <c r="AV4" s="316"/>
      <c r="AW4" s="348"/>
      <c r="AZ4" t="s">
        <v>216</v>
      </c>
      <c r="BA4" t="s">
        <v>212</v>
      </c>
    </row>
    <row r="5" spans="1:53" ht="22.5" customHeight="1">
      <c r="A5" s="358"/>
      <c r="B5" s="359"/>
      <c r="C5" s="359"/>
      <c r="D5" s="360"/>
      <c r="E5" s="362"/>
      <c r="F5" s="364"/>
      <c r="G5" s="364"/>
      <c r="H5" s="366"/>
      <c r="I5" s="370"/>
      <c r="J5" s="371"/>
      <c r="K5" s="371"/>
      <c r="L5" s="372"/>
      <c r="M5" s="376"/>
      <c r="N5" s="377"/>
      <c r="O5" s="377"/>
      <c r="P5" s="377"/>
      <c r="Q5" s="377"/>
      <c r="R5" s="377"/>
      <c r="S5" s="377"/>
      <c r="T5" s="377"/>
      <c r="U5" s="377"/>
      <c r="V5" s="378"/>
      <c r="W5" s="379"/>
      <c r="X5" s="380"/>
      <c r="Y5" s="380"/>
      <c r="Z5" s="380"/>
      <c r="AA5" s="223" t="s">
        <v>168</v>
      </c>
      <c r="AB5" s="349" t="str">
        <f>IF(Y7="","",基本情報入力!$C$14)</f>
        <v/>
      </c>
      <c r="AC5" s="349"/>
      <c r="AD5" s="349"/>
      <c r="AE5" s="349"/>
      <c r="AF5" s="349"/>
      <c r="AG5" s="350"/>
      <c r="AH5" s="351" t="s">
        <v>215</v>
      </c>
      <c r="AI5" s="352"/>
      <c r="AJ5" s="352"/>
      <c r="AK5" s="353"/>
      <c r="AL5" s="314" t="str">
        <f>IF(Y7="","",基本情報入力!$D$10)</f>
        <v/>
      </c>
      <c r="AM5" s="315"/>
      <c r="AN5" s="315"/>
      <c r="AO5" s="315"/>
      <c r="AP5" s="315"/>
      <c r="AQ5" s="315"/>
      <c r="AR5" s="315"/>
      <c r="AS5" s="315"/>
      <c r="AT5" s="315"/>
      <c r="AU5" s="315"/>
      <c r="AV5" s="316"/>
      <c r="AW5" s="348"/>
      <c r="AZ5" t="s">
        <v>217</v>
      </c>
      <c r="BA5" t="s">
        <v>213</v>
      </c>
    </row>
    <row r="6" spans="1:53" s="100" customFormat="1" ht="22.5" customHeight="1">
      <c r="V6" s="103"/>
      <c r="X6" s="104"/>
      <c r="AW6" s="348"/>
    </row>
    <row r="7" spans="1:53" ht="24" customHeight="1">
      <c r="A7" s="332" t="s">
        <v>185</v>
      </c>
      <c r="B7" s="333"/>
      <c r="C7" s="333"/>
      <c r="D7" s="333"/>
      <c r="E7" s="333"/>
      <c r="F7" s="334"/>
      <c r="G7" s="332" t="s">
        <v>186</v>
      </c>
      <c r="H7" s="333"/>
      <c r="I7" s="333"/>
      <c r="J7" s="333"/>
      <c r="K7" s="333"/>
      <c r="L7" s="334"/>
      <c r="M7" s="198"/>
      <c r="N7" s="199"/>
      <c r="O7" s="199"/>
      <c r="P7" s="199"/>
      <c r="Q7" s="199"/>
      <c r="R7" s="199"/>
      <c r="S7" s="199"/>
      <c r="T7" s="199"/>
      <c r="U7" s="199"/>
      <c r="V7" s="199"/>
      <c r="W7" s="199"/>
      <c r="X7" s="199"/>
      <c r="Y7" s="354" t="str" cm="1">
        <f t="array" ref="Y7">_xlfn.IFS(基本情報入力!$C$13=0,"",EOMONTH(基本情報入力!$C$13,AY7-1)&gt;=基本情報入力!$C$14,"",TRUE,EOMONTH(基本情報入力!$C$13,AY7))</f>
        <v/>
      </c>
      <c r="Z7" s="354"/>
      <c r="AA7" s="354"/>
      <c r="AB7" s="200" t="str" cm="1">
        <f t="array" ref="AB7">_xlfn.IFS(基本情報入力!$C$13=0,"",EOMONTH(基本情報入力!$C$13,AY7-1)&gt;=基本情報入力!$C$14,"",TRUE,MONTH(EOMONTH(基本情報入力!$C$13,AY7)))</f>
        <v/>
      </c>
      <c r="AC7" s="201" t="s">
        <v>32</v>
      </c>
      <c r="AD7" s="199"/>
      <c r="AE7" s="199"/>
      <c r="AF7" s="199"/>
      <c r="AG7" s="199"/>
      <c r="AH7" s="199"/>
      <c r="AI7" s="199"/>
      <c r="AJ7" s="199"/>
      <c r="AK7" s="199"/>
      <c r="AL7" s="199"/>
      <c r="AM7" s="199"/>
      <c r="AN7" s="199"/>
      <c r="AO7" s="199"/>
      <c r="AP7" s="199"/>
      <c r="AQ7" s="202"/>
      <c r="AR7" s="332" t="s">
        <v>187</v>
      </c>
      <c r="AS7" s="333"/>
      <c r="AT7" s="333"/>
      <c r="AU7" s="333"/>
      <c r="AV7" s="334"/>
      <c r="AW7" s="348"/>
      <c r="AX7" t="s">
        <v>188</v>
      </c>
      <c r="AY7">
        <v>0</v>
      </c>
    </row>
    <row r="8" spans="1:53" ht="14.1" customHeight="1">
      <c r="A8" s="335"/>
      <c r="B8" s="336"/>
      <c r="C8" s="336"/>
      <c r="D8" s="336"/>
      <c r="E8" s="336"/>
      <c r="F8" s="337"/>
      <c r="G8" s="335"/>
      <c r="H8" s="336"/>
      <c r="I8" s="336"/>
      <c r="J8" s="336"/>
      <c r="K8" s="336"/>
      <c r="L8" s="337"/>
      <c r="M8" s="203">
        <f>IFERROR(DATE(AY8,AB7,1),1)</f>
        <v>1</v>
      </c>
      <c r="N8" s="203">
        <f>M8+1</f>
        <v>2</v>
      </c>
      <c r="O8" s="203">
        <f t="shared" ref="O8:AN8" si="0">N8+1</f>
        <v>3</v>
      </c>
      <c r="P8" s="203">
        <f t="shared" si="0"/>
        <v>4</v>
      </c>
      <c r="Q8" s="203">
        <f t="shared" si="0"/>
        <v>5</v>
      </c>
      <c r="R8" s="203">
        <f t="shared" si="0"/>
        <v>6</v>
      </c>
      <c r="S8" s="203">
        <f t="shared" si="0"/>
        <v>7</v>
      </c>
      <c r="T8" s="203">
        <f t="shared" si="0"/>
        <v>8</v>
      </c>
      <c r="U8" s="203">
        <f t="shared" si="0"/>
        <v>9</v>
      </c>
      <c r="V8" s="203">
        <f t="shared" si="0"/>
        <v>10</v>
      </c>
      <c r="W8" s="203">
        <f t="shared" si="0"/>
        <v>11</v>
      </c>
      <c r="X8" s="203">
        <f t="shared" si="0"/>
        <v>12</v>
      </c>
      <c r="Y8" s="203">
        <f t="shared" si="0"/>
        <v>13</v>
      </c>
      <c r="Z8" s="203">
        <f t="shared" si="0"/>
        <v>14</v>
      </c>
      <c r="AA8" s="203">
        <f t="shared" si="0"/>
        <v>15</v>
      </c>
      <c r="AB8" s="203">
        <f t="shared" si="0"/>
        <v>16</v>
      </c>
      <c r="AC8" s="203">
        <f t="shared" si="0"/>
        <v>17</v>
      </c>
      <c r="AD8" s="203">
        <f t="shared" si="0"/>
        <v>18</v>
      </c>
      <c r="AE8" s="203">
        <f t="shared" si="0"/>
        <v>19</v>
      </c>
      <c r="AF8" s="203">
        <f t="shared" si="0"/>
        <v>20</v>
      </c>
      <c r="AG8" s="203">
        <f t="shared" si="0"/>
        <v>21</v>
      </c>
      <c r="AH8" s="203">
        <f t="shared" si="0"/>
        <v>22</v>
      </c>
      <c r="AI8" s="203">
        <f t="shared" si="0"/>
        <v>23</v>
      </c>
      <c r="AJ8" s="203">
        <f t="shared" si="0"/>
        <v>24</v>
      </c>
      <c r="AK8" s="203">
        <f t="shared" si="0"/>
        <v>25</v>
      </c>
      <c r="AL8" s="203">
        <f t="shared" si="0"/>
        <v>26</v>
      </c>
      <c r="AM8" s="203">
        <f t="shared" si="0"/>
        <v>27</v>
      </c>
      <c r="AN8" s="203">
        <f t="shared" si="0"/>
        <v>28</v>
      </c>
      <c r="AO8" s="203" t="str" cm="1">
        <f t="array" ref="AO8">_xlfn.IFS(AN8="","",MONTH(AN8+1)=AB7,AN8+1,TRUE,"")</f>
        <v/>
      </c>
      <c r="AP8" s="204" t="str" cm="1">
        <f t="array" ref="AP8">_xlfn.IFS(AN8="","",MONTH(AN8+2)=AB7,AN8+2,TRUE,"")</f>
        <v/>
      </c>
      <c r="AQ8" s="205" t="str" cm="1">
        <f t="array" ref="AQ8">_xlfn.IFS(AN8="","",MONTH(AN8+3)=AB7,AN8+3,TRUE,"")</f>
        <v/>
      </c>
      <c r="AR8" s="335"/>
      <c r="AS8" s="336"/>
      <c r="AT8" s="336"/>
      <c r="AU8" s="336"/>
      <c r="AV8" s="337"/>
      <c r="AW8" s="348"/>
      <c r="AX8" t="s">
        <v>34</v>
      </c>
      <c r="AY8" t="str">
        <f>IFERROR(YEAR(Y7),"****")</f>
        <v>****</v>
      </c>
    </row>
    <row r="9" spans="1:53" ht="14.1" customHeight="1">
      <c r="A9" s="335"/>
      <c r="B9" s="336"/>
      <c r="C9" s="336"/>
      <c r="D9" s="336"/>
      <c r="E9" s="336"/>
      <c r="F9" s="337"/>
      <c r="G9" s="335"/>
      <c r="H9" s="336"/>
      <c r="I9" s="336"/>
      <c r="J9" s="336"/>
      <c r="K9" s="336"/>
      <c r="L9" s="337"/>
      <c r="M9" s="206" t="str">
        <f>IF(Y7="","",TEXT(WEEKDAY(+M8),"aaa"))</f>
        <v/>
      </c>
      <c r="N9" s="207" t="str">
        <f>IF(Y7="","",TEXT(WEEKDAY(+N8),"aaa"))</f>
        <v/>
      </c>
      <c r="O9" s="207" t="str">
        <f>IF(Y7="","",TEXT(WEEKDAY(+O8),"aaa"))</f>
        <v/>
      </c>
      <c r="P9" s="207" t="str">
        <f>IF(Y7="","",TEXT(WEEKDAY(+P8),"aaa"))</f>
        <v/>
      </c>
      <c r="Q9" s="207" t="str">
        <f>IF(Y7="","",TEXT(WEEKDAY(+Q8),"aaa"))</f>
        <v/>
      </c>
      <c r="R9" s="207" t="str">
        <f>IF(Y7="","",TEXT(WEEKDAY(+R8),"aaa"))</f>
        <v/>
      </c>
      <c r="S9" s="207" t="str">
        <f>IF(Y7="","",TEXT(WEEKDAY(+S8),"aaa"))</f>
        <v/>
      </c>
      <c r="T9" s="207" t="str">
        <f>IF(Y7="","",TEXT(WEEKDAY(+T8),"aaa"))</f>
        <v/>
      </c>
      <c r="U9" s="207" t="str">
        <f>IF(Y7="","",TEXT(WEEKDAY(+U8),"aaa"))</f>
        <v/>
      </c>
      <c r="V9" s="207" t="str">
        <f>IF(Y7="","",TEXT(WEEKDAY(+V8),"aaa"))</f>
        <v/>
      </c>
      <c r="W9" s="207" t="str">
        <f>IF(Y7="","",TEXT(WEEKDAY(+W8),"aaa"))</f>
        <v/>
      </c>
      <c r="X9" s="207" t="str">
        <f>IF(Y7="","",TEXT(WEEKDAY(+X8),"aaa"))</f>
        <v/>
      </c>
      <c r="Y9" s="207" t="str">
        <f>IF(Y7="","",TEXT(WEEKDAY(+Y8),"aaa"))</f>
        <v/>
      </c>
      <c r="Z9" s="207" t="str">
        <f>IF(Y7="","",TEXT(WEEKDAY(+Z8),"aaa"))</f>
        <v/>
      </c>
      <c r="AA9" s="207" t="str">
        <f>IF(Y7="","",TEXT(WEEKDAY(+AA8),"aaa"))</f>
        <v/>
      </c>
      <c r="AB9" s="207" t="str">
        <f>IF(Y7="","",TEXT(WEEKDAY(+AB8),"aaa"))</f>
        <v/>
      </c>
      <c r="AC9" s="207" t="str">
        <f>IF(Y7="","",TEXT(WEEKDAY(+AC8),"aaa"))</f>
        <v/>
      </c>
      <c r="AD9" s="207" t="str">
        <f>IF(Y7="","",TEXT(WEEKDAY(+AD8),"aaa"))</f>
        <v/>
      </c>
      <c r="AE9" s="207" t="str">
        <f>IF(Y7="","",TEXT(WEEKDAY(+AE8),"aaa"))</f>
        <v/>
      </c>
      <c r="AF9" s="207" t="str">
        <f>IF(Y7="","",TEXT(WEEKDAY(+AF8),"aaa"))</f>
        <v/>
      </c>
      <c r="AG9" s="207" t="str">
        <f>IF(Y7="","",TEXT(WEEKDAY(+AG8),"aaa"))</f>
        <v/>
      </c>
      <c r="AH9" s="207" t="str">
        <f>IF(Y7="","",TEXT(WEEKDAY(+AH8),"aaa"))</f>
        <v/>
      </c>
      <c r="AI9" s="207" t="str">
        <f>IF(Y7="","",TEXT(WEEKDAY(+AI8),"aaa"))</f>
        <v/>
      </c>
      <c r="AJ9" s="207" t="str">
        <f>IF(Y7="","",TEXT(WEEKDAY(+AJ8),"aaa"))</f>
        <v/>
      </c>
      <c r="AK9" s="207" t="str">
        <f>IF(Y7="","",TEXT(WEEKDAY(+AK8),"aaa"))</f>
        <v/>
      </c>
      <c r="AL9" s="207" t="str">
        <f>IF(Y7="","",TEXT(WEEKDAY(+AL8),"aaa"))</f>
        <v/>
      </c>
      <c r="AM9" s="207" t="str">
        <f>IF(Y7="","",TEXT(WEEKDAY(+AM8),"aaa"))</f>
        <v/>
      </c>
      <c r="AN9" s="207" t="str">
        <f>IF(Y7="","",TEXT(WEEKDAY(+AN8),"aaa"))</f>
        <v/>
      </c>
      <c r="AO9" s="207" t="str" cm="1">
        <f t="array" ref="AO9">_xlfn.IFS(Y7="","",AO8="","",TRUE,TEXT(WEEKDAY(+AO8),"aaa"))</f>
        <v/>
      </c>
      <c r="AP9" s="207" t="str" cm="1">
        <f t="array" ref="AP9">_xlfn.IFS(Y7="","",AP8="","",TRUE,TEXT(WEEKDAY(+AP8),"aaa"))</f>
        <v/>
      </c>
      <c r="AQ9" s="208" t="str" cm="1">
        <f t="array" ref="AQ9">_xlfn.IFS(Y7="","",AQ8="","",TRUE,TEXT(WEEKDAY(+AQ8),"aaa"))</f>
        <v/>
      </c>
      <c r="AR9" s="335"/>
      <c r="AS9" s="336"/>
      <c r="AT9" s="336"/>
      <c r="AU9" s="336"/>
      <c r="AV9" s="337"/>
      <c r="AW9" s="348"/>
    </row>
    <row r="10" spans="1:53" ht="14.1" customHeight="1" thickBot="1">
      <c r="A10" s="341"/>
      <c r="B10" s="347"/>
      <c r="C10" s="347"/>
      <c r="D10" s="347"/>
      <c r="E10" s="347"/>
      <c r="F10" s="343"/>
      <c r="G10" s="341"/>
      <c r="H10" s="347"/>
      <c r="I10" s="347"/>
      <c r="J10" s="347"/>
      <c r="K10" s="347"/>
      <c r="L10" s="343"/>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341"/>
      <c r="AS10" s="342"/>
      <c r="AT10" s="342"/>
      <c r="AU10" s="342"/>
      <c r="AV10" s="343"/>
      <c r="AW10" s="348"/>
    </row>
    <row r="11" spans="1:53" ht="22.5" customHeight="1" thickTop="1">
      <c r="A11" s="386"/>
      <c r="B11" s="392"/>
      <c r="C11" s="392"/>
      <c r="D11" s="392"/>
      <c r="E11" s="392"/>
      <c r="F11" s="393"/>
      <c r="G11" s="386"/>
      <c r="H11" s="392"/>
      <c r="I11" s="392"/>
      <c r="J11" s="392"/>
      <c r="K11" s="392"/>
      <c r="L11" s="393"/>
      <c r="M11" s="179"/>
      <c r="N11" s="179"/>
      <c r="O11" s="179"/>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79"/>
      <c r="AQ11" s="178"/>
      <c r="AR11" s="383"/>
      <c r="AS11" s="384"/>
      <c r="AT11" s="384"/>
      <c r="AU11" s="384"/>
      <c r="AV11" s="385"/>
      <c r="AW11" s="348"/>
    </row>
    <row r="12" spans="1:53" ht="22.5" customHeight="1">
      <c r="A12" s="327"/>
      <c r="B12" s="394"/>
      <c r="C12" s="394"/>
      <c r="D12" s="394"/>
      <c r="E12" s="394"/>
      <c r="F12" s="395"/>
      <c r="G12" s="327"/>
      <c r="H12" s="394"/>
      <c r="I12" s="394"/>
      <c r="J12" s="394"/>
      <c r="K12" s="394"/>
      <c r="L12" s="395"/>
      <c r="M12" s="181"/>
      <c r="N12" s="181"/>
      <c r="O12" s="181"/>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3"/>
      <c r="AP12" s="184"/>
      <c r="AQ12" s="177"/>
      <c r="AR12" s="304"/>
      <c r="AS12" s="305"/>
      <c r="AT12" s="305"/>
      <c r="AU12" s="305"/>
      <c r="AV12" s="306"/>
    </row>
    <row r="13" spans="1:53" ht="22.5" customHeight="1">
      <c r="A13" s="327"/>
      <c r="B13" s="328"/>
      <c r="C13" s="328"/>
      <c r="D13" s="328"/>
      <c r="E13" s="328"/>
      <c r="F13" s="329"/>
      <c r="G13" s="327"/>
      <c r="H13" s="328"/>
      <c r="I13" s="328"/>
      <c r="J13" s="328"/>
      <c r="K13" s="328"/>
      <c r="L13" s="329"/>
      <c r="M13" s="184"/>
      <c r="N13" s="184"/>
      <c r="O13" s="184"/>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4"/>
      <c r="AQ13" s="177"/>
      <c r="AR13" s="304"/>
      <c r="AS13" s="305"/>
      <c r="AT13" s="305"/>
      <c r="AU13" s="305"/>
      <c r="AV13" s="306"/>
    </row>
    <row r="14" spans="1:53" ht="22.5" customHeight="1">
      <c r="A14" s="327"/>
      <c r="B14" s="328"/>
      <c r="C14" s="328"/>
      <c r="D14" s="328"/>
      <c r="E14" s="328"/>
      <c r="F14" s="329"/>
      <c r="G14" s="327"/>
      <c r="H14" s="328"/>
      <c r="I14" s="328"/>
      <c r="J14" s="328"/>
      <c r="K14" s="328"/>
      <c r="L14" s="329"/>
      <c r="M14" s="184"/>
      <c r="N14" s="184"/>
      <c r="O14" s="184"/>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4"/>
      <c r="AQ14" s="177"/>
      <c r="AR14" s="304"/>
      <c r="AS14" s="305"/>
      <c r="AT14" s="305"/>
      <c r="AU14" s="305"/>
      <c r="AV14" s="306"/>
    </row>
    <row r="15" spans="1:53" ht="22.5" customHeight="1">
      <c r="A15" s="327"/>
      <c r="B15" s="328"/>
      <c r="C15" s="328"/>
      <c r="D15" s="328"/>
      <c r="E15" s="328"/>
      <c r="F15" s="329"/>
      <c r="G15" s="327"/>
      <c r="H15" s="328"/>
      <c r="I15" s="328"/>
      <c r="J15" s="328"/>
      <c r="K15" s="328"/>
      <c r="L15" s="329"/>
      <c r="M15" s="184"/>
      <c r="N15" s="184"/>
      <c r="O15" s="184"/>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4"/>
      <c r="AQ15" s="177"/>
      <c r="AR15" s="304"/>
      <c r="AS15" s="305"/>
      <c r="AT15" s="305"/>
      <c r="AU15" s="305"/>
      <c r="AV15" s="306"/>
    </row>
    <row r="16" spans="1:53" ht="22.5" customHeight="1">
      <c r="A16" s="327"/>
      <c r="B16" s="328"/>
      <c r="C16" s="328"/>
      <c r="D16" s="328"/>
      <c r="E16" s="328"/>
      <c r="F16" s="329"/>
      <c r="G16" s="327"/>
      <c r="H16" s="328"/>
      <c r="I16" s="328"/>
      <c r="J16" s="328"/>
      <c r="K16" s="328"/>
      <c r="L16" s="329"/>
      <c r="M16" s="184"/>
      <c r="N16" s="184"/>
      <c r="O16" s="184"/>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4"/>
      <c r="AQ16" s="177"/>
      <c r="AR16" s="304"/>
      <c r="AS16" s="305"/>
      <c r="AT16" s="305"/>
      <c r="AU16" s="305"/>
      <c r="AV16" s="306"/>
    </row>
    <row r="17" spans="1:54" ht="22.5" customHeight="1">
      <c r="A17" s="327"/>
      <c r="B17" s="328"/>
      <c r="C17" s="328"/>
      <c r="D17" s="328"/>
      <c r="E17" s="328"/>
      <c r="F17" s="329"/>
      <c r="G17" s="327"/>
      <c r="H17" s="328"/>
      <c r="I17" s="328"/>
      <c r="J17" s="328"/>
      <c r="K17" s="328"/>
      <c r="L17" s="329"/>
      <c r="M17" s="184"/>
      <c r="N17" s="184"/>
      <c r="O17" s="184"/>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4"/>
      <c r="AQ17" s="177"/>
      <c r="AR17" s="304"/>
      <c r="AS17" s="305"/>
      <c r="AT17" s="305"/>
      <c r="AU17" s="305"/>
      <c r="AV17" s="306"/>
    </row>
    <row r="18" spans="1:54" s="100" customFormat="1" ht="22.5" customHeight="1">
      <c r="A18" s="327"/>
      <c r="B18" s="328"/>
      <c r="C18" s="328"/>
      <c r="D18" s="328"/>
      <c r="E18" s="328"/>
      <c r="F18" s="329"/>
      <c r="G18" s="327"/>
      <c r="H18" s="328"/>
      <c r="I18" s="328"/>
      <c r="J18" s="328"/>
      <c r="K18" s="328"/>
      <c r="L18" s="329"/>
      <c r="M18" s="184"/>
      <c r="N18" s="184"/>
      <c r="O18" s="184"/>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4"/>
      <c r="AQ18" s="177"/>
      <c r="AR18" s="304"/>
      <c r="AS18" s="305"/>
      <c r="AT18" s="305"/>
      <c r="AU18" s="305"/>
      <c r="AV18" s="306"/>
      <c r="AX18"/>
      <c r="AY18"/>
      <c r="AZ18"/>
      <c r="BA18"/>
      <c r="BB18" s="108"/>
    </row>
    <row r="19" spans="1:54" s="100" customFormat="1" ht="22.5" customHeight="1">
      <c r="A19" s="327"/>
      <c r="B19" s="328"/>
      <c r="C19" s="328"/>
      <c r="D19" s="328"/>
      <c r="E19" s="328"/>
      <c r="F19" s="329"/>
      <c r="G19" s="327"/>
      <c r="H19" s="328"/>
      <c r="I19" s="328"/>
      <c r="J19" s="328"/>
      <c r="K19" s="328"/>
      <c r="L19" s="329"/>
      <c r="M19" s="184"/>
      <c r="N19" s="184"/>
      <c r="O19" s="184"/>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4"/>
      <c r="AQ19" s="177"/>
      <c r="AR19" s="304"/>
      <c r="AS19" s="305"/>
      <c r="AT19" s="305"/>
      <c r="AU19" s="305"/>
      <c r="AV19" s="306"/>
      <c r="AX19"/>
      <c r="AY19"/>
      <c r="AZ19"/>
      <c r="BA19"/>
      <c r="BB19" s="108"/>
    </row>
    <row r="20" spans="1:54" s="100" customFormat="1" ht="22.5" customHeight="1">
      <c r="A20" s="327"/>
      <c r="B20" s="328"/>
      <c r="C20" s="328"/>
      <c r="D20" s="328"/>
      <c r="E20" s="328"/>
      <c r="F20" s="329"/>
      <c r="G20" s="327"/>
      <c r="H20" s="328"/>
      <c r="I20" s="328"/>
      <c r="J20" s="328"/>
      <c r="K20" s="328"/>
      <c r="L20" s="329"/>
      <c r="M20" s="184"/>
      <c r="N20" s="184"/>
      <c r="O20" s="184"/>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4"/>
      <c r="AQ20" s="177"/>
      <c r="AR20" s="304"/>
      <c r="AS20" s="305"/>
      <c r="AT20" s="305"/>
      <c r="AU20" s="305"/>
      <c r="AV20" s="306"/>
      <c r="AX20"/>
      <c r="AY20"/>
      <c r="AZ20"/>
      <c r="BA20"/>
      <c r="BB20" s="108"/>
    </row>
    <row r="21" spans="1:54" s="100" customFormat="1" ht="22.5" customHeight="1">
      <c r="A21" s="327"/>
      <c r="B21" s="328"/>
      <c r="C21" s="328"/>
      <c r="D21" s="328"/>
      <c r="E21" s="328"/>
      <c r="F21" s="329"/>
      <c r="G21" s="327"/>
      <c r="H21" s="328"/>
      <c r="I21" s="328"/>
      <c r="J21" s="328"/>
      <c r="K21" s="328"/>
      <c r="L21" s="329"/>
      <c r="M21" s="184"/>
      <c r="N21" s="184"/>
      <c r="O21" s="184"/>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4"/>
      <c r="AQ21" s="177"/>
      <c r="AR21" s="304"/>
      <c r="AS21" s="305"/>
      <c r="AT21" s="305"/>
      <c r="AU21" s="305"/>
      <c r="AV21" s="306"/>
      <c r="AX21"/>
      <c r="AY21"/>
      <c r="AZ21"/>
      <c r="BA21"/>
      <c r="BB21" s="108"/>
    </row>
    <row r="22" spans="1:54" s="100" customFormat="1" ht="22.5" customHeight="1">
      <c r="A22" s="327"/>
      <c r="B22" s="328"/>
      <c r="C22" s="328"/>
      <c r="D22" s="328"/>
      <c r="E22" s="328"/>
      <c r="F22" s="329"/>
      <c r="G22" s="327"/>
      <c r="H22" s="328"/>
      <c r="I22" s="328"/>
      <c r="J22" s="328"/>
      <c r="K22" s="328"/>
      <c r="L22" s="329"/>
      <c r="M22" s="184"/>
      <c r="N22" s="184"/>
      <c r="O22" s="184"/>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4"/>
      <c r="AQ22" s="177"/>
      <c r="AR22" s="304"/>
      <c r="AS22" s="305"/>
      <c r="AT22" s="305"/>
      <c r="AU22" s="305"/>
      <c r="AV22" s="306"/>
      <c r="AX22"/>
      <c r="AY22"/>
      <c r="AZ22"/>
      <c r="BA22"/>
      <c r="BB22" s="108"/>
    </row>
    <row r="23" spans="1:54" s="100" customFormat="1" ht="22.5" customHeight="1">
      <c r="A23" s="327"/>
      <c r="B23" s="328"/>
      <c r="C23" s="328"/>
      <c r="D23" s="328"/>
      <c r="E23" s="328"/>
      <c r="F23" s="329"/>
      <c r="G23" s="327"/>
      <c r="H23" s="328"/>
      <c r="I23" s="328"/>
      <c r="J23" s="328"/>
      <c r="K23" s="328"/>
      <c r="L23" s="329"/>
      <c r="M23" s="184"/>
      <c r="N23" s="184"/>
      <c r="O23" s="184"/>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4"/>
      <c r="AQ23" s="177"/>
      <c r="AR23" s="304"/>
      <c r="AS23" s="305"/>
      <c r="AT23" s="305"/>
      <c r="AU23" s="305"/>
      <c r="AV23" s="306"/>
      <c r="AX23"/>
      <c r="AY23"/>
      <c r="AZ23"/>
      <c r="BA23"/>
      <c r="BB23" s="108"/>
    </row>
    <row r="24" spans="1:54" s="100" customFormat="1" ht="22.5" customHeight="1">
      <c r="A24" s="327"/>
      <c r="B24" s="328"/>
      <c r="C24" s="328"/>
      <c r="D24" s="328"/>
      <c r="E24" s="328"/>
      <c r="F24" s="329"/>
      <c r="G24" s="327"/>
      <c r="H24" s="328"/>
      <c r="I24" s="328"/>
      <c r="J24" s="328"/>
      <c r="K24" s="328"/>
      <c r="L24" s="329"/>
      <c r="M24" s="184"/>
      <c r="N24" s="184"/>
      <c r="O24" s="184"/>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4"/>
      <c r="AQ24" s="177"/>
      <c r="AR24" s="304"/>
      <c r="AS24" s="305"/>
      <c r="AT24" s="305"/>
      <c r="AU24" s="305"/>
      <c r="AV24" s="306"/>
      <c r="AX24"/>
      <c r="AY24"/>
      <c r="AZ24"/>
      <c r="BA24"/>
      <c r="BB24" s="108"/>
    </row>
    <row r="25" spans="1:54" s="100" customFormat="1" ht="22.5" customHeight="1">
      <c r="A25" s="327"/>
      <c r="B25" s="328"/>
      <c r="C25" s="328"/>
      <c r="D25" s="328"/>
      <c r="E25" s="328"/>
      <c r="F25" s="329"/>
      <c r="G25" s="327"/>
      <c r="H25" s="328"/>
      <c r="I25" s="328"/>
      <c r="J25" s="328"/>
      <c r="K25" s="328"/>
      <c r="L25" s="329"/>
      <c r="M25" s="184"/>
      <c r="N25" s="184"/>
      <c r="O25" s="184"/>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4"/>
      <c r="AQ25" s="177"/>
      <c r="AR25" s="304"/>
      <c r="AS25" s="305"/>
      <c r="AT25" s="305"/>
      <c r="AU25" s="305"/>
      <c r="AV25" s="306"/>
      <c r="AX25"/>
      <c r="AY25"/>
      <c r="AZ25"/>
      <c r="BA25"/>
      <c r="BB25" s="108"/>
    </row>
    <row r="26" spans="1:54" s="100" customFormat="1" ht="22.5" customHeight="1" thickBot="1">
      <c r="A26" s="319"/>
      <c r="B26" s="320"/>
      <c r="C26" s="320"/>
      <c r="D26" s="320"/>
      <c r="E26" s="320"/>
      <c r="F26" s="321"/>
      <c r="G26" s="319"/>
      <c r="H26" s="320"/>
      <c r="I26" s="320"/>
      <c r="J26" s="320"/>
      <c r="K26" s="320"/>
      <c r="L26" s="321"/>
      <c r="M26" s="184"/>
      <c r="N26" s="184"/>
      <c r="O26" s="184"/>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5"/>
      <c r="AQ26" s="177"/>
      <c r="AR26" s="304"/>
      <c r="AS26" s="305"/>
      <c r="AT26" s="305"/>
      <c r="AU26" s="305"/>
      <c r="AV26" s="306"/>
      <c r="AX26"/>
      <c r="AY26"/>
      <c r="AZ26"/>
      <c r="BA26"/>
      <c r="BB26"/>
    </row>
    <row r="27" spans="1:54" s="100" customFormat="1" ht="24" customHeight="1" thickTop="1">
      <c r="A27" s="322" t="s">
        <v>208</v>
      </c>
      <c r="B27" s="323"/>
      <c r="C27" s="323"/>
      <c r="D27" s="323"/>
      <c r="E27" s="323"/>
      <c r="F27" s="323"/>
      <c r="G27" s="323"/>
      <c r="H27" s="323"/>
      <c r="I27" s="323"/>
      <c r="J27" s="323"/>
      <c r="K27" s="323"/>
      <c r="L27" s="324"/>
      <c r="M27" s="111"/>
      <c r="N27" s="112"/>
      <c r="O27" s="112"/>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2"/>
      <c r="AQ27" s="114"/>
      <c r="AR27" s="307" t="s">
        <v>209</v>
      </c>
      <c r="AS27" s="308"/>
      <c r="AT27" s="308"/>
      <c r="AU27" s="308"/>
      <c r="AV27" s="309"/>
      <c r="AX27" t="s">
        <v>31</v>
      </c>
      <c r="AY27">
        <f>COUNTIF(M27:AQ27,"○")</f>
        <v>0</v>
      </c>
      <c r="AZ27"/>
      <c r="BA27"/>
      <c r="BB27"/>
    </row>
    <row r="28" spans="1:54" s="100" customFormat="1" ht="24" customHeight="1">
      <c r="A28" s="325" t="s">
        <v>210</v>
      </c>
      <c r="B28" s="326"/>
      <c r="C28" s="326"/>
      <c r="D28" s="326"/>
      <c r="E28" s="326"/>
      <c r="F28" s="326"/>
      <c r="G28" s="326"/>
      <c r="H28" s="326"/>
      <c r="I28" s="326"/>
      <c r="J28" s="326"/>
      <c r="K28" s="326"/>
      <c r="L28" s="326"/>
      <c r="M28" s="186" t="str">
        <f>IF(M27="―",M27,"")</f>
        <v/>
      </c>
      <c r="N28" s="187" t="str">
        <f t="shared" ref="N28:AQ28" si="1">IF(N27="―",N27,"")</f>
        <v/>
      </c>
      <c r="O28" s="187" t="str">
        <f t="shared" si="1"/>
        <v/>
      </c>
      <c r="P28" s="187" t="str">
        <f t="shared" si="1"/>
        <v/>
      </c>
      <c r="Q28" s="187" t="str">
        <f t="shared" si="1"/>
        <v/>
      </c>
      <c r="R28" s="187" t="str">
        <f t="shared" si="1"/>
        <v/>
      </c>
      <c r="S28" s="187" t="str">
        <f t="shared" si="1"/>
        <v/>
      </c>
      <c r="T28" s="187" t="str">
        <f t="shared" si="1"/>
        <v/>
      </c>
      <c r="U28" s="187" t="str">
        <f t="shared" si="1"/>
        <v/>
      </c>
      <c r="V28" s="187" t="str">
        <f t="shared" si="1"/>
        <v/>
      </c>
      <c r="W28" s="187" t="str">
        <f t="shared" si="1"/>
        <v/>
      </c>
      <c r="X28" s="187" t="str">
        <f t="shared" si="1"/>
        <v/>
      </c>
      <c r="Y28" s="187" t="str">
        <f t="shared" si="1"/>
        <v/>
      </c>
      <c r="Z28" s="187" t="str">
        <f t="shared" si="1"/>
        <v/>
      </c>
      <c r="AA28" s="187" t="str">
        <f t="shared" si="1"/>
        <v/>
      </c>
      <c r="AB28" s="187" t="str">
        <f t="shared" si="1"/>
        <v/>
      </c>
      <c r="AC28" s="187" t="str">
        <f t="shared" si="1"/>
        <v/>
      </c>
      <c r="AD28" s="187" t="str">
        <f t="shared" si="1"/>
        <v/>
      </c>
      <c r="AE28" s="187" t="str">
        <f t="shared" si="1"/>
        <v/>
      </c>
      <c r="AF28" s="187" t="str">
        <f t="shared" si="1"/>
        <v/>
      </c>
      <c r="AG28" s="187" t="str">
        <f t="shared" si="1"/>
        <v/>
      </c>
      <c r="AH28" s="187" t="str">
        <f t="shared" si="1"/>
        <v/>
      </c>
      <c r="AI28" s="187" t="str">
        <f t="shared" si="1"/>
        <v/>
      </c>
      <c r="AJ28" s="187" t="str">
        <f t="shared" si="1"/>
        <v/>
      </c>
      <c r="AK28" s="187" t="str">
        <f t="shared" si="1"/>
        <v/>
      </c>
      <c r="AL28" s="187" t="str">
        <f t="shared" si="1"/>
        <v/>
      </c>
      <c r="AM28" s="187" t="str">
        <f t="shared" si="1"/>
        <v/>
      </c>
      <c r="AN28" s="187" t="str">
        <f t="shared" si="1"/>
        <v/>
      </c>
      <c r="AO28" s="187" t="str">
        <f t="shared" si="1"/>
        <v/>
      </c>
      <c r="AP28" s="187" t="str">
        <f t="shared" si="1"/>
        <v/>
      </c>
      <c r="AQ28" s="188" t="str">
        <f t="shared" si="1"/>
        <v/>
      </c>
      <c r="AR28" s="310" t="str">
        <f>IF(AY28=0,"",AY27&amp;"/"&amp;AY28)</f>
        <v/>
      </c>
      <c r="AS28" s="311"/>
      <c r="AT28" s="218" t="s">
        <v>211</v>
      </c>
      <c r="AU28" s="312" t="str">
        <f>IFERROR(ROUNDDOWN(AY27/AY28,3),"%")</f>
        <v>%</v>
      </c>
      <c r="AV28" s="313"/>
      <c r="AX28" t="s">
        <v>30</v>
      </c>
      <c r="AY28">
        <f>IF(AB7="",0,DAY(EOMONTH(M8,0))-COUNTIF(M28:AQ28,"―"))</f>
        <v>0</v>
      </c>
      <c r="AZ28"/>
      <c r="BA28"/>
      <c r="BB28"/>
    </row>
    <row r="29" spans="1:54" s="100" customFormat="1" ht="6" customHeight="1"/>
    <row r="30" spans="1:54" s="100" customFormat="1" ht="43.5" customHeight="1">
      <c r="A30" s="317" t="s">
        <v>230</v>
      </c>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row>
    <row r="31" spans="1:54" ht="24" customHeight="1">
      <c r="A31" s="100" t="s">
        <v>178</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row>
    <row r="32" spans="1:54" ht="24" customHeight="1">
      <c r="A32" s="330" t="s">
        <v>222</v>
      </c>
      <c r="B32" s="330"/>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1"/>
      <c r="AO32" s="331"/>
      <c r="AP32" s="331"/>
      <c r="AQ32" s="331"/>
      <c r="AR32" s="331"/>
      <c r="AS32" s="331"/>
      <c r="AT32" s="331"/>
      <c r="AU32" s="331"/>
      <c r="AV32" s="331"/>
    </row>
    <row r="33" spans="1:54" ht="12" customHeight="1">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2"/>
      <c r="AO33" s="102"/>
      <c r="AP33" s="102"/>
      <c r="AQ33" s="102"/>
      <c r="AR33" s="102"/>
      <c r="AS33" s="102"/>
      <c r="AT33" s="102" t="s">
        <v>36</v>
      </c>
      <c r="AU33" s="224" t="str">
        <f>IF(Y37="","",AU3+1)</f>
        <v/>
      </c>
      <c r="AV33" s="102"/>
    </row>
    <row r="34" spans="1:54" ht="22.5" customHeight="1">
      <c r="A34" s="355" t="s">
        <v>179</v>
      </c>
      <c r="B34" s="356"/>
      <c r="C34" s="356"/>
      <c r="D34" s="357"/>
      <c r="E34" s="361" t="s">
        <v>180</v>
      </c>
      <c r="F34" s="363" t="str">
        <f>IF(Y37="","",基本情報入力!$C$3)</f>
        <v/>
      </c>
      <c r="G34" s="363"/>
      <c r="H34" s="365" t="s">
        <v>181</v>
      </c>
      <c r="I34" s="367" t="s">
        <v>182</v>
      </c>
      <c r="J34" s="368"/>
      <c r="K34" s="368"/>
      <c r="L34" s="369"/>
      <c r="M34" s="373" t="str">
        <f>IF(Y37="","",基本情報入力!$C$4)</f>
        <v/>
      </c>
      <c r="N34" s="374"/>
      <c r="O34" s="374"/>
      <c r="P34" s="374"/>
      <c r="Q34" s="374"/>
      <c r="R34" s="374"/>
      <c r="S34" s="374"/>
      <c r="T34" s="374"/>
      <c r="U34" s="374"/>
      <c r="V34" s="375"/>
      <c r="W34" s="332" t="s">
        <v>175</v>
      </c>
      <c r="X34" s="333"/>
      <c r="Y34" s="333"/>
      <c r="Z34" s="334"/>
      <c r="AA34" s="222" t="s">
        <v>170</v>
      </c>
      <c r="AB34" s="381" t="str">
        <f>IF(Y37="","",基本情報入力!$C$13)</f>
        <v/>
      </c>
      <c r="AC34" s="381"/>
      <c r="AD34" s="381"/>
      <c r="AE34" s="381"/>
      <c r="AF34" s="381"/>
      <c r="AG34" s="382"/>
      <c r="AH34" s="351" t="s">
        <v>214</v>
      </c>
      <c r="AI34" s="352"/>
      <c r="AJ34" s="352"/>
      <c r="AK34" s="353"/>
      <c r="AL34" s="314" t="str">
        <f>IF(Y37="","",基本情報入力!$C$8)</f>
        <v/>
      </c>
      <c r="AM34" s="315"/>
      <c r="AN34" s="315"/>
      <c r="AO34" s="315"/>
      <c r="AP34" s="315"/>
      <c r="AQ34" s="315"/>
      <c r="AR34" s="315"/>
      <c r="AS34" s="315"/>
      <c r="AT34" s="315"/>
      <c r="AU34" s="315"/>
      <c r="AV34" s="316"/>
      <c r="AW34" s="348"/>
    </row>
    <row r="35" spans="1:54" ht="22.5" customHeight="1">
      <c r="A35" s="358"/>
      <c r="B35" s="359"/>
      <c r="C35" s="359"/>
      <c r="D35" s="360"/>
      <c r="E35" s="362"/>
      <c r="F35" s="364"/>
      <c r="G35" s="364"/>
      <c r="H35" s="366"/>
      <c r="I35" s="370"/>
      <c r="J35" s="371"/>
      <c r="K35" s="371"/>
      <c r="L35" s="372"/>
      <c r="M35" s="376"/>
      <c r="N35" s="377"/>
      <c r="O35" s="377"/>
      <c r="P35" s="377"/>
      <c r="Q35" s="377"/>
      <c r="R35" s="377"/>
      <c r="S35" s="377"/>
      <c r="T35" s="377"/>
      <c r="U35" s="377"/>
      <c r="V35" s="378"/>
      <c r="W35" s="379"/>
      <c r="X35" s="380"/>
      <c r="Y35" s="380"/>
      <c r="Z35" s="380"/>
      <c r="AA35" s="223" t="s">
        <v>168</v>
      </c>
      <c r="AB35" s="349" t="str">
        <f>IF(Y37="","",基本情報入力!$C$14)</f>
        <v/>
      </c>
      <c r="AC35" s="349"/>
      <c r="AD35" s="349"/>
      <c r="AE35" s="349"/>
      <c r="AF35" s="349"/>
      <c r="AG35" s="350"/>
      <c r="AH35" s="351" t="s">
        <v>215</v>
      </c>
      <c r="AI35" s="352"/>
      <c r="AJ35" s="352"/>
      <c r="AK35" s="353"/>
      <c r="AL35" s="314" t="str">
        <f>IF(Y37="","",基本情報入力!$D$10)</f>
        <v/>
      </c>
      <c r="AM35" s="315"/>
      <c r="AN35" s="315"/>
      <c r="AO35" s="315"/>
      <c r="AP35" s="315"/>
      <c r="AQ35" s="315"/>
      <c r="AR35" s="315"/>
      <c r="AS35" s="315"/>
      <c r="AT35" s="315"/>
      <c r="AU35" s="315"/>
      <c r="AV35" s="316"/>
      <c r="AW35" s="348"/>
    </row>
    <row r="36" spans="1:54" s="100" customFormat="1" ht="22.5" customHeight="1">
      <c r="V36" s="103"/>
      <c r="X36" s="104"/>
      <c r="AW36" s="348"/>
    </row>
    <row r="37" spans="1:54" ht="24" customHeight="1">
      <c r="A37" s="332" t="s">
        <v>185</v>
      </c>
      <c r="B37" s="333"/>
      <c r="C37" s="333"/>
      <c r="D37" s="333"/>
      <c r="E37" s="333"/>
      <c r="F37" s="334"/>
      <c r="G37" s="332" t="s">
        <v>186</v>
      </c>
      <c r="H37" s="333"/>
      <c r="I37" s="333"/>
      <c r="J37" s="333"/>
      <c r="K37" s="333"/>
      <c r="L37" s="334"/>
      <c r="M37" s="198"/>
      <c r="N37" s="199"/>
      <c r="O37" s="199"/>
      <c r="P37" s="199"/>
      <c r="Q37" s="199"/>
      <c r="R37" s="199"/>
      <c r="S37" s="199"/>
      <c r="T37" s="199"/>
      <c r="U37" s="199"/>
      <c r="V37" s="199"/>
      <c r="W37" s="199"/>
      <c r="X37" s="199"/>
      <c r="Y37" s="354" t="str" cm="1">
        <f t="array" ref="Y37">_xlfn.IFS(基本情報入力!$C$13=0,"",EOMONTH(基本情報入力!$C$13,AY37-1)&gt;=基本情報入力!$C$14,"",TRUE,EOMONTH(基本情報入力!$C$13,AY37))</f>
        <v/>
      </c>
      <c r="Z37" s="354"/>
      <c r="AA37" s="354"/>
      <c r="AB37" s="200" t="str" cm="1">
        <f t="array" ref="AB37">_xlfn.IFS(基本情報入力!$C$13=0,"",EOMONTH(基本情報入力!$C$13,AY37-1)&gt;=基本情報入力!$C$14,"",TRUE,MONTH(EOMONTH(基本情報入力!$C$13,AY37)))</f>
        <v/>
      </c>
      <c r="AC37" s="201" t="s">
        <v>32</v>
      </c>
      <c r="AD37" s="199"/>
      <c r="AE37" s="199"/>
      <c r="AF37" s="199"/>
      <c r="AG37" s="199"/>
      <c r="AH37" s="199"/>
      <c r="AI37" s="199"/>
      <c r="AJ37" s="199"/>
      <c r="AK37" s="199"/>
      <c r="AL37" s="199"/>
      <c r="AM37" s="199"/>
      <c r="AN37" s="199"/>
      <c r="AO37" s="199"/>
      <c r="AP37" s="199"/>
      <c r="AQ37" s="202"/>
      <c r="AR37" s="332" t="s">
        <v>187</v>
      </c>
      <c r="AS37" s="333"/>
      <c r="AT37" s="333"/>
      <c r="AU37" s="333"/>
      <c r="AV37" s="334"/>
      <c r="AW37" s="348"/>
      <c r="AX37" t="s">
        <v>188</v>
      </c>
      <c r="AY37">
        <f>AY7+1</f>
        <v>1</v>
      </c>
    </row>
    <row r="38" spans="1:54" ht="14.1" customHeight="1">
      <c r="A38" s="335"/>
      <c r="B38" s="336"/>
      <c r="C38" s="336"/>
      <c r="D38" s="336"/>
      <c r="E38" s="336"/>
      <c r="F38" s="337"/>
      <c r="G38" s="335"/>
      <c r="H38" s="336"/>
      <c r="I38" s="336"/>
      <c r="J38" s="336"/>
      <c r="K38" s="336"/>
      <c r="L38" s="337"/>
      <c r="M38" s="203">
        <f>IFERROR(DATE(AY38,AB37,1),1)</f>
        <v>1</v>
      </c>
      <c r="N38" s="203">
        <f>M38+1</f>
        <v>2</v>
      </c>
      <c r="O38" s="203">
        <f t="shared" ref="O38" si="2">N38+1</f>
        <v>3</v>
      </c>
      <c r="P38" s="203">
        <f t="shared" ref="P38" si="3">O38+1</f>
        <v>4</v>
      </c>
      <c r="Q38" s="203">
        <f t="shared" ref="Q38" si="4">P38+1</f>
        <v>5</v>
      </c>
      <c r="R38" s="203">
        <f t="shared" ref="R38" si="5">Q38+1</f>
        <v>6</v>
      </c>
      <c r="S38" s="203">
        <f t="shared" ref="S38" si="6">R38+1</f>
        <v>7</v>
      </c>
      <c r="T38" s="203">
        <f t="shared" ref="T38" si="7">S38+1</f>
        <v>8</v>
      </c>
      <c r="U38" s="203">
        <f t="shared" ref="U38" si="8">T38+1</f>
        <v>9</v>
      </c>
      <c r="V38" s="203">
        <f t="shared" ref="V38" si="9">U38+1</f>
        <v>10</v>
      </c>
      <c r="W38" s="203">
        <f t="shared" ref="W38" si="10">V38+1</f>
        <v>11</v>
      </c>
      <c r="X38" s="203">
        <f t="shared" ref="X38" si="11">W38+1</f>
        <v>12</v>
      </c>
      <c r="Y38" s="203">
        <f t="shared" ref="Y38" si="12">X38+1</f>
        <v>13</v>
      </c>
      <c r="Z38" s="203">
        <f t="shared" ref="Z38" si="13">Y38+1</f>
        <v>14</v>
      </c>
      <c r="AA38" s="203">
        <f t="shared" ref="AA38" si="14">Z38+1</f>
        <v>15</v>
      </c>
      <c r="AB38" s="203">
        <f t="shared" ref="AB38" si="15">AA38+1</f>
        <v>16</v>
      </c>
      <c r="AC38" s="203">
        <f t="shared" ref="AC38" si="16">AB38+1</f>
        <v>17</v>
      </c>
      <c r="AD38" s="203">
        <f t="shared" ref="AD38" si="17">AC38+1</f>
        <v>18</v>
      </c>
      <c r="AE38" s="203">
        <f t="shared" ref="AE38" si="18">AD38+1</f>
        <v>19</v>
      </c>
      <c r="AF38" s="203">
        <f t="shared" ref="AF38" si="19">AE38+1</f>
        <v>20</v>
      </c>
      <c r="AG38" s="203">
        <f t="shared" ref="AG38" si="20">AF38+1</f>
        <v>21</v>
      </c>
      <c r="AH38" s="203">
        <f t="shared" ref="AH38" si="21">AG38+1</f>
        <v>22</v>
      </c>
      <c r="AI38" s="203">
        <f t="shared" ref="AI38" si="22">AH38+1</f>
        <v>23</v>
      </c>
      <c r="AJ38" s="203">
        <f t="shared" ref="AJ38" si="23">AI38+1</f>
        <v>24</v>
      </c>
      <c r="AK38" s="203">
        <f t="shared" ref="AK38" si="24">AJ38+1</f>
        <v>25</v>
      </c>
      <c r="AL38" s="203">
        <f t="shared" ref="AL38" si="25">AK38+1</f>
        <v>26</v>
      </c>
      <c r="AM38" s="203">
        <f t="shared" ref="AM38" si="26">AL38+1</f>
        <v>27</v>
      </c>
      <c r="AN38" s="203">
        <f t="shared" ref="AN38" si="27">AM38+1</f>
        <v>28</v>
      </c>
      <c r="AO38" s="203" t="str" cm="1">
        <f t="array" ref="AO38">_xlfn.IFS(AN38="","",MONTH(AN38+1)=AB37,AN38+1,TRUE,"")</f>
        <v/>
      </c>
      <c r="AP38" s="204" t="str" cm="1">
        <f t="array" ref="AP38">_xlfn.IFS(AN38="","",MONTH(AN38+2)=AB37,AN38+2,TRUE,"")</f>
        <v/>
      </c>
      <c r="AQ38" s="205" t="str" cm="1">
        <f t="array" ref="AQ38">_xlfn.IFS(AN38="","",MONTH(AN38+3)=AB37,AN38+3,TRUE,"")</f>
        <v/>
      </c>
      <c r="AR38" s="335"/>
      <c r="AS38" s="336"/>
      <c r="AT38" s="336"/>
      <c r="AU38" s="336"/>
      <c r="AV38" s="337"/>
      <c r="AW38" s="348"/>
      <c r="AX38" t="s">
        <v>34</v>
      </c>
      <c r="AY38" t="str">
        <f>IFERROR(YEAR(Y37),"****")</f>
        <v>****</v>
      </c>
    </row>
    <row r="39" spans="1:54" ht="14.1" customHeight="1">
      <c r="A39" s="335"/>
      <c r="B39" s="336"/>
      <c r="C39" s="336"/>
      <c r="D39" s="336"/>
      <c r="E39" s="336"/>
      <c r="F39" s="337"/>
      <c r="G39" s="335"/>
      <c r="H39" s="336"/>
      <c r="I39" s="336"/>
      <c r="J39" s="336"/>
      <c r="K39" s="336"/>
      <c r="L39" s="337"/>
      <c r="M39" s="206" t="str">
        <f>IF(Y37="","",TEXT(WEEKDAY(+M38),"aaa"))</f>
        <v/>
      </c>
      <c r="N39" s="207" t="str">
        <f>IF(Y37="","",TEXT(WEEKDAY(+N38),"aaa"))</f>
        <v/>
      </c>
      <c r="O39" s="207" t="str">
        <f>IF(Y37="","",TEXT(WEEKDAY(+O38),"aaa"))</f>
        <v/>
      </c>
      <c r="P39" s="207" t="str">
        <f>IF(Y37="","",TEXT(WEEKDAY(+P38),"aaa"))</f>
        <v/>
      </c>
      <c r="Q39" s="207" t="str">
        <f>IF(Y37="","",TEXT(WEEKDAY(+Q38),"aaa"))</f>
        <v/>
      </c>
      <c r="R39" s="207" t="str">
        <f>IF(Y37="","",TEXT(WEEKDAY(+R38),"aaa"))</f>
        <v/>
      </c>
      <c r="S39" s="207" t="str">
        <f>IF(Y37="","",TEXT(WEEKDAY(+S38),"aaa"))</f>
        <v/>
      </c>
      <c r="T39" s="207" t="str">
        <f>IF(Y37="","",TEXT(WEEKDAY(+T38),"aaa"))</f>
        <v/>
      </c>
      <c r="U39" s="207" t="str">
        <f>IF(Y37="","",TEXT(WEEKDAY(+U38),"aaa"))</f>
        <v/>
      </c>
      <c r="V39" s="207" t="str">
        <f>IF(Y37="","",TEXT(WEEKDAY(+V38),"aaa"))</f>
        <v/>
      </c>
      <c r="W39" s="207" t="str">
        <f>IF(Y37="","",TEXT(WEEKDAY(+W38),"aaa"))</f>
        <v/>
      </c>
      <c r="X39" s="207" t="str">
        <f>IF(Y37="","",TEXT(WEEKDAY(+X38),"aaa"))</f>
        <v/>
      </c>
      <c r="Y39" s="207" t="str">
        <f>IF(Y37="","",TEXT(WEEKDAY(+Y38),"aaa"))</f>
        <v/>
      </c>
      <c r="Z39" s="207" t="str">
        <f>IF(Y37="","",TEXT(WEEKDAY(+Z38),"aaa"))</f>
        <v/>
      </c>
      <c r="AA39" s="207" t="str">
        <f>IF(Y37="","",TEXT(WEEKDAY(+AA38),"aaa"))</f>
        <v/>
      </c>
      <c r="AB39" s="207" t="str">
        <f>IF(Y37="","",TEXT(WEEKDAY(+AB38),"aaa"))</f>
        <v/>
      </c>
      <c r="AC39" s="207" t="str">
        <f>IF(Y37="","",TEXT(WEEKDAY(+AC38),"aaa"))</f>
        <v/>
      </c>
      <c r="AD39" s="207" t="str">
        <f>IF(Y37="","",TEXT(WEEKDAY(+AD38),"aaa"))</f>
        <v/>
      </c>
      <c r="AE39" s="207" t="str">
        <f>IF(Y37="","",TEXT(WEEKDAY(+AE38),"aaa"))</f>
        <v/>
      </c>
      <c r="AF39" s="207" t="str">
        <f>IF(Y37="","",TEXT(WEEKDAY(+AF38),"aaa"))</f>
        <v/>
      </c>
      <c r="AG39" s="207" t="str">
        <f>IF(Y37="","",TEXT(WEEKDAY(+AG38),"aaa"))</f>
        <v/>
      </c>
      <c r="AH39" s="207" t="str">
        <f>IF(Y37="","",TEXT(WEEKDAY(+AH38),"aaa"))</f>
        <v/>
      </c>
      <c r="AI39" s="207" t="str">
        <f>IF(Y37="","",TEXT(WEEKDAY(+AI38),"aaa"))</f>
        <v/>
      </c>
      <c r="AJ39" s="207" t="str">
        <f>IF(Y37="","",TEXT(WEEKDAY(+AJ38),"aaa"))</f>
        <v/>
      </c>
      <c r="AK39" s="207" t="str">
        <f>IF(Y37="","",TEXT(WEEKDAY(+AK38),"aaa"))</f>
        <v/>
      </c>
      <c r="AL39" s="207" t="str">
        <f>IF(Y37="","",TEXT(WEEKDAY(+AL38),"aaa"))</f>
        <v/>
      </c>
      <c r="AM39" s="207" t="str">
        <f>IF(Y37="","",TEXT(WEEKDAY(+AM38),"aaa"))</f>
        <v/>
      </c>
      <c r="AN39" s="207" t="str">
        <f>IF(Y37="","",TEXT(WEEKDAY(+AN38),"aaa"))</f>
        <v/>
      </c>
      <c r="AO39" s="207" t="str" cm="1">
        <f t="array" ref="AO39">_xlfn.IFS(Y37="","",AO38="","",TRUE,TEXT(WEEKDAY(+AO38),"aaa"))</f>
        <v/>
      </c>
      <c r="AP39" s="207" t="str" cm="1">
        <f t="array" ref="AP39">_xlfn.IFS(Y37="","",AP38="","",TRUE,TEXT(WEEKDAY(+AP38),"aaa"))</f>
        <v/>
      </c>
      <c r="AQ39" s="208" t="str" cm="1">
        <f t="array" ref="AQ39">_xlfn.IFS(Y37="","",AQ38="","",TRUE,TEXT(WEEKDAY(+AQ38),"aaa"))</f>
        <v/>
      </c>
      <c r="AR39" s="335"/>
      <c r="AS39" s="336"/>
      <c r="AT39" s="336"/>
      <c r="AU39" s="336"/>
      <c r="AV39" s="337"/>
      <c r="AW39" s="348"/>
    </row>
    <row r="40" spans="1:54" ht="14.1" customHeight="1" thickBot="1">
      <c r="A40" s="338"/>
      <c r="B40" s="339"/>
      <c r="C40" s="339"/>
      <c r="D40" s="339"/>
      <c r="E40" s="339"/>
      <c r="F40" s="340"/>
      <c r="G40" s="338"/>
      <c r="H40" s="339"/>
      <c r="I40" s="339"/>
      <c r="J40" s="339"/>
      <c r="K40" s="339"/>
      <c r="L40" s="34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338"/>
      <c r="AS40" s="339"/>
      <c r="AT40" s="339"/>
      <c r="AU40" s="339"/>
      <c r="AV40" s="340"/>
      <c r="AW40" s="348"/>
    </row>
    <row r="41" spans="1:54" ht="22.5" customHeight="1" thickTop="1">
      <c r="A41" s="344"/>
      <c r="B41" s="345"/>
      <c r="C41" s="345"/>
      <c r="D41" s="345"/>
      <c r="E41" s="345"/>
      <c r="F41" s="345"/>
      <c r="G41" s="344"/>
      <c r="H41" s="345"/>
      <c r="I41" s="345"/>
      <c r="J41" s="345"/>
      <c r="K41" s="345"/>
      <c r="L41" s="346"/>
      <c r="M41" s="179"/>
      <c r="N41" s="179"/>
      <c r="O41" s="179"/>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79"/>
      <c r="AQ41" s="178"/>
      <c r="AR41" s="389"/>
      <c r="AS41" s="390"/>
      <c r="AT41" s="390"/>
      <c r="AU41" s="390"/>
      <c r="AV41" s="391"/>
      <c r="AW41" s="348"/>
    </row>
    <row r="42" spans="1:54" ht="22.5" customHeight="1">
      <c r="A42" s="344"/>
      <c r="B42" s="345"/>
      <c r="C42" s="345"/>
      <c r="D42" s="345"/>
      <c r="E42" s="345"/>
      <c r="F42" s="345"/>
      <c r="G42" s="344"/>
      <c r="H42" s="345"/>
      <c r="I42" s="345"/>
      <c r="J42" s="345"/>
      <c r="K42" s="345"/>
      <c r="L42" s="346"/>
      <c r="M42" s="181"/>
      <c r="N42" s="181"/>
      <c r="O42" s="181"/>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3"/>
      <c r="AP42" s="184"/>
      <c r="AQ42" s="177"/>
      <c r="AR42" s="304"/>
      <c r="AS42" s="305"/>
      <c r="AT42" s="305"/>
      <c r="AU42" s="305"/>
      <c r="AV42" s="306"/>
    </row>
    <row r="43" spans="1:54" ht="22.5" customHeight="1">
      <c r="A43" s="327"/>
      <c r="B43" s="328"/>
      <c r="C43" s="328"/>
      <c r="D43" s="328"/>
      <c r="E43" s="328"/>
      <c r="F43" s="329"/>
      <c r="G43" s="327"/>
      <c r="H43" s="328"/>
      <c r="I43" s="328"/>
      <c r="J43" s="328"/>
      <c r="K43" s="328"/>
      <c r="L43" s="329"/>
      <c r="M43" s="184"/>
      <c r="N43" s="184"/>
      <c r="O43" s="184"/>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4"/>
      <c r="AQ43" s="177"/>
      <c r="AR43" s="304"/>
      <c r="AS43" s="305"/>
      <c r="AT43" s="305"/>
      <c r="AU43" s="305"/>
      <c r="AV43" s="306"/>
    </row>
    <row r="44" spans="1:54" ht="22.5" customHeight="1">
      <c r="A44" s="327"/>
      <c r="B44" s="328"/>
      <c r="C44" s="328"/>
      <c r="D44" s="328"/>
      <c r="E44" s="328"/>
      <c r="F44" s="329"/>
      <c r="G44" s="327"/>
      <c r="H44" s="328"/>
      <c r="I44" s="328"/>
      <c r="J44" s="328"/>
      <c r="K44" s="328"/>
      <c r="L44" s="329"/>
      <c r="M44" s="184"/>
      <c r="N44" s="184"/>
      <c r="O44" s="184"/>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4"/>
      <c r="AQ44" s="177"/>
      <c r="AR44" s="304"/>
      <c r="AS44" s="305"/>
      <c r="AT44" s="305"/>
      <c r="AU44" s="305"/>
      <c r="AV44" s="306"/>
    </row>
    <row r="45" spans="1:54" ht="22.5" customHeight="1">
      <c r="A45" s="327"/>
      <c r="B45" s="328"/>
      <c r="C45" s="328"/>
      <c r="D45" s="328"/>
      <c r="E45" s="328"/>
      <c r="F45" s="329"/>
      <c r="G45" s="327"/>
      <c r="H45" s="328"/>
      <c r="I45" s="328"/>
      <c r="J45" s="328"/>
      <c r="K45" s="328"/>
      <c r="L45" s="329"/>
      <c r="M45" s="184"/>
      <c r="N45" s="184"/>
      <c r="O45" s="184"/>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4"/>
      <c r="AQ45" s="177"/>
      <c r="AR45" s="304"/>
      <c r="AS45" s="305"/>
      <c r="AT45" s="305"/>
      <c r="AU45" s="305"/>
      <c r="AV45" s="306"/>
    </row>
    <row r="46" spans="1:54" ht="22.5" customHeight="1">
      <c r="A46" s="327"/>
      <c r="B46" s="328"/>
      <c r="C46" s="328"/>
      <c r="D46" s="328"/>
      <c r="E46" s="328"/>
      <c r="F46" s="329"/>
      <c r="G46" s="327"/>
      <c r="H46" s="328"/>
      <c r="I46" s="328"/>
      <c r="J46" s="328"/>
      <c r="K46" s="328"/>
      <c r="L46" s="329"/>
      <c r="M46" s="184"/>
      <c r="N46" s="184"/>
      <c r="O46" s="184"/>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4"/>
      <c r="AQ46" s="177"/>
      <c r="AR46" s="304"/>
      <c r="AS46" s="305"/>
      <c r="AT46" s="305"/>
      <c r="AU46" s="305"/>
      <c r="AV46" s="306"/>
    </row>
    <row r="47" spans="1:54" ht="22.5" customHeight="1">
      <c r="A47" s="327"/>
      <c r="B47" s="328"/>
      <c r="C47" s="328"/>
      <c r="D47" s="328"/>
      <c r="E47" s="328"/>
      <c r="F47" s="329"/>
      <c r="G47" s="327"/>
      <c r="H47" s="328"/>
      <c r="I47" s="328"/>
      <c r="J47" s="328"/>
      <c r="K47" s="328"/>
      <c r="L47" s="329"/>
      <c r="M47" s="184"/>
      <c r="N47" s="184"/>
      <c r="O47" s="184"/>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4"/>
      <c r="AQ47" s="177"/>
      <c r="AR47" s="304"/>
      <c r="AS47" s="305"/>
      <c r="AT47" s="305"/>
      <c r="AU47" s="305"/>
      <c r="AV47" s="306"/>
    </row>
    <row r="48" spans="1:54" s="100" customFormat="1" ht="22.5" customHeight="1">
      <c r="A48" s="327"/>
      <c r="B48" s="328"/>
      <c r="C48" s="328"/>
      <c r="D48" s="328"/>
      <c r="E48" s="328"/>
      <c r="F48" s="329"/>
      <c r="G48" s="327"/>
      <c r="H48" s="328"/>
      <c r="I48" s="328"/>
      <c r="J48" s="328"/>
      <c r="K48" s="328"/>
      <c r="L48" s="329"/>
      <c r="M48" s="184"/>
      <c r="N48" s="184"/>
      <c r="O48" s="184"/>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4"/>
      <c r="AQ48" s="177"/>
      <c r="AR48" s="304"/>
      <c r="AS48" s="305"/>
      <c r="AT48" s="305"/>
      <c r="AU48" s="305"/>
      <c r="AV48" s="306"/>
      <c r="AX48"/>
      <c r="AY48"/>
      <c r="AZ48"/>
      <c r="BA48"/>
      <c r="BB48" s="108"/>
    </row>
    <row r="49" spans="1:54" s="100" customFormat="1" ht="22.5" customHeight="1">
      <c r="A49" s="327"/>
      <c r="B49" s="328"/>
      <c r="C49" s="328"/>
      <c r="D49" s="328"/>
      <c r="E49" s="328"/>
      <c r="F49" s="329"/>
      <c r="G49" s="327"/>
      <c r="H49" s="328"/>
      <c r="I49" s="328"/>
      <c r="J49" s="328"/>
      <c r="K49" s="328"/>
      <c r="L49" s="329"/>
      <c r="M49" s="184"/>
      <c r="N49" s="184"/>
      <c r="O49" s="184"/>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4"/>
      <c r="AQ49" s="177"/>
      <c r="AR49" s="304"/>
      <c r="AS49" s="305"/>
      <c r="AT49" s="305"/>
      <c r="AU49" s="305"/>
      <c r="AV49" s="306"/>
      <c r="AX49"/>
      <c r="AY49"/>
      <c r="AZ49"/>
      <c r="BA49"/>
      <c r="BB49" s="108"/>
    </row>
    <row r="50" spans="1:54" s="100" customFormat="1" ht="22.5" customHeight="1">
      <c r="A50" s="327"/>
      <c r="B50" s="328"/>
      <c r="C50" s="328"/>
      <c r="D50" s="328"/>
      <c r="E50" s="328"/>
      <c r="F50" s="329"/>
      <c r="G50" s="327"/>
      <c r="H50" s="328"/>
      <c r="I50" s="328"/>
      <c r="J50" s="328"/>
      <c r="K50" s="328"/>
      <c r="L50" s="329"/>
      <c r="M50" s="184"/>
      <c r="N50" s="184"/>
      <c r="O50" s="184"/>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4"/>
      <c r="AQ50" s="177"/>
      <c r="AR50" s="304"/>
      <c r="AS50" s="305"/>
      <c r="AT50" s="305"/>
      <c r="AU50" s="305"/>
      <c r="AV50" s="306"/>
      <c r="AX50"/>
      <c r="AY50"/>
      <c r="AZ50"/>
      <c r="BA50"/>
      <c r="BB50" s="108"/>
    </row>
    <row r="51" spans="1:54" s="100" customFormat="1" ht="22.5" customHeight="1">
      <c r="A51" s="327"/>
      <c r="B51" s="328"/>
      <c r="C51" s="328"/>
      <c r="D51" s="328"/>
      <c r="E51" s="328"/>
      <c r="F51" s="329"/>
      <c r="G51" s="327"/>
      <c r="H51" s="328"/>
      <c r="I51" s="328"/>
      <c r="J51" s="328"/>
      <c r="K51" s="328"/>
      <c r="L51" s="329"/>
      <c r="M51" s="184"/>
      <c r="N51" s="184"/>
      <c r="O51" s="184"/>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4"/>
      <c r="AQ51" s="177"/>
      <c r="AR51" s="304"/>
      <c r="AS51" s="305"/>
      <c r="AT51" s="305"/>
      <c r="AU51" s="305"/>
      <c r="AV51" s="306"/>
      <c r="AX51"/>
      <c r="AY51"/>
      <c r="AZ51"/>
      <c r="BA51"/>
      <c r="BB51" s="108"/>
    </row>
    <row r="52" spans="1:54" s="100" customFormat="1" ht="22.5" customHeight="1">
      <c r="A52" s="327"/>
      <c r="B52" s="328"/>
      <c r="C52" s="328"/>
      <c r="D52" s="328"/>
      <c r="E52" s="328"/>
      <c r="F52" s="329"/>
      <c r="G52" s="327"/>
      <c r="H52" s="328"/>
      <c r="I52" s="328"/>
      <c r="J52" s="328"/>
      <c r="K52" s="328"/>
      <c r="L52" s="329"/>
      <c r="M52" s="184"/>
      <c r="N52" s="184"/>
      <c r="O52" s="184"/>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4"/>
      <c r="AQ52" s="177"/>
      <c r="AR52" s="304"/>
      <c r="AS52" s="305"/>
      <c r="AT52" s="305"/>
      <c r="AU52" s="305"/>
      <c r="AV52" s="306"/>
      <c r="AX52"/>
      <c r="AY52"/>
      <c r="AZ52"/>
      <c r="BA52"/>
      <c r="BB52" s="108"/>
    </row>
    <row r="53" spans="1:54" s="100" customFormat="1" ht="22.5" customHeight="1">
      <c r="A53" s="327"/>
      <c r="B53" s="328"/>
      <c r="C53" s="328"/>
      <c r="D53" s="328"/>
      <c r="E53" s="328"/>
      <c r="F53" s="329"/>
      <c r="G53" s="327"/>
      <c r="H53" s="328"/>
      <c r="I53" s="328"/>
      <c r="J53" s="328"/>
      <c r="K53" s="328"/>
      <c r="L53" s="329"/>
      <c r="M53" s="184"/>
      <c r="N53" s="184"/>
      <c r="O53" s="184"/>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4"/>
      <c r="AQ53" s="177"/>
      <c r="AR53" s="304"/>
      <c r="AS53" s="305"/>
      <c r="AT53" s="305"/>
      <c r="AU53" s="305"/>
      <c r="AV53" s="306"/>
      <c r="AX53"/>
      <c r="AY53"/>
      <c r="AZ53"/>
      <c r="BA53"/>
      <c r="BB53" s="108"/>
    </row>
    <row r="54" spans="1:54" s="100" customFormat="1" ht="22.5" customHeight="1">
      <c r="A54" s="327"/>
      <c r="B54" s="328"/>
      <c r="C54" s="328"/>
      <c r="D54" s="328"/>
      <c r="E54" s="328"/>
      <c r="F54" s="329"/>
      <c r="G54" s="327"/>
      <c r="H54" s="328"/>
      <c r="I54" s="328"/>
      <c r="J54" s="328"/>
      <c r="K54" s="328"/>
      <c r="L54" s="329"/>
      <c r="M54" s="184"/>
      <c r="N54" s="184"/>
      <c r="O54" s="184"/>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4"/>
      <c r="AQ54" s="177"/>
      <c r="AR54" s="304"/>
      <c r="AS54" s="305"/>
      <c r="AT54" s="305"/>
      <c r="AU54" s="305"/>
      <c r="AV54" s="306"/>
      <c r="AX54"/>
      <c r="AY54"/>
      <c r="AZ54"/>
      <c r="BA54"/>
      <c r="BB54" s="108"/>
    </row>
    <row r="55" spans="1:54" s="100" customFormat="1" ht="22.5" customHeight="1">
      <c r="A55" s="327"/>
      <c r="B55" s="328"/>
      <c r="C55" s="328"/>
      <c r="D55" s="328"/>
      <c r="E55" s="328"/>
      <c r="F55" s="329"/>
      <c r="G55" s="327"/>
      <c r="H55" s="328"/>
      <c r="I55" s="328"/>
      <c r="J55" s="328"/>
      <c r="K55" s="328"/>
      <c r="L55" s="329"/>
      <c r="M55" s="184"/>
      <c r="N55" s="184"/>
      <c r="O55" s="184"/>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4"/>
      <c r="AQ55" s="177"/>
      <c r="AR55" s="304"/>
      <c r="AS55" s="305"/>
      <c r="AT55" s="305"/>
      <c r="AU55" s="305"/>
      <c r="AV55" s="306"/>
      <c r="AX55"/>
      <c r="AY55"/>
      <c r="AZ55"/>
      <c r="BA55"/>
      <c r="BB55" s="108"/>
    </row>
    <row r="56" spans="1:54" s="100" customFormat="1" ht="22.5" customHeight="1" thickBot="1">
      <c r="A56" s="319"/>
      <c r="B56" s="320"/>
      <c r="C56" s="320"/>
      <c r="D56" s="320"/>
      <c r="E56" s="320"/>
      <c r="F56" s="321"/>
      <c r="G56" s="319"/>
      <c r="H56" s="320"/>
      <c r="I56" s="320"/>
      <c r="J56" s="320"/>
      <c r="K56" s="320"/>
      <c r="L56" s="321"/>
      <c r="M56" s="184"/>
      <c r="N56" s="184"/>
      <c r="O56" s="184"/>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5"/>
      <c r="AQ56" s="177"/>
      <c r="AR56" s="304"/>
      <c r="AS56" s="305"/>
      <c r="AT56" s="305"/>
      <c r="AU56" s="305"/>
      <c r="AV56" s="306"/>
      <c r="AX56"/>
      <c r="AY56"/>
      <c r="AZ56"/>
      <c r="BA56"/>
      <c r="BB56"/>
    </row>
    <row r="57" spans="1:54" s="100" customFormat="1" ht="24" customHeight="1" thickTop="1">
      <c r="A57" s="322" t="s">
        <v>208</v>
      </c>
      <c r="B57" s="323"/>
      <c r="C57" s="323"/>
      <c r="D57" s="323"/>
      <c r="E57" s="323"/>
      <c r="F57" s="323"/>
      <c r="G57" s="323"/>
      <c r="H57" s="323"/>
      <c r="I57" s="323"/>
      <c r="J57" s="323"/>
      <c r="K57" s="323"/>
      <c r="L57" s="324"/>
      <c r="M57" s="111"/>
      <c r="N57" s="112"/>
      <c r="O57" s="112"/>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2"/>
      <c r="AQ57" s="114"/>
      <c r="AR57" s="307" t="s">
        <v>209</v>
      </c>
      <c r="AS57" s="308"/>
      <c r="AT57" s="308"/>
      <c r="AU57" s="308"/>
      <c r="AV57" s="309"/>
      <c r="AX57" t="s">
        <v>31</v>
      </c>
      <c r="AY57">
        <f>COUNTIF(M57:AQ57,"○")</f>
        <v>0</v>
      </c>
      <c r="AZ57"/>
      <c r="BA57"/>
      <c r="BB57"/>
    </row>
    <row r="58" spans="1:54" s="100" customFormat="1" ht="24" customHeight="1">
      <c r="A58" s="325" t="s">
        <v>210</v>
      </c>
      <c r="B58" s="326"/>
      <c r="C58" s="326"/>
      <c r="D58" s="326"/>
      <c r="E58" s="326"/>
      <c r="F58" s="326"/>
      <c r="G58" s="326"/>
      <c r="H58" s="326"/>
      <c r="I58" s="326"/>
      <c r="J58" s="326"/>
      <c r="K58" s="326"/>
      <c r="L58" s="326"/>
      <c r="M58" s="186" t="str">
        <f>IF(M57="―",M57,"")</f>
        <v/>
      </c>
      <c r="N58" s="187" t="str">
        <f t="shared" ref="N58" si="28">IF(N57="―",N57,"")</f>
        <v/>
      </c>
      <c r="O58" s="187" t="str">
        <f t="shared" ref="O58" si="29">IF(O57="―",O57,"")</f>
        <v/>
      </c>
      <c r="P58" s="187" t="str">
        <f t="shared" ref="P58" si="30">IF(P57="―",P57,"")</f>
        <v/>
      </c>
      <c r="Q58" s="187" t="str">
        <f t="shared" ref="Q58" si="31">IF(Q57="―",Q57,"")</f>
        <v/>
      </c>
      <c r="R58" s="187" t="str">
        <f t="shared" ref="R58" si="32">IF(R57="―",R57,"")</f>
        <v/>
      </c>
      <c r="S58" s="187" t="str">
        <f t="shared" ref="S58" si="33">IF(S57="―",S57,"")</f>
        <v/>
      </c>
      <c r="T58" s="187" t="str">
        <f t="shared" ref="T58" si="34">IF(T57="―",T57,"")</f>
        <v/>
      </c>
      <c r="U58" s="187" t="str">
        <f t="shared" ref="U58" si="35">IF(U57="―",U57,"")</f>
        <v/>
      </c>
      <c r="V58" s="187" t="str">
        <f t="shared" ref="V58" si="36">IF(V57="―",V57,"")</f>
        <v/>
      </c>
      <c r="W58" s="187" t="str">
        <f t="shared" ref="W58" si="37">IF(W57="―",W57,"")</f>
        <v/>
      </c>
      <c r="X58" s="187" t="str">
        <f t="shared" ref="X58" si="38">IF(X57="―",X57,"")</f>
        <v/>
      </c>
      <c r="Y58" s="187" t="str">
        <f t="shared" ref="Y58" si="39">IF(Y57="―",Y57,"")</f>
        <v/>
      </c>
      <c r="Z58" s="187" t="str">
        <f t="shared" ref="Z58" si="40">IF(Z57="―",Z57,"")</f>
        <v/>
      </c>
      <c r="AA58" s="187" t="str">
        <f t="shared" ref="AA58" si="41">IF(AA57="―",AA57,"")</f>
        <v/>
      </c>
      <c r="AB58" s="187" t="str">
        <f t="shared" ref="AB58" si="42">IF(AB57="―",AB57,"")</f>
        <v/>
      </c>
      <c r="AC58" s="187" t="str">
        <f t="shared" ref="AC58" si="43">IF(AC57="―",AC57,"")</f>
        <v/>
      </c>
      <c r="AD58" s="187" t="str">
        <f t="shared" ref="AD58" si="44">IF(AD57="―",AD57,"")</f>
        <v/>
      </c>
      <c r="AE58" s="187" t="str">
        <f t="shared" ref="AE58" si="45">IF(AE57="―",AE57,"")</f>
        <v/>
      </c>
      <c r="AF58" s="187" t="str">
        <f t="shared" ref="AF58" si="46">IF(AF57="―",AF57,"")</f>
        <v/>
      </c>
      <c r="AG58" s="187" t="str">
        <f t="shared" ref="AG58" si="47">IF(AG57="―",AG57,"")</f>
        <v/>
      </c>
      <c r="AH58" s="187" t="str">
        <f t="shared" ref="AH58" si="48">IF(AH57="―",AH57,"")</f>
        <v/>
      </c>
      <c r="AI58" s="187" t="str">
        <f t="shared" ref="AI58" si="49">IF(AI57="―",AI57,"")</f>
        <v/>
      </c>
      <c r="AJ58" s="187" t="str">
        <f t="shared" ref="AJ58" si="50">IF(AJ57="―",AJ57,"")</f>
        <v/>
      </c>
      <c r="AK58" s="187" t="str">
        <f t="shared" ref="AK58" si="51">IF(AK57="―",AK57,"")</f>
        <v/>
      </c>
      <c r="AL58" s="187" t="str">
        <f t="shared" ref="AL58" si="52">IF(AL57="―",AL57,"")</f>
        <v/>
      </c>
      <c r="AM58" s="187" t="str">
        <f t="shared" ref="AM58" si="53">IF(AM57="―",AM57,"")</f>
        <v/>
      </c>
      <c r="AN58" s="187" t="str">
        <f t="shared" ref="AN58" si="54">IF(AN57="―",AN57,"")</f>
        <v/>
      </c>
      <c r="AO58" s="187" t="str">
        <f t="shared" ref="AO58" si="55">IF(AO57="―",AO57,"")</f>
        <v/>
      </c>
      <c r="AP58" s="187" t="str">
        <f t="shared" ref="AP58" si="56">IF(AP57="―",AP57,"")</f>
        <v/>
      </c>
      <c r="AQ58" s="188" t="str">
        <f t="shared" ref="AQ58" si="57">IF(AQ57="―",AQ57,"")</f>
        <v/>
      </c>
      <c r="AR58" s="310" t="str">
        <f>IF(AY58=0,"",AY57&amp;"/"&amp;AY58)</f>
        <v/>
      </c>
      <c r="AS58" s="311"/>
      <c r="AT58" s="218" t="s">
        <v>211</v>
      </c>
      <c r="AU58" s="312" t="str">
        <f>IFERROR(ROUNDDOWN(AY57/AY58,3),"%")</f>
        <v>%</v>
      </c>
      <c r="AV58" s="313"/>
      <c r="AX58" t="s">
        <v>30</v>
      </c>
      <c r="AY58">
        <f>IF(AB37="",0,DAY(EOMONTH(M38,0))-COUNTIF(M58:AQ58,"―"))</f>
        <v>0</v>
      </c>
      <c r="AZ58"/>
      <c r="BA58"/>
      <c r="BB58"/>
    </row>
    <row r="59" spans="1:54" s="100" customFormat="1" ht="6" customHeight="1"/>
    <row r="60" spans="1:54" s="100" customFormat="1" ht="43.5" customHeight="1">
      <c r="A60" s="317" t="s">
        <v>229</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row>
    <row r="61" spans="1:54" ht="24" customHeight="1">
      <c r="A61" s="100" t="s">
        <v>178</v>
      </c>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row>
    <row r="62" spans="1:54" ht="24" customHeight="1">
      <c r="A62" s="330" t="s">
        <v>222</v>
      </c>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1"/>
      <c r="AO62" s="331"/>
      <c r="AP62" s="331"/>
      <c r="AQ62" s="331"/>
      <c r="AR62" s="331"/>
      <c r="AS62" s="331"/>
      <c r="AT62" s="331"/>
      <c r="AU62" s="331"/>
      <c r="AV62" s="331"/>
    </row>
    <row r="63" spans="1:54" ht="12" customHeight="1">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2"/>
      <c r="AO63" s="102"/>
      <c r="AP63" s="102"/>
      <c r="AQ63" s="102"/>
      <c r="AR63" s="102"/>
      <c r="AS63" s="102"/>
      <c r="AT63" s="102" t="s">
        <v>36</v>
      </c>
      <c r="AU63" s="224" t="str">
        <f>IF(Y67="","",AU33+1)</f>
        <v/>
      </c>
      <c r="AV63" s="102"/>
    </row>
    <row r="64" spans="1:54" ht="22.5" customHeight="1">
      <c r="A64" s="355" t="s">
        <v>179</v>
      </c>
      <c r="B64" s="356"/>
      <c r="C64" s="356"/>
      <c r="D64" s="357"/>
      <c r="E64" s="361" t="s">
        <v>180</v>
      </c>
      <c r="F64" s="363" t="str">
        <f>IF(Y67="","",基本情報入力!$C$3)</f>
        <v/>
      </c>
      <c r="G64" s="363"/>
      <c r="H64" s="365" t="s">
        <v>181</v>
      </c>
      <c r="I64" s="367" t="s">
        <v>182</v>
      </c>
      <c r="J64" s="368"/>
      <c r="K64" s="368"/>
      <c r="L64" s="369"/>
      <c r="M64" s="373" t="str">
        <f>IF(Y67="","",基本情報入力!$C$4)</f>
        <v/>
      </c>
      <c r="N64" s="374"/>
      <c r="O64" s="374"/>
      <c r="P64" s="374"/>
      <c r="Q64" s="374"/>
      <c r="R64" s="374"/>
      <c r="S64" s="374"/>
      <c r="T64" s="374"/>
      <c r="U64" s="374"/>
      <c r="V64" s="375"/>
      <c r="W64" s="332" t="s">
        <v>175</v>
      </c>
      <c r="X64" s="333"/>
      <c r="Y64" s="333"/>
      <c r="Z64" s="334"/>
      <c r="AA64" s="222" t="s">
        <v>170</v>
      </c>
      <c r="AB64" s="381" t="str">
        <f>IF(Y67="","",基本情報入力!$C$13)</f>
        <v/>
      </c>
      <c r="AC64" s="381"/>
      <c r="AD64" s="381"/>
      <c r="AE64" s="381"/>
      <c r="AF64" s="381"/>
      <c r="AG64" s="382"/>
      <c r="AH64" s="351" t="s">
        <v>214</v>
      </c>
      <c r="AI64" s="352"/>
      <c r="AJ64" s="352"/>
      <c r="AK64" s="353"/>
      <c r="AL64" s="314" t="str">
        <f>IF(Y67="","",基本情報入力!$C$8)</f>
        <v/>
      </c>
      <c r="AM64" s="315"/>
      <c r="AN64" s="315"/>
      <c r="AO64" s="315"/>
      <c r="AP64" s="315"/>
      <c r="AQ64" s="315"/>
      <c r="AR64" s="315"/>
      <c r="AS64" s="315"/>
      <c r="AT64" s="315"/>
      <c r="AU64" s="315"/>
      <c r="AV64" s="316"/>
      <c r="AW64" s="348"/>
    </row>
    <row r="65" spans="1:54" ht="22.5" customHeight="1">
      <c r="A65" s="358"/>
      <c r="B65" s="359"/>
      <c r="C65" s="359"/>
      <c r="D65" s="360"/>
      <c r="E65" s="362"/>
      <c r="F65" s="364"/>
      <c r="G65" s="364"/>
      <c r="H65" s="366"/>
      <c r="I65" s="370"/>
      <c r="J65" s="371"/>
      <c r="K65" s="371"/>
      <c r="L65" s="372"/>
      <c r="M65" s="376"/>
      <c r="N65" s="377"/>
      <c r="O65" s="377"/>
      <c r="P65" s="377"/>
      <c r="Q65" s="377"/>
      <c r="R65" s="377"/>
      <c r="S65" s="377"/>
      <c r="T65" s="377"/>
      <c r="U65" s="377"/>
      <c r="V65" s="378"/>
      <c r="W65" s="379"/>
      <c r="X65" s="380"/>
      <c r="Y65" s="380"/>
      <c r="Z65" s="380"/>
      <c r="AA65" s="223" t="s">
        <v>168</v>
      </c>
      <c r="AB65" s="349" t="str">
        <f>IF(Y67="","",基本情報入力!$C$14)</f>
        <v/>
      </c>
      <c r="AC65" s="349"/>
      <c r="AD65" s="349"/>
      <c r="AE65" s="349"/>
      <c r="AF65" s="349"/>
      <c r="AG65" s="350"/>
      <c r="AH65" s="351" t="s">
        <v>215</v>
      </c>
      <c r="AI65" s="352"/>
      <c r="AJ65" s="352"/>
      <c r="AK65" s="353"/>
      <c r="AL65" s="314" t="str">
        <f>IF(Y67="","",基本情報入力!$D$10)</f>
        <v/>
      </c>
      <c r="AM65" s="315"/>
      <c r="AN65" s="315"/>
      <c r="AO65" s="315"/>
      <c r="AP65" s="315"/>
      <c r="AQ65" s="315"/>
      <c r="AR65" s="315"/>
      <c r="AS65" s="315"/>
      <c r="AT65" s="315"/>
      <c r="AU65" s="315"/>
      <c r="AV65" s="316"/>
      <c r="AW65" s="348"/>
    </row>
    <row r="66" spans="1:54" s="100" customFormat="1" ht="22.5" customHeight="1">
      <c r="V66" s="103"/>
      <c r="X66" s="104"/>
      <c r="AW66" s="348"/>
    </row>
    <row r="67" spans="1:54" ht="24" customHeight="1">
      <c r="A67" s="332" t="s">
        <v>185</v>
      </c>
      <c r="B67" s="333"/>
      <c r="C67" s="333"/>
      <c r="D67" s="333"/>
      <c r="E67" s="333"/>
      <c r="F67" s="334"/>
      <c r="G67" s="332" t="s">
        <v>186</v>
      </c>
      <c r="H67" s="333"/>
      <c r="I67" s="333"/>
      <c r="J67" s="333"/>
      <c r="K67" s="333"/>
      <c r="L67" s="334"/>
      <c r="M67" s="198"/>
      <c r="N67" s="199"/>
      <c r="O67" s="199"/>
      <c r="P67" s="199"/>
      <c r="Q67" s="199"/>
      <c r="R67" s="199"/>
      <c r="S67" s="199"/>
      <c r="T67" s="199"/>
      <c r="U67" s="199"/>
      <c r="V67" s="199"/>
      <c r="W67" s="199"/>
      <c r="X67" s="199"/>
      <c r="Y67" s="354" t="str" cm="1">
        <f t="array" ref="Y67">_xlfn.IFS(基本情報入力!$C$13=0,"",EOMONTH(基本情報入力!$C$13,AY67-1)&gt;=基本情報入力!$C$14,"",TRUE,EOMONTH(基本情報入力!$C$13,AY67))</f>
        <v/>
      </c>
      <c r="Z67" s="354"/>
      <c r="AA67" s="354"/>
      <c r="AB67" s="200" t="str" cm="1">
        <f t="array" ref="AB67">_xlfn.IFS(基本情報入力!$C$13=0,"",EOMONTH(基本情報入力!$C$13,AY67-1)&gt;=基本情報入力!$C$14,"",TRUE,MONTH(EOMONTH(基本情報入力!$C$13,AY67)))</f>
        <v/>
      </c>
      <c r="AC67" s="201" t="s">
        <v>32</v>
      </c>
      <c r="AD67" s="199"/>
      <c r="AE67" s="199"/>
      <c r="AF67" s="199"/>
      <c r="AG67" s="199"/>
      <c r="AH67" s="199"/>
      <c r="AI67" s="199"/>
      <c r="AJ67" s="199"/>
      <c r="AK67" s="199"/>
      <c r="AL67" s="199"/>
      <c r="AM67" s="199"/>
      <c r="AN67" s="199"/>
      <c r="AO67" s="199"/>
      <c r="AP67" s="199"/>
      <c r="AQ67" s="202"/>
      <c r="AR67" s="332" t="s">
        <v>187</v>
      </c>
      <c r="AS67" s="333"/>
      <c r="AT67" s="333"/>
      <c r="AU67" s="333"/>
      <c r="AV67" s="334"/>
      <c r="AW67" s="348"/>
      <c r="AX67" t="s">
        <v>188</v>
      </c>
      <c r="AY67">
        <f>AY37+1</f>
        <v>2</v>
      </c>
    </row>
    <row r="68" spans="1:54" ht="14.1" customHeight="1">
      <c r="A68" s="335"/>
      <c r="B68" s="336"/>
      <c r="C68" s="336"/>
      <c r="D68" s="336"/>
      <c r="E68" s="336"/>
      <c r="F68" s="337"/>
      <c r="G68" s="335"/>
      <c r="H68" s="336"/>
      <c r="I68" s="336"/>
      <c r="J68" s="336"/>
      <c r="K68" s="336"/>
      <c r="L68" s="337"/>
      <c r="M68" s="203">
        <f>IFERROR(DATE(AY68,AB67,1),1)</f>
        <v>1</v>
      </c>
      <c r="N68" s="203">
        <f>M68+1</f>
        <v>2</v>
      </c>
      <c r="O68" s="203">
        <f t="shared" ref="O68:AN68" si="58">N68+1</f>
        <v>3</v>
      </c>
      <c r="P68" s="203">
        <f t="shared" si="58"/>
        <v>4</v>
      </c>
      <c r="Q68" s="203">
        <f t="shared" si="58"/>
        <v>5</v>
      </c>
      <c r="R68" s="203">
        <f t="shared" si="58"/>
        <v>6</v>
      </c>
      <c r="S68" s="203">
        <f t="shared" si="58"/>
        <v>7</v>
      </c>
      <c r="T68" s="203">
        <f t="shared" si="58"/>
        <v>8</v>
      </c>
      <c r="U68" s="203">
        <f t="shared" si="58"/>
        <v>9</v>
      </c>
      <c r="V68" s="203">
        <f t="shared" si="58"/>
        <v>10</v>
      </c>
      <c r="W68" s="203">
        <f t="shared" si="58"/>
        <v>11</v>
      </c>
      <c r="X68" s="203">
        <f t="shared" si="58"/>
        <v>12</v>
      </c>
      <c r="Y68" s="203">
        <f t="shared" si="58"/>
        <v>13</v>
      </c>
      <c r="Z68" s="203">
        <f t="shared" si="58"/>
        <v>14</v>
      </c>
      <c r="AA68" s="203">
        <f t="shared" si="58"/>
        <v>15</v>
      </c>
      <c r="AB68" s="203">
        <f t="shared" si="58"/>
        <v>16</v>
      </c>
      <c r="AC68" s="203">
        <f t="shared" si="58"/>
        <v>17</v>
      </c>
      <c r="AD68" s="203">
        <f t="shared" si="58"/>
        <v>18</v>
      </c>
      <c r="AE68" s="203">
        <f t="shared" si="58"/>
        <v>19</v>
      </c>
      <c r="AF68" s="203">
        <f t="shared" si="58"/>
        <v>20</v>
      </c>
      <c r="AG68" s="203">
        <f t="shared" si="58"/>
        <v>21</v>
      </c>
      <c r="AH68" s="203">
        <f t="shared" si="58"/>
        <v>22</v>
      </c>
      <c r="AI68" s="203">
        <f t="shared" si="58"/>
        <v>23</v>
      </c>
      <c r="AJ68" s="203">
        <f t="shared" si="58"/>
        <v>24</v>
      </c>
      <c r="AK68" s="203">
        <f t="shared" si="58"/>
        <v>25</v>
      </c>
      <c r="AL68" s="203">
        <f t="shared" si="58"/>
        <v>26</v>
      </c>
      <c r="AM68" s="203">
        <f t="shared" si="58"/>
        <v>27</v>
      </c>
      <c r="AN68" s="203">
        <f t="shared" si="58"/>
        <v>28</v>
      </c>
      <c r="AO68" s="203" t="str" cm="1">
        <f t="array" ref="AO68">_xlfn.IFS(AN68="","",MONTH(AN68+1)=AB67,AN68+1,TRUE,"")</f>
        <v/>
      </c>
      <c r="AP68" s="204" t="str" cm="1">
        <f t="array" ref="AP68">_xlfn.IFS(AN68="","",MONTH(AN68+2)=AB67,AN68+2,TRUE,"")</f>
        <v/>
      </c>
      <c r="AQ68" s="205" t="str" cm="1">
        <f t="array" ref="AQ68">_xlfn.IFS(AN68="","",MONTH(AN68+3)=AB67,AN68+3,TRUE,"")</f>
        <v/>
      </c>
      <c r="AR68" s="335"/>
      <c r="AS68" s="336"/>
      <c r="AT68" s="336"/>
      <c r="AU68" s="336"/>
      <c r="AV68" s="337"/>
      <c r="AW68" s="348"/>
      <c r="AX68" t="s">
        <v>34</v>
      </c>
      <c r="AY68" t="str">
        <f>IFERROR(YEAR(Y67),"****")</f>
        <v>****</v>
      </c>
    </row>
    <row r="69" spans="1:54" ht="14.1" customHeight="1">
      <c r="A69" s="335"/>
      <c r="B69" s="336"/>
      <c r="C69" s="336"/>
      <c r="D69" s="336"/>
      <c r="E69" s="336"/>
      <c r="F69" s="337"/>
      <c r="G69" s="335"/>
      <c r="H69" s="336"/>
      <c r="I69" s="336"/>
      <c r="J69" s="336"/>
      <c r="K69" s="336"/>
      <c r="L69" s="337"/>
      <c r="M69" s="206" t="str">
        <f>IF(Y67="","",TEXT(WEEKDAY(+M68),"aaa"))</f>
        <v/>
      </c>
      <c r="N69" s="207" t="str">
        <f>IF(Y67="","",TEXT(WEEKDAY(+N68),"aaa"))</f>
        <v/>
      </c>
      <c r="O69" s="207" t="str">
        <f>IF(Y67="","",TEXT(WEEKDAY(+O68),"aaa"))</f>
        <v/>
      </c>
      <c r="P69" s="207" t="str">
        <f>IF(Y67="","",TEXT(WEEKDAY(+P68),"aaa"))</f>
        <v/>
      </c>
      <c r="Q69" s="207" t="str">
        <f>IF(Y67="","",TEXT(WEEKDAY(+Q68),"aaa"))</f>
        <v/>
      </c>
      <c r="R69" s="207" t="str">
        <f>IF(Y67="","",TEXT(WEEKDAY(+R68),"aaa"))</f>
        <v/>
      </c>
      <c r="S69" s="207" t="str">
        <f>IF(Y67="","",TEXT(WEEKDAY(+S68),"aaa"))</f>
        <v/>
      </c>
      <c r="T69" s="207" t="str">
        <f>IF(Y67="","",TEXT(WEEKDAY(+T68),"aaa"))</f>
        <v/>
      </c>
      <c r="U69" s="207" t="str">
        <f>IF(Y67="","",TEXT(WEEKDAY(+U68),"aaa"))</f>
        <v/>
      </c>
      <c r="V69" s="207" t="str">
        <f>IF(Y67="","",TEXT(WEEKDAY(+V68),"aaa"))</f>
        <v/>
      </c>
      <c r="W69" s="207" t="str">
        <f>IF(Y67="","",TEXT(WEEKDAY(+W68),"aaa"))</f>
        <v/>
      </c>
      <c r="X69" s="207" t="str">
        <f>IF(Y67="","",TEXT(WEEKDAY(+X68),"aaa"))</f>
        <v/>
      </c>
      <c r="Y69" s="207" t="str">
        <f>IF(Y67="","",TEXT(WEEKDAY(+Y68),"aaa"))</f>
        <v/>
      </c>
      <c r="Z69" s="207" t="str">
        <f>IF(Y67="","",TEXT(WEEKDAY(+Z68),"aaa"))</f>
        <v/>
      </c>
      <c r="AA69" s="207" t="str">
        <f>IF(Y67="","",TEXT(WEEKDAY(+AA68),"aaa"))</f>
        <v/>
      </c>
      <c r="AB69" s="207" t="str">
        <f>IF(Y67="","",TEXT(WEEKDAY(+AB68),"aaa"))</f>
        <v/>
      </c>
      <c r="AC69" s="207" t="str">
        <f>IF(Y67="","",TEXT(WEEKDAY(+AC68),"aaa"))</f>
        <v/>
      </c>
      <c r="AD69" s="207" t="str">
        <f>IF(Y67="","",TEXT(WEEKDAY(+AD68),"aaa"))</f>
        <v/>
      </c>
      <c r="AE69" s="207" t="str">
        <f>IF(Y67="","",TEXT(WEEKDAY(+AE68),"aaa"))</f>
        <v/>
      </c>
      <c r="AF69" s="207" t="str">
        <f>IF(Y67="","",TEXT(WEEKDAY(+AF68),"aaa"))</f>
        <v/>
      </c>
      <c r="AG69" s="207" t="str">
        <f>IF(Y67="","",TEXT(WEEKDAY(+AG68),"aaa"))</f>
        <v/>
      </c>
      <c r="AH69" s="207" t="str">
        <f>IF(Y67="","",TEXT(WEEKDAY(+AH68),"aaa"))</f>
        <v/>
      </c>
      <c r="AI69" s="207" t="str">
        <f>IF(Y67="","",TEXT(WEEKDAY(+AI68),"aaa"))</f>
        <v/>
      </c>
      <c r="AJ69" s="207" t="str">
        <f>IF(Y67="","",TEXT(WEEKDAY(+AJ68),"aaa"))</f>
        <v/>
      </c>
      <c r="AK69" s="207" t="str">
        <f>IF(Y67="","",TEXT(WEEKDAY(+AK68),"aaa"))</f>
        <v/>
      </c>
      <c r="AL69" s="207" t="str">
        <f>IF(Y67="","",TEXT(WEEKDAY(+AL68),"aaa"))</f>
        <v/>
      </c>
      <c r="AM69" s="207" t="str">
        <f>IF(Y67="","",TEXT(WEEKDAY(+AM68),"aaa"))</f>
        <v/>
      </c>
      <c r="AN69" s="207" t="str">
        <f>IF(Y67="","",TEXT(WEEKDAY(+AN68),"aaa"))</f>
        <v/>
      </c>
      <c r="AO69" s="207" t="str" cm="1">
        <f t="array" ref="AO69">_xlfn.IFS(Y67="","",AO68="","",TRUE,TEXT(WEEKDAY(+AO68),"aaa"))</f>
        <v/>
      </c>
      <c r="AP69" s="207" t="str" cm="1">
        <f t="array" ref="AP69">_xlfn.IFS(Y67="","",AP68="","",TRUE,TEXT(WEEKDAY(+AP68),"aaa"))</f>
        <v/>
      </c>
      <c r="AQ69" s="208" t="str" cm="1">
        <f t="array" ref="AQ69">_xlfn.IFS(Y67="","",AQ68="","",TRUE,TEXT(WEEKDAY(+AQ68),"aaa"))</f>
        <v/>
      </c>
      <c r="AR69" s="335"/>
      <c r="AS69" s="336"/>
      <c r="AT69" s="336"/>
      <c r="AU69" s="336"/>
      <c r="AV69" s="337"/>
      <c r="AW69" s="348"/>
    </row>
    <row r="70" spans="1:54" ht="14.1" customHeight="1" thickBot="1">
      <c r="A70" s="338"/>
      <c r="B70" s="339"/>
      <c r="C70" s="339"/>
      <c r="D70" s="339"/>
      <c r="E70" s="339"/>
      <c r="F70" s="340"/>
      <c r="G70" s="338"/>
      <c r="H70" s="339"/>
      <c r="I70" s="339"/>
      <c r="J70" s="339"/>
      <c r="K70" s="339"/>
      <c r="L70" s="34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341"/>
      <c r="AS70" s="342"/>
      <c r="AT70" s="342"/>
      <c r="AU70" s="342"/>
      <c r="AV70" s="343"/>
      <c r="AW70" s="348"/>
    </row>
    <row r="71" spans="1:54" ht="22.5" customHeight="1" thickTop="1">
      <c r="A71" s="344"/>
      <c r="B71" s="345"/>
      <c r="C71" s="345"/>
      <c r="D71" s="345"/>
      <c r="E71" s="345"/>
      <c r="F71" s="345"/>
      <c r="G71" s="344"/>
      <c r="H71" s="345"/>
      <c r="I71" s="345"/>
      <c r="J71" s="345"/>
      <c r="K71" s="345"/>
      <c r="L71" s="346"/>
      <c r="M71" s="179"/>
      <c r="N71" s="179"/>
      <c r="O71" s="179"/>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79"/>
      <c r="AQ71" s="178"/>
      <c r="AR71" s="383"/>
      <c r="AS71" s="384"/>
      <c r="AT71" s="384"/>
      <c r="AU71" s="384"/>
      <c r="AV71" s="385"/>
      <c r="AW71" s="348"/>
    </row>
    <row r="72" spans="1:54" ht="22.5" customHeight="1">
      <c r="A72" s="344"/>
      <c r="B72" s="345"/>
      <c r="C72" s="345"/>
      <c r="D72" s="345"/>
      <c r="E72" s="345"/>
      <c r="F72" s="345"/>
      <c r="G72" s="344"/>
      <c r="H72" s="345"/>
      <c r="I72" s="345"/>
      <c r="J72" s="345"/>
      <c r="K72" s="345"/>
      <c r="L72" s="346"/>
      <c r="M72" s="181"/>
      <c r="N72" s="181"/>
      <c r="O72" s="181"/>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3"/>
      <c r="AP72" s="184"/>
      <c r="AQ72" s="177"/>
      <c r="AR72" s="304"/>
      <c r="AS72" s="305"/>
      <c r="AT72" s="305"/>
      <c r="AU72" s="305"/>
      <c r="AV72" s="306"/>
    </row>
    <row r="73" spans="1:54" ht="22.5" customHeight="1">
      <c r="A73" s="327"/>
      <c r="B73" s="328"/>
      <c r="C73" s="328"/>
      <c r="D73" s="328"/>
      <c r="E73" s="328"/>
      <c r="F73" s="329"/>
      <c r="G73" s="327"/>
      <c r="H73" s="328"/>
      <c r="I73" s="328"/>
      <c r="J73" s="328"/>
      <c r="K73" s="328"/>
      <c r="L73" s="329"/>
      <c r="M73" s="184"/>
      <c r="N73" s="184"/>
      <c r="O73" s="184"/>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4"/>
      <c r="AQ73" s="177"/>
      <c r="AR73" s="304"/>
      <c r="AS73" s="305"/>
      <c r="AT73" s="305"/>
      <c r="AU73" s="305"/>
      <c r="AV73" s="306"/>
    </row>
    <row r="74" spans="1:54" ht="22.5" customHeight="1">
      <c r="A74" s="327"/>
      <c r="B74" s="328"/>
      <c r="C74" s="328"/>
      <c r="D74" s="328"/>
      <c r="E74" s="328"/>
      <c r="F74" s="329"/>
      <c r="G74" s="327"/>
      <c r="H74" s="328"/>
      <c r="I74" s="328"/>
      <c r="J74" s="328"/>
      <c r="K74" s="328"/>
      <c r="L74" s="329"/>
      <c r="M74" s="184"/>
      <c r="N74" s="184"/>
      <c r="O74" s="184"/>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4"/>
      <c r="AQ74" s="177"/>
      <c r="AR74" s="304"/>
      <c r="AS74" s="305"/>
      <c r="AT74" s="305"/>
      <c r="AU74" s="305"/>
      <c r="AV74" s="306"/>
    </row>
    <row r="75" spans="1:54" ht="22.5" customHeight="1">
      <c r="A75" s="327"/>
      <c r="B75" s="328"/>
      <c r="C75" s="328"/>
      <c r="D75" s="328"/>
      <c r="E75" s="328"/>
      <c r="F75" s="329"/>
      <c r="G75" s="327"/>
      <c r="H75" s="328"/>
      <c r="I75" s="328"/>
      <c r="J75" s="328"/>
      <c r="K75" s="328"/>
      <c r="L75" s="329"/>
      <c r="M75" s="184"/>
      <c r="N75" s="184"/>
      <c r="O75" s="184"/>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4"/>
      <c r="AQ75" s="177"/>
      <c r="AR75" s="304"/>
      <c r="AS75" s="305"/>
      <c r="AT75" s="305"/>
      <c r="AU75" s="305"/>
      <c r="AV75" s="306"/>
    </row>
    <row r="76" spans="1:54" ht="22.5" customHeight="1">
      <c r="A76" s="327"/>
      <c r="B76" s="328"/>
      <c r="C76" s="328"/>
      <c r="D76" s="328"/>
      <c r="E76" s="328"/>
      <c r="F76" s="329"/>
      <c r="G76" s="327"/>
      <c r="H76" s="328"/>
      <c r="I76" s="328"/>
      <c r="J76" s="328"/>
      <c r="K76" s="328"/>
      <c r="L76" s="329"/>
      <c r="M76" s="184"/>
      <c r="N76" s="184"/>
      <c r="O76" s="184"/>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4"/>
      <c r="AQ76" s="177"/>
      <c r="AR76" s="304"/>
      <c r="AS76" s="305"/>
      <c r="AT76" s="305"/>
      <c r="AU76" s="305"/>
      <c r="AV76" s="306"/>
    </row>
    <row r="77" spans="1:54" ht="22.5" customHeight="1">
      <c r="A77" s="327"/>
      <c r="B77" s="328"/>
      <c r="C77" s="328"/>
      <c r="D77" s="328"/>
      <c r="E77" s="328"/>
      <c r="F77" s="329"/>
      <c r="G77" s="327"/>
      <c r="H77" s="328"/>
      <c r="I77" s="328"/>
      <c r="J77" s="328"/>
      <c r="K77" s="328"/>
      <c r="L77" s="329"/>
      <c r="M77" s="184"/>
      <c r="N77" s="184"/>
      <c r="O77" s="184"/>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4"/>
      <c r="AQ77" s="177"/>
      <c r="AR77" s="304"/>
      <c r="AS77" s="305"/>
      <c r="AT77" s="305"/>
      <c r="AU77" s="305"/>
      <c r="AV77" s="306"/>
    </row>
    <row r="78" spans="1:54" s="100" customFormat="1" ht="22.5" customHeight="1">
      <c r="A78" s="327"/>
      <c r="B78" s="328"/>
      <c r="C78" s="328"/>
      <c r="D78" s="328"/>
      <c r="E78" s="328"/>
      <c r="F78" s="329"/>
      <c r="G78" s="327"/>
      <c r="H78" s="328"/>
      <c r="I78" s="328"/>
      <c r="J78" s="328"/>
      <c r="K78" s="328"/>
      <c r="L78" s="329"/>
      <c r="M78" s="184"/>
      <c r="N78" s="184"/>
      <c r="O78" s="184"/>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4"/>
      <c r="AQ78" s="177"/>
      <c r="AR78" s="304"/>
      <c r="AS78" s="305"/>
      <c r="AT78" s="305"/>
      <c r="AU78" s="305"/>
      <c r="AV78" s="306"/>
      <c r="AX78"/>
      <c r="AY78"/>
      <c r="AZ78"/>
      <c r="BA78"/>
      <c r="BB78" s="108"/>
    </row>
    <row r="79" spans="1:54" s="100" customFormat="1" ht="22.5" customHeight="1">
      <c r="A79" s="327"/>
      <c r="B79" s="328"/>
      <c r="C79" s="328"/>
      <c r="D79" s="328"/>
      <c r="E79" s="328"/>
      <c r="F79" s="329"/>
      <c r="G79" s="327"/>
      <c r="H79" s="328"/>
      <c r="I79" s="328"/>
      <c r="J79" s="328"/>
      <c r="K79" s="328"/>
      <c r="L79" s="329"/>
      <c r="M79" s="184"/>
      <c r="N79" s="184"/>
      <c r="O79" s="184"/>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4"/>
      <c r="AQ79" s="177"/>
      <c r="AR79" s="304"/>
      <c r="AS79" s="305"/>
      <c r="AT79" s="305"/>
      <c r="AU79" s="305"/>
      <c r="AV79" s="306"/>
      <c r="AX79"/>
      <c r="AY79"/>
      <c r="AZ79"/>
      <c r="BA79"/>
      <c r="BB79" s="108"/>
    </row>
    <row r="80" spans="1:54" s="100" customFormat="1" ht="22.5" customHeight="1">
      <c r="A80" s="327"/>
      <c r="B80" s="328"/>
      <c r="C80" s="328"/>
      <c r="D80" s="328"/>
      <c r="E80" s="328"/>
      <c r="F80" s="329"/>
      <c r="G80" s="327"/>
      <c r="H80" s="328"/>
      <c r="I80" s="328"/>
      <c r="J80" s="328"/>
      <c r="K80" s="328"/>
      <c r="L80" s="329"/>
      <c r="M80" s="184"/>
      <c r="N80" s="184"/>
      <c r="O80" s="184"/>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4"/>
      <c r="AQ80" s="177"/>
      <c r="AR80" s="304"/>
      <c r="AS80" s="305"/>
      <c r="AT80" s="305"/>
      <c r="AU80" s="305"/>
      <c r="AV80" s="306"/>
      <c r="AX80"/>
      <c r="AY80"/>
      <c r="AZ80"/>
      <c r="BA80"/>
      <c r="BB80" s="108"/>
    </row>
    <row r="81" spans="1:54" s="100" customFormat="1" ht="22.5" customHeight="1">
      <c r="A81" s="327"/>
      <c r="B81" s="328"/>
      <c r="C81" s="328"/>
      <c r="D81" s="328"/>
      <c r="E81" s="328"/>
      <c r="F81" s="329"/>
      <c r="G81" s="327"/>
      <c r="H81" s="328"/>
      <c r="I81" s="328"/>
      <c r="J81" s="328"/>
      <c r="K81" s="328"/>
      <c r="L81" s="329"/>
      <c r="M81" s="184"/>
      <c r="N81" s="184"/>
      <c r="O81" s="184"/>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4"/>
      <c r="AQ81" s="177"/>
      <c r="AR81" s="304"/>
      <c r="AS81" s="305"/>
      <c r="AT81" s="305"/>
      <c r="AU81" s="305"/>
      <c r="AV81" s="306"/>
      <c r="AX81"/>
      <c r="AY81"/>
      <c r="AZ81"/>
      <c r="BA81"/>
      <c r="BB81" s="108"/>
    </row>
    <row r="82" spans="1:54" s="100" customFormat="1" ht="22.5" customHeight="1">
      <c r="A82" s="327"/>
      <c r="B82" s="328"/>
      <c r="C82" s="328"/>
      <c r="D82" s="328"/>
      <c r="E82" s="328"/>
      <c r="F82" s="329"/>
      <c r="G82" s="327"/>
      <c r="H82" s="328"/>
      <c r="I82" s="328"/>
      <c r="J82" s="328"/>
      <c r="K82" s="328"/>
      <c r="L82" s="329"/>
      <c r="M82" s="184"/>
      <c r="N82" s="184"/>
      <c r="O82" s="184"/>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4"/>
      <c r="AQ82" s="177"/>
      <c r="AR82" s="304"/>
      <c r="AS82" s="305"/>
      <c r="AT82" s="305"/>
      <c r="AU82" s="305"/>
      <c r="AV82" s="306"/>
      <c r="AX82"/>
      <c r="AY82"/>
      <c r="AZ82"/>
      <c r="BA82"/>
      <c r="BB82" s="108"/>
    </row>
    <row r="83" spans="1:54" s="100" customFormat="1" ht="22.5" customHeight="1">
      <c r="A83" s="327"/>
      <c r="B83" s="328"/>
      <c r="C83" s="328"/>
      <c r="D83" s="328"/>
      <c r="E83" s="328"/>
      <c r="F83" s="329"/>
      <c r="G83" s="327"/>
      <c r="H83" s="328"/>
      <c r="I83" s="328"/>
      <c r="J83" s="328"/>
      <c r="K83" s="328"/>
      <c r="L83" s="329"/>
      <c r="M83" s="184"/>
      <c r="N83" s="184"/>
      <c r="O83" s="184"/>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4"/>
      <c r="AQ83" s="177"/>
      <c r="AR83" s="304"/>
      <c r="AS83" s="305"/>
      <c r="AT83" s="305"/>
      <c r="AU83" s="305"/>
      <c r="AV83" s="306"/>
      <c r="AX83"/>
      <c r="AY83"/>
      <c r="AZ83"/>
      <c r="BA83"/>
      <c r="BB83" s="108"/>
    </row>
    <row r="84" spans="1:54" s="100" customFormat="1" ht="22.5" customHeight="1">
      <c r="A84" s="327"/>
      <c r="B84" s="328"/>
      <c r="C84" s="328"/>
      <c r="D84" s="328"/>
      <c r="E84" s="328"/>
      <c r="F84" s="329"/>
      <c r="G84" s="327"/>
      <c r="H84" s="328"/>
      <c r="I84" s="328"/>
      <c r="J84" s="328"/>
      <c r="K84" s="328"/>
      <c r="L84" s="329"/>
      <c r="M84" s="184"/>
      <c r="N84" s="184"/>
      <c r="O84" s="184"/>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4"/>
      <c r="AQ84" s="177"/>
      <c r="AR84" s="304"/>
      <c r="AS84" s="305"/>
      <c r="AT84" s="305"/>
      <c r="AU84" s="305"/>
      <c r="AV84" s="306"/>
      <c r="AX84"/>
      <c r="AY84"/>
      <c r="AZ84"/>
      <c r="BA84"/>
      <c r="BB84" s="108"/>
    </row>
    <row r="85" spans="1:54" s="100" customFormat="1" ht="22.5" customHeight="1">
      <c r="A85" s="327"/>
      <c r="B85" s="328"/>
      <c r="C85" s="328"/>
      <c r="D85" s="328"/>
      <c r="E85" s="328"/>
      <c r="F85" s="329"/>
      <c r="G85" s="327"/>
      <c r="H85" s="328"/>
      <c r="I85" s="328"/>
      <c r="J85" s="328"/>
      <c r="K85" s="328"/>
      <c r="L85" s="329"/>
      <c r="M85" s="184"/>
      <c r="N85" s="184"/>
      <c r="O85" s="184"/>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4"/>
      <c r="AQ85" s="177"/>
      <c r="AR85" s="304"/>
      <c r="AS85" s="305"/>
      <c r="AT85" s="305"/>
      <c r="AU85" s="305"/>
      <c r="AV85" s="306"/>
      <c r="AX85"/>
      <c r="AY85"/>
      <c r="AZ85"/>
      <c r="BA85"/>
      <c r="BB85" s="108"/>
    </row>
    <row r="86" spans="1:54" s="100" customFormat="1" ht="22.5" customHeight="1" thickBot="1">
      <c r="A86" s="319"/>
      <c r="B86" s="320"/>
      <c r="C86" s="320"/>
      <c r="D86" s="320"/>
      <c r="E86" s="320"/>
      <c r="F86" s="321"/>
      <c r="G86" s="319"/>
      <c r="H86" s="320"/>
      <c r="I86" s="320"/>
      <c r="J86" s="320"/>
      <c r="K86" s="320"/>
      <c r="L86" s="321"/>
      <c r="M86" s="184"/>
      <c r="N86" s="184"/>
      <c r="O86" s="184"/>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5"/>
      <c r="AQ86" s="177"/>
      <c r="AR86" s="304"/>
      <c r="AS86" s="305"/>
      <c r="AT86" s="305"/>
      <c r="AU86" s="305"/>
      <c r="AV86" s="306"/>
      <c r="AX86"/>
      <c r="AY86"/>
      <c r="AZ86"/>
      <c r="BA86"/>
      <c r="BB86"/>
    </row>
    <row r="87" spans="1:54" s="100" customFormat="1" ht="24" customHeight="1" thickTop="1">
      <c r="A87" s="322" t="s">
        <v>208</v>
      </c>
      <c r="B87" s="323"/>
      <c r="C87" s="323"/>
      <c r="D87" s="323"/>
      <c r="E87" s="323"/>
      <c r="F87" s="323"/>
      <c r="G87" s="323"/>
      <c r="H87" s="323"/>
      <c r="I87" s="323"/>
      <c r="J87" s="323"/>
      <c r="K87" s="323"/>
      <c r="L87" s="324"/>
      <c r="M87" s="111"/>
      <c r="N87" s="112"/>
      <c r="O87" s="112"/>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2"/>
      <c r="AQ87" s="114"/>
      <c r="AR87" s="307" t="s">
        <v>209</v>
      </c>
      <c r="AS87" s="308"/>
      <c r="AT87" s="308"/>
      <c r="AU87" s="308"/>
      <c r="AV87" s="309"/>
      <c r="AX87" t="s">
        <v>31</v>
      </c>
      <c r="AY87">
        <f>COUNTIF(M87:AQ87,"○")</f>
        <v>0</v>
      </c>
      <c r="AZ87"/>
      <c r="BA87"/>
      <c r="BB87"/>
    </row>
    <row r="88" spans="1:54" s="100" customFormat="1" ht="24" customHeight="1">
      <c r="A88" s="325" t="s">
        <v>210</v>
      </c>
      <c r="B88" s="326"/>
      <c r="C88" s="326"/>
      <c r="D88" s="326"/>
      <c r="E88" s="326"/>
      <c r="F88" s="326"/>
      <c r="G88" s="326"/>
      <c r="H88" s="326"/>
      <c r="I88" s="326"/>
      <c r="J88" s="326"/>
      <c r="K88" s="326"/>
      <c r="L88" s="326"/>
      <c r="M88" s="186" t="str">
        <f>IF(M87="―",M87,"")</f>
        <v/>
      </c>
      <c r="N88" s="187" t="str">
        <f t="shared" ref="N88" si="59">IF(N87="―",N87,"")</f>
        <v/>
      </c>
      <c r="O88" s="187" t="str">
        <f t="shared" ref="O88" si="60">IF(O87="―",O87,"")</f>
        <v/>
      </c>
      <c r="P88" s="187" t="str">
        <f t="shared" ref="P88" si="61">IF(P87="―",P87,"")</f>
        <v/>
      </c>
      <c r="Q88" s="187" t="str">
        <f t="shared" ref="Q88" si="62">IF(Q87="―",Q87,"")</f>
        <v/>
      </c>
      <c r="R88" s="187" t="str">
        <f t="shared" ref="R88" si="63">IF(R87="―",R87,"")</f>
        <v/>
      </c>
      <c r="S88" s="187" t="str">
        <f t="shared" ref="S88" si="64">IF(S87="―",S87,"")</f>
        <v/>
      </c>
      <c r="T88" s="187" t="str">
        <f t="shared" ref="T88" si="65">IF(T87="―",T87,"")</f>
        <v/>
      </c>
      <c r="U88" s="187" t="str">
        <f t="shared" ref="U88" si="66">IF(U87="―",U87,"")</f>
        <v/>
      </c>
      <c r="V88" s="187" t="str">
        <f t="shared" ref="V88" si="67">IF(V87="―",V87,"")</f>
        <v/>
      </c>
      <c r="W88" s="187" t="str">
        <f t="shared" ref="W88" si="68">IF(W87="―",W87,"")</f>
        <v/>
      </c>
      <c r="X88" s="187" t="str">
        <f t="shared" ref="X88" si="69">IF(X87="―",X87,"")</f>
        <v/>
      </c>
      <c r="Y88" s="187" t="str">
        <f t="shared" ref="Y88" si="70">IF(Y87="―",Y87,"")</f>
        <v/>
      </c>
      <c r="Z88" s="187" t="str">
        <f t="shared" ref="Z88" si="71">IF(Z87="―",Z87,"")</f>
        <v/>
      </c>
      <c r="AA88" s="187" t="str">
        <f t="shared" ref="AA88" si="72">IF(AA87="―",AA87,"")</f>
        <v/>
      </c>
      <c r="AB88" s="187" t="str">
        <f t="shared" ref="AB88" si="73">IF(AB87="―",AB87,"")</f>
        <v/>
      </c>
      <c r="AC88" s="187" t="str">
        <f t="shared" ref="AC88" si="74">IF(AC87="―",AC87,"")</f>
        <v/>
      </c>
      <c r="AD88" s="187" t="str">
        <f t="shared" ref="AD88" si="75">IF(AD87="―",AD87,"")</f>
        <v/>
      </c>
      <c r="AE88" s="187" t="str">
        <f t="shared" ref="AE88" si="76">IF(AE87="―",AE87,"")</f>
        <v/>
      </c>
      <c r="AF88" s="187" t="str">
        <f t="shared" ref="AF88" si="77">IF(AF87="―",AF87,"")</f>
        <v/>
      </c>
      <c r="AG88" s="187" t="str">
        <f t="shared" ref="AG88" si="78">IF(AG87="―",AG87,"")</f>
        <v/>
      </c>
      <c r="AH88" s="187" t="str">
        <f t="shared" ref="AH88" si="79">IF(AH87="―",AH87,"")</f>
        <v/>
      </c>
      <c r="AI88" s="187" t="str">
        <f t="shared" ref="AI88" si="80">IF(AI87="―",AI87,"")</f>
        <v/>
      </c>
      <c r="AJ88" s="187" t="str">
        <f t="shared" ref="AJ88" si="81">IF(AJ87="―",AJ87,"")</f>
        <v/>
      </c>
      <c r="AK88" s="187" t="str">
        <f t="shared" ref="AK88" si="82">IF(AK87="―",AK87,"")</f>
        <v/>
      </c>
      <c r="AL88" s="187" t="str">
        <f t="shared" ref="AL88" si="83">IF(AL87="―",AL87,"")</f>
        <v/>
      </c>
      <c r="AM88" s="187" t="str">
        <f t="shared" ref="AM88" si="84">IF(AM87="―",AM87,"")</f>
        <v/>
      </c>
      <c r="AN88" s="187" t="str">
        <f t="shared" ref="AN88" si="85">IF(AN87="―",AN87,"")</f>
        <v/>
      </c>
      <c r="AO88" s="187" t="str">
        <f t="shared" ref="AO88" si="86">IF(AO87="―",AO87,"")</f>
        <v/>
      </c>
      <c r="AP88" s="187" t="str">
        <f t="shared" ref="AP88" si="87">IF(AP87="―",AP87,"")</f>
        <v/>
      </c>
      <c r="AQ88" s="188" t="str">
        <f t="shared" ref="AQ88" si="88">IF(AQ87="―",AQ87,"")</f>
        <v/>
      </c>
      <c r="AR88" s="310" t="str">
        <f>IF(AY88=0,"",AY87&amp;"/"&amp;AY88)</f>
        <v/>
      </c>
      <c r="AS88" s="311"/>
      <c r="AT88" s="218" t="s">
        <v>211</v>
      </c>
      <c r="AU88" s="312" t="str">
        <f>IFERROR(ROUNDDOWN(AY87/AY88,3),"%")</f>
        <v>%</v>
      </c>
      <c r="AV88" s="313"/>
      <c r="AX88" t="s">
        <v>30</v>
      </c>
      <c r="AY88">
        <f>IF(AB67="",0,DAY(EOMONTH(M68,0))-COUNTIF(M88:AQ88,"―"))</f>
        <v>0</v>
      </c>
      <c r="AZ88"/>
      <c r="BA88"/>
      <c r="BB88"/>
    </row>
    <row r="89" spans="1:54" s="100" customFormat="1" ht="6" customHeight="1"/>
    <row r="90" spans="1:54" s="100" customFormat="1" ht="43.5" customHeight="1">
      <c r="A90" s="317" t="s">
        <v>229</v>
      </c>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row>
    <row r="91" spans="1:54" ht="24" customHeight="1">
      <c r="A91" s="100" t="s">
        <v>178</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row>
    <row r="92" spans="1:54" ht="24" customHeight="1">
      <c r="A92" s="330" t="s">
        <v>222</v>
      </c>
      <c r="B92" s="330"/>
      <c r="C92" s="330"/>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1"/>
      <c r="AO92" s="331"/>
      <c r="AP92" s="331"/>
      <c r="AQ92" s="331"/>
      <c r="AR92" s="331"/>
      <c r="AS92" s="331"/>
      <c r="AT92" s="331"/>
      <c r="AU92" s="331"/>
      <c r="AV92" s="331"/>
    </row>
    <row r="93" spans="1:54" ht="12"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2"/>
      <c r="AO93" s="102"/>
      <c r="AP93" s="102"/>
      <c r="AQ93" s="102"/>
      <c r="AR93" s="102"/>
      <c r="AS93" s="102"/>
      <c r="AT93" s="102" t="s">
        <v>36</v>
      </c>
      <c r="AU93" s="224" t="str">
        <f>IF(Y97="","",AU63+1)</f>
        <v/>
      </c>
      <c r="AV93" s="102"/>
    </row>
    <row r="94" spans="1:54" ht="22.5" customHeight="1">
      <c r="A94" s="355" t="s">
        <v>179</v>
      </c>
      <c r="B94" s="356"/>
      <c r="C94" s="356"/>
      <c r="D94" s="357"/>
      <c r="E94" s="361" t="s">
        <v>180</v>
      </c>
      <c r="F94" s="363" t="str">
        <f>IF(Y97="","",基本情報入力!$C$3)</f>
        <v/>
      </c>
      <c r="G94" s="363"/>
      <c r="H94" s="365" t="s">
        <v>181</v>
      </c>
      <c r="I94" s="367" t="s">
        <v>182</v>
      </c>
      <c r="J94" s="368"/>
      <c r="K94" s="368"/>
      <c r="L94" s="369"/>
      <c r="M94" s="373" t="str">
        <f>IF(Y97="","",基本情報入力!$C$4)</f>
        <v/>
      </c>
      <c r="N94" s="374"/>
      <c r="O94" s="374"/>
      <c r="P94" s="374"/>
      <c r="Q94" s="374"/>
      <c r="R94" s="374"/>
      <c r="S94" s="374"/>
      <c r="T94" s="374"/>
      <c r="U94" s="374"/>
      <c r="V94" s="375"/>
      <c r="W94" s="332" t="s">
        <v>175</v>
      </c>
      <c r="X94" s="333"/>
      <c r="Y94" s="333"/>
      <c r="Z94" s="334"/>
      <c r="AA94" s="222" t="s">
        <v>170</v>
      </c>
      <c r="AB94" s="381" t="str">
        <f>IF(Y97="","",基本情報入力!$C$13)</f>
        <v/>
      </c>
      <c r="AC94" s="381"/>
      <c r="AD94" s="381"/>
      <c r="AE94" s="381"/>
      <c r="AF94" s="381"/>
      <c r="AG94" s="382"/>
      <c r="AH94" s="351" t="s">
        <v>214</v>
      </c>
      <c r="AI94" s="352"/>
      <c r="AJ94" s="352"/>
      <c r="AK94" s="353"/>
      <c r="AL94" s="314" t="str">
        <f>IF(Y97="","",基本情報入力!$C$8)</f>
        <v/>
      </c>
      <c r="AM94" s="315"/>
      <c r="AN94" s="315"/>
      <c r="AO94" s="315"/>
      <c r="AP94" s="315"/>
      <c r="AQ94" s="315"/>
      <c r="AR94" s="315"/>
      <c r="AS94" s="315"/>
      <c r="AT94" s="315"/>
      <c r="AU94" s="315"/>
      <c r="AV94" s="316"/>
      <c r="AW94" s="348"/>
    </row>
    <row r="95" spans="1:54" ht="22.5" customHeight="1">
      <c r="A95" s="358"/>
      <c r="B95" s="359"/>
      <c r="C95" s="359"/>
      <c r="D95" s="360"/>
      <c r="E95" s="362"/>
      <c r="F95" s="364"/>
      <c r="G95" s="364"/>
      <c r="H95" s="366"/>
      <c r="I95" s="370"/>
      <c r="J95" s="371"/>
      <c r="K95" s="371"/>
      <c r="L95" s="372"/>
      <c r="M95" s="376"/>
      <c r="N95" s="377"/>
      <c r="O95" s="377"/>
      <c r="P95" s="377"/>
      <c r="Q95" s="377"/>
      <c r="R95" s="377"/>
      <c r="S95" s="377"/>
      <c r="T95" s="377"/>
      <c r="U95" s="377"/>
      <c r="V95" s="378"/>
      <c r="W95" s="379"/>
      <c r="X95" s="380"/>
      <c r="Y95" s="380"/>
      <c r="Z95" s="380"/>
      <c r="AA95" s="223" t="s">
        <v>168</v>
      </c>
      <c r="AB95" s="349" t="str">
        <f>IF(Y97="","",基本情報入力!$C$14)</f>
        <v/>
      </c>
      <c r="AC95" s="349"/>
      <c r="AD95" s="349"/>
      <c r="AE95" s="349"/>
      <c r="AF95" s="349"/>
      <c r="AG95" s="350"/>
      <c r="AH95" s="351" t="s">
        <v>215</v>
      </c>
      <c r="AI95" s="352"/>
      <c r="AJ95" s="352"/>
      <c r="AK95" s="353"/>
      <c r="AL95" s="314" t="str">
        <f>IF(Y97="","",基本情報入力!$D$10)</f>
        <v/>
      </c>
      <c r="AM95" s="315"/>
      <c r="AN95" s="315"/>
      <c r="AO95" s="315"/>
      <c r="AP95" s="315"/>
      <c r="AQ95" s="315"/>
      <c r="AR95" s="315"/>
      <c r="AS95" s="315"/>
      <c r="AT95" s="315"/>
      <c r="AU95" s="315"/>
      <c r="AV95" s="316"/>
      <c r="AW95" s="348"/>
    </row>
    <row r="96" spans="1:54" s="100" customFormat="1" ht="22.5" customHeight="1">
      <c r="V96" s="103"/>
      <c r="X96" s="104"/>
      <c r="AW96" s="348"/>
    </row>
    <row r="97" spans="1:54" ht="24" customHeight="1">
      <c r="A97" s="332" t="s">
        <v>185</v>
      </c>
      <c r="B97" s="333"/>
      <c r="C97" s="333"/>
      <c r="D97" s="333"/>
      <c r="E97" s="333"/>
      <c r="F97" s="334"/>
      <c r="G97" s="332" t="s">
        <v>186</v>
      </c>
      <c r="H97" s="333"/>
      <c r="I97" s="333"/>
      <c r="J97" s="333"/>
      <c r="K97" s="333"/>
      <c r="L97" s="334"/>
      <c r="M97" s="198"/>
      <c r="N97" s="199"/>
      <c r="O97" s="199"/>
      <c r="P97" s="199"/>
      <c r="Q97" s="199"/>
      <c r="R97" s="199"/>
      <c r="S97" s="199"/>
      <c r="T97" s="199"/>
      <c r="U97" s="199"/>
      <c r="V97" s="199"/>
      <c r="W97" s="199"/>
      <c r="X97" s="199"/>
      <c r="Y97" s="354" t="str" cm="1">
        <f t="array" ref="Y97">_xlfn.IFS(基本情報入力!$C$13=0,"",EOMONTH(基本情報入力!$C$13,AY97-1)&gt;=基本情報入力!$C$14,"",TRUE,EOMONTH(基本情報入力!$C$13,AY97))</f>
        <v/>
      </c>
      <c r="Z97" s="354"/>
      <c r="AA97" s="354"/>
      <c r="AB97" s="200" t="str" cm="1">
        <f t="array" ref="AB97">_xlfn.IFS(基本情報入力!$C$13=0,"",EOMONTH(基本情報入力!$C$13,AY97-1)&gt;=基本情報入力!$C$14,"",TRUE,MONTH(EOMONTH(基本情報入力!$C$13,AY97)))</f>
        <v/>
      </c>
      <c r="AC97" s="201" t="s">
        <v>32</v>
      </c>
      <c r="AD97" s="199"/>
      <c r="AE97" s="199"/>
      <c r="AF97" s="199"/>
      <c r="AG97" s="199"/>
      <c r="AH97" s="199"/>
      <c r="AI97" s="199"/>
      <c r="AJ97" s="199"/>
      <c r="AK97" s="199"/>
      <c r="AL97" s="199"/>
      <c r="AM97" s="199"/>
      <c r="AN97" s="199"/>
      <c r="AO97" s="199"/>
      <c r="AP97" s="199"/>
      <c r="AQ97" s="202"/>
      <c r="AR97" s="332" t="s">
        <v>187</v>
      </c>
      <c r="AS97" s="333"/>
      <c r="AT97" s="333"/>
      <c r="AU97" s="333"/>
      <c r="AV97" s="334"/>
      <c r="AW97" s="348"/>
      <c r="AX97" t="s">
        <v>188</v>
      </c>
      <c r="AY97">
        <f>AY67+1</f>
        <v>3</v>
      </c>
    </row>
    <row r="98" spans="1:54" ht="14.1" customHeight="1">
      <c r="A98" s="335"/>
      <c r="B98" s="336"/>
      <c r="C98" s="336"/>
      <c r="D98" s="336"/>
      <c r="E98" s="336"/>
      <c r="F98" s="337"/>
      <c r="G98" s="335"/>
      <c r="H98" s="336"/>
      <c r="I98" s="336"/>
      <c r="J98" s="336"/>
      <c r="K98" s="336"/>
      <c r="L98" s="337"/>
      <c r="M98" s="203">
        <f>IFERROR(DATE(AY98,AB97,1),1)</f>
        <v>1</v>
      </c>
      <c r="N98" s="203">
        <f>M98+1</f>
        <v>2</v>
      </c>
      <c r="O98" s="203">
        <f t="shared" ref="O98:AN98" si="89">N98+1</f>
        <v>3</v>
      </c>
      <c r="P98" s="203">
        <f t="shared" si="89"/>
        <v>4</v>
      </c>
      <c r="Q98" s="203">
        <f t="shared" si="89"/>
        <v>5</v>
      </c>
      <c r="R98" s="203">
        <f t="shared" si="89"/>
        <v>6</v>
      </c>
      <c r="S98" s="203">
        <f t="shared" si="89"/>
        <v>7</v>
      </c>
      <c r="T98" s="203">
        <f t="shared" si="89"/>
        <v>8</v>
      </c>
      <c r="U98" s="203">
        <f t="shared" si="89"/>
        <v>9</v>
      </c>
      <c r="V98" s="203">
        <f t="shared" si="89"/>
        <v>10</v>
      </c>
      <c r="W98" s="203">
        <f t="shared" si="89"/>
        <v>11</v>
      </c>
      <c r="X98" s="203">
        <f t="shared" si="89"/>
        <v>12</v>
      </c>
      <c r="Y98" s="203">
        <f t="shared" si="89"/>
        <v>13</v>
      </c>
      <c r="Z98" s="203">
        <f t="shared" si="89"/>
        <v>14</v>
      </c>
      <c r="AA98" s="203">
        <f t="shared" si="89"/>
        <v>15</v>
      </c>
      <c r="AB98" s="203">
        <f t="shared" si="89"/>
        <v>16</v>
      </c>
      <c r="AC98" s="203">
        <f t="shared" si="89"/>
        <v>17</v>
      </c>
      <c r="AD98" s="203">
        <f t="shared" si="89"/>
        <v>18</v>
      </c>
      <c r="AE98" s="203">
        <f t="shared" si="89"/>
        <v>19</v>
      </c>
      <c r="AF98" s="203">
        <f t="shared" si="89"/>
        <v>20</v>
      </c>
      <c r="AG98" s="203">
        <f t="shared" si="89"/>
        <v>21</v>
      </c>
      <c r="AH98" s="203">
        <f t="shared" si="89"/>
        <v>22</v>
      </c>
      <c r="AI98" s="203">
        <f t="shared" si="89"/>
        <v>23</v>
      </c>
      <c r="AJ98" s="203">
        <f t="shared" si="89"/>
        <v>24</v>
      </c>
      <c r="AK98" s="203">
        <f t="shared" si="89"/>
        <v>25</v>
      </c>
      <c r="AL98" s="203">
        <f t="shared" si="89"/>
        <v>26</v>
      </c>
      <c r="AM98" s="203">
        <f t="shared" si="89"/>
        <v>27</v>
      </c>
      <c r="AN98" s="203">
        <f t="shared" si="89"/>
        <v>28</v>
      </c>
      <c r="AO98" s="203" t="str" cm="1">
        <f t="array" ref="AO98">_xlfn.IFS(AN98="","",MONTH(AN98+1)=AB97,AN98+1,TRUE,"")</f>
        <v/>
      </c>
      <c r="AP98" s="204" t="str" cm="1">
        <f t="array" ref="AP98">_xlfn.IFS(AN98="","",MONTH(AN98+2)=AB97,AN98+2,TRUE,"")</f>
        <v/>
      </c>
      <c r="AQ98" s="205" t="str" cm="1">
        <f t="array" ref="AQ98">_xlfn.IFS(AN98="","",MONTH(AN98+3)=AB97,AN98+3,TRUE,"")</f>
        <v/>
      </c>
      <c r="AR98" s="335"/>
      <c r="AS98" s="336"/>
      <c r="AT98" s="336"/>
      <c r="AU98" s="336"/>
      <c r="AV98" s="337"/>
      <c r="AW98" s="348"/>
      <c r="AX98" t="s">
        <v>34</v>
      </c>
      <c r="AY98" t="str">
        <f>IFERROR(YEAR(Y97),"****")</f>
        <v>****</v>
      </c>
    </row>
    <row r="99" spans="1:54" ht="14.1" customHeight="1">
      <c r="A99" s="335"/>
      <c r="B99" s="336"/>
      <c r="C99" s="336"/>
      <c r="D99" s="336"/>
      <c r="E99" s="336"/>
      <c r="F99" s="337"/>
      <c r="G99" s="335"/>
      <c r="H99" s="336"/>
      <c r="I99" s="336"/>
      <c r="J99" s="336"/>
      <c r="K99" s="336"/>
      <c r="L99" s="337"/>
      <c r="M99" s="206" t="str">
        <f>IF(Y97="","",TEXT(WEEKDAY(+M98),"aaa"))</f>
        <v/>
      </c>
      <c r="N99" s="207" t="str">
        <f>IF(Y97="","",TEXT(WEEKDAY(+N98),"aaa"))</f>
        <v/>
      </c>
      <c r="O99" s="207" t="str">
        <f>IF(Y97="","",TEXT(WEEKDAY(+O98),"aaa"))</f>
        <v/>
      </c>
      <c r="P99" s="207" t="str">
        <f>IF(Y97="","",TEXT(WEEKDAY(+P98),"aaa"))</f>
        <v/>
      </c>
      <c r="Q99" s="207" t="str">
        <f>IF(Y97="","",TEXT(WEEKDAY(+Q98),"aaa"))</f>
        <v/>
      </c>
      <c r="R99" s="207" t="str">
        <f>IF(Y97="","",TEXT(WEEKDAY(+R98),"aaa"))</f>
        <v/>
      </c>
      <c r="S99" s="207" t="str">
        <f>IF(Y97="","",TEXT(WEEKDAY(+S98),"aaa"))</f>
        <v/>
      </c>
      <c r="T99" s="207" t="str">
        <f>IF(Y97="","",TEXT(WEEKDAY(+T98),"aaa"))</f>
        <v/>
      </c>
      <c r="U99" s="207" t="str">
        <f>IF(Y97="","",TEXT(WEEKDAY(+U98),"aaa"))</f>
        <v/>
      </c>
      <c r="V99" s="207" t="str">
        <f>IF(Y97="","",TEXT(WEEKDAY(+V98),"aaa"))</f>
        <v/>
      </c>
      <c r="W99" s="207" t="str">
        <f>IF(Y97="","",TEXT(WEEKDAY(+W98),"aaa"))</f>
        <v/>
      </c>
      <c r="X99" s="207" t="str">
        <f>IF(Y97="","",TEXT(WEEKDAY(+X98),"aaa"))</f>
        <v/>
      </c>
      <c r="Y99" s="207" t="str">
        <f>IF(Y97="","",TEXT(WEEKDAY(+Y98),"aaa"))</f>
        <v/>
      </c>
      <c r="Z99" s="207" t="str">
        <f>IF(Y97="","",TEXT(WEEKDAY(+Z98),"aaa"))</f>
        <v/>
      </c>
      <c r="AA99" s="207" t="str">
        <f>IF(Y97="","",TEXT(WEEKDAY(+AA98),"aaa"))</f>
        <v/>
      </c>
      <c r="AB99" s="207" t="str">
        <f>IF(Y97="","",TEXT(WEEKDAY(+AB98),"aaa"))</f>
        <v/>
      </c>
      <c r="AC99" s="207" t="str">
        <f>IF(Y97="","",TEXT(WEEKDAY(+AC98),"aaa"))</f>
        <v/>
      </c>
      <c r="AD99" s="207" t="str">
        <f>IF(Y97="","",TEXT(WEEKDAY(+AD98),"aaa"))</f>
        <v/>
      </c>
      <c r="AE99" s="207" t="str">
        <f>IF(Y97="","",TEXT(WEEKDAY(+AE98),"aaa"))</f>
        <v/>
      </c>
      <c r="AF99" s="207" t="str">
        <f>IF(Y97="","",TEXT(WEEKDAY(+AF98),"aaa"))</f>
        <v/>
      </c>
      <c r="AG99" s="207" t="str">
        <f>IF(Y97="","",TEXT(WEEKDAY(+AG98),"aaa"))</f>
        <v/>
      </c>
      <c r="AH99" s="207" t="str">
        <f>IF(Y97="","",TEXT(WEEKDAY(+AH98),"aaa"))</f>
        <v/>
      </c>
      <c r="AI99" s="207" t="str">
        <f>IF(Y97="","",TEXT(WEEKDAY(+AI98),"aaa"))</f>
        <v/>
      </c>
      <c r="AJ99" s="207" t="str">
        <f>IF(Y97="","",TEXT(WEEKDAY(+AJ98),"aaa"))</f>
        <v/>
      </c>
      <c r="AK99" s="207" t="str">
        <f>IF(Y97="","",TEXT(WEEKDAY(+AK98),"aaa"))</f>
        <v/>
      </c>
      <c r="AL99" s="207" t="str">
        <f>IF(Y97="","",TEXT(WEEKDAY(+AL98),"aaa"))</f>
        <v/>
      </c>
      <c r="AM99" s="207" t="str">
        <f>IF(Y97="","",TEXT(WEEKDAY(+AM98),"aaa"))</f>
        <v/>
      </c>
      <c r="AN99" s="207" t="str">
        <f>IF(Y97="","",TEXT(WEEKDAY(+AN98),"aaa"))</f>
        <v/>
      </c>
      <c r="AO99" s="207" t="str" cm="1">
        <f t="array" ref="AO99">_xlfn.IFS(Y97="","",AO98="","",TRUE,TEXT(WEEKDAY(+AO98),"aaa"))</f>
        <v/>
      </c>
      <c r="AP99" s="207" t="str" cm="1">
        <f t="array" ref="AP99">_xlfn.IFS(Y97="","",AP98="","",TRUE,TEXT(WEEKDAY(+AP98),"aaa"))</f>
        <v/>
      </c>
      <c r="AQ99" s="208" t="str" cm="1">
        <f t="array" ref="AQ99">_xlfn.IFS(Y97="","",AQ98="","",TRUE,TEXT(WEEKDAY(+AQ98),"aaa"))</f>
        <v/>
      </c>
      <c r="AR99" s="335"/>
      <c r="AS99" s="336"/>
      <c r="AT99" s="336"/>
      <c r="AU99" s="336"/>
      <c r="AV99" s="337"/>
      <c r="AW99" s="348"/>
    </row>
    <row r="100" spans="1:54" ht="14.1" customHeight="1" thickBot="1">
      <c r="A100" s="338"/>
      <c r="B100" s="339"/>
      <c r="C100" s="339"/>
      <c r="D100" s="339"/>
      <c r="E100" s="339"/>
      <c r="F100" s="340"/>
      <c r="G100" s="338"/>
      <c r="H100" s="339"/>
      <c r="I100" s="339"/>
      <c r="J100" s="339"/>
      <c r="K100" s="339"/>
      <c r="L100" s="34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341"/>
      <c r="AS100" s="342"/>
      <c r="AT100" s="342"/>
      <c r="AU100" s="342"/>
      <c r="AV100" s="343"/>
      <c r="AW100" s="348"/>
    </row>
    <row r="101" spans="1:54" ht="22.5" customHeight="1" thickTop="1">
      <c r="A101" s="344"/>
      <c r="B101" s="345"/>
      <c r="C101" s="345"/>
      <c r="D101" s="345"/>
      <c r="E101" s="345"/>
      <c r="F101" s="345"/>
      <c r="G101" s="344"/>
      <c r="H101" s="345"/>
      <c r="I101" s="345"/>
      <c r="J101" s="345"/>
      <c r="K101" s="345"/>
      <c r="L101" s="346"/>
      <c r="M101" s="179"/>
      <c r="N101" s="179"/>
      <c r="O101" s="179"/>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79"/>
      <c r="AQ101" s="178"/>
      <c r="AR101" s="383"/>
      <c r="AS101" s="384"/>
      <c r="AT101" s="384"/>
      <c r="AU101" s="384"/>
      <c r="AV101" s="385"/>
      <c r="AW101" s="348"/>
    </row>
    <row r="102" spans="1:54" ht="22.5" customHeight="1">
      <c r="A102" s="344"/>
      <c r="B102" s="345"/>
      <c r="C102" s="345"/>
      <c r="D102" s="345"/>
      <c r="E102" s="345"/>
      <c r="F102" s="345"/>
      <c r="G102" s="344"/>
      <c r="H102" s="345"/>
      <c r="I102" s="345"/>
      <c r="J102" s="345"/>
      <c r="K102" s="345"/>
      <c r="L102" s="346"/>
      <c r="M102" s="181"/>
      <c r="N102" s="181"/>
      <c r="O102" s="181"/>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3"/>
      <c r="AP102" s="184"/>
      <c r="AQ102" s="177"/>
      <c r="AR102" s="304"/>
      <c r="AS102" s="305"/>
      <c r="AT102" s="305"/>
      <c r="AU102" s="305"/>
      <c r="AV102" s="306"/>
    </row>
    <row r="103" spans="1:54" ht="22.5" customHeight="1">
      <c r="A103" s="327"/>
      <c r="B103" s="328"/>
      <c r="C103" s="328"/>
      <c r="D103" s="328"/>
      <c r="E103" s="328"/>
      <c r="F103" s="329"/>
      <c r="G103" s="327"/>
      <c r="H103" s="328"/>
      <c r="I103" s="328"/>
      <c r="J103" s="328"/>
      <c r="K103" s="328"/>
      <c r="L103" s="329"/>
      <c r="M103" s="184"/>
      <c r="N103" s="184"/>
      <c r="O103" s="184"/>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4"/>
      <c r="AQ103" s="177"/>
      <c r="AR103" s="304"/>
      <c r="AS103" s="305"/>
      <c r="AT103" s="305"/>
      <c r="AU103" s="305"/>
      <c r="AV103" s="306"/>
    </row>
    <row r="104" spans="1:54" ht="22.5" customHeight="1">
      <c r="A104" s="327"/>
      <c r="B104" s="328"/>
      <c r="C104" s="328"/>
      <c r="D104" s="328"/>
      <c r="E104" s="328"/>
      <c r="F104" s="329"/>
      <c r="G104" s="327"/>
      <c r="H104" s="328"/>
      <c r="I104" s="328"/>
      <c r="J104" s="328"/>
      <c r="K104" s="328"/>
      <c r="L104" s="329"/>
      <c r="M104" s="184"/>
      <c r="N104" s="184"/>
      <c r="O104" s="184"/>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4"/>
      <c r="AQ104" s="177"/>
      <c r="AR104" s="304"/>
      <c r="AS104" s="305"/>
      <c r="AT104" s="305"/>
      <c r="AU104" s="305"/>
      <c r="AV104" s="306"/>
    </row>
    <row r="105" spans="1:54" ht="22.5" customHeight="1">
      <c r="A105" s="327"/>
      <c r="B105" s="328"/>
      <c r="C105" s="328"/>
      <c r="D105" s="328"/>
      <c r="E105" s="328"/>
      <c r="F105" s="329"/>
      <c r="G105" s="327"/>
      <c r="H105" s="328"/>
      <c r="I105" s="328"/>
      <c r="J105" s="328"/>
      <c r="K105" s="328"/>
      <c r="L105" s="329"/>
      <c r="M105" s="184"/>
      <c r="N105" s="184"/>
      <c r="O105" s="184"/>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4"/>
      <c r="AQ105" s="177"/>
      <c r="AR105" s="304"/>
      <c r="AS105" s="305"/>
      <c r="AT105" s="305"/>
      <c r="AU105" s="305"/>
      <c r="AV105" s="306"/>
    </row>
    <row r="106" spans="1:54" ht="22.5" customHeight="1">
      <c r="A106" s="327"/>
      <c r="B106" s="328"/>
      <c r="C106" s="328"/>
      <c r="D106" s="328"/>
      <c r="E106" s="328"/>
      <c r="F106" s="329"/>
      <c r="G106" s="327"/>
      <c r="H106" s="328"/>
      <c r="I106" s="328"/>
      <c r="J106" s="328"/>
      <c r="K106" s="328"/>
      <c r="L106" s="329"/>
      <c r="M106" s="184"/>
      <c r="N106" s="184"/>
      <c r="O106" s="184"/>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4"/>
      <c r="AQ106" s="177"/>
      <c r="AR106" s="304"/>
      <c r="AS106" s="305"/>
      <c r="AT106" s="305"/>
      <c r="AU106" s="305"/>
      <c r="AV106" s="306"/>
    </row>
    <row r="107" spans="1:54" ht="22.5" customHeight="1">
      <c r="A107" s="327"/>
      <c r="B107" s="328"/>
      <c r="C107" s="328"/>
      <c r="D107" s="328"/>
      <c r="E107" s="328"/>
      <c r="F107" s="329"/>
      <c r="G107" s="327"/>
      <c r="H107" s="328"/>
      <c r="I107" s="328"/>
      <c r="J107" s="328"/>
      <c r="K107" s="328"/>
      <c r="L107" s="329"/>
      <c r="M107" s="184"/>
      <c r="N107" s="184"/>
      <c r="O107" s="184"/>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4"/>
      <c r="AQ107" s="177"/>
      <c r="AR107" s="304"/>
      <c r="AS107" s="305"/>
      <c r="AT107" s="305"/>
      <c r="AU107" s="305"/>
      <c r="AV107" s="306"/>
    </row>
    <row r="108" spans="1:54" s="100" customFormat="1" ht="22.5" customHeight="1">
      <c r="A108" s="327"/>
      <c r="B108" s="328"/>
      <c r="C108" s="328"/>
      <c r="D108" s="328"/>
      <c r="E108" s="328"/>
      <c r="F108" s="329"/>
      <c r="G108" s="327"/>
      <c r="H108" s="328"/>
      <c r="I108" s="328"/>
      <c r="J108" s="328"/>
      <c r="K108" s="328"/>
      <c r="L108" s="329"/>
      <c r="M108" s="184"/>
      <c r="N108" s="184"/>
      <c r="O108" s="184"/>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4"/>
      <c r="AQ108" s="177"/>
      <c r="AR108" s="304"/>
      <c r="AS108" s="305"/>
      <c r="AT108" s="305"/>
      <c r="AU108" s="305"/>
      <c r="AV108" s="306"/>
      <c r="AX108"/>
      <c r="AY108"/>
      <c r="AZ108"/>
      <c r="BA108"/>
      <c r="BB108" s="108"/>
    </row>
    <row r="109" spans="1:54" s="100" customFormat="1" ht="22.5" customHeight="1">
      <c r="A109" s="327"/>
      <c r="B109" s="328"/>
      <c r="C109" s="328"/>
      <c r="D109" s="328"/>
      <c r="E109" s="328"/>
      <c r="F109" s="329"/>
      <c r="G109" s="327"/>
      <c r="H109" s="328"/>
      <c r="I109" s="328"/>
      <c r="J109" s="328"/>
      <c r="K109" s="328"/>
      <c r="L109" s="329"/>
      <c r="M109" s="184"/>
      <c r="N109" s="184"/>
      <c r="O109" s="184"/>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4"/>
      <c r="AQ109" s="177"/>
      <c r="AR109" s="304"/>
      <c r="AS109" s="305"/>
      <c r="AT109" s="305"/>
      <c r="AU109" s="305"/>
      <c r="AV109" s="306"/>
      <c r="AX109"/>
      <c r="AY109"/>
      <c r="AZ109"/>
      <c r="BA109"/>
      <c r="BB109" s="108"/>
    </row>
    <row r="110" spans="1:54" s="100" customFormat="1" ht="22.5" customHeight="1">
      <c r="A110" s="327"/>
      <c r="B110" s="328"/>
      <c r="C110" s="328"/>
      <c r="D110" s="328"/>
      <c r="E110" s="328"/>
      <c r="F110" s="329"/>
      <c r="G110" s="327"/>
      <c r="H110" s="328"/>
      <c r="I110" s="328"/>
      <c r="J110" s="328"/>
      <c r="K110" s="328"/>
      <c r="L110" s="329"/>
      <c r="M110" s="184"/>
      <c r="N110" s="184"/>
      <c r="O110" s="184"/>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4"/>
      <c r="AQ110" s="177"/>
      <c r="AR110" s="304"/>
      <c r="AS110" s="305"/>
      <c r="AT110" s="305"/>
      <c r="AU110" s="305"/>
      <c r="AV110" s="306"/>
      <c r="AX110"/>
      <c r="AY110"/>
      <c r="AZ110"/>
      <c r="BA110"/>
      <c r="BB110" s="108"/>
    </row>
    <row r="111" spans="1:54" s="100" customFormat="1" ht="22.5" customHeight="1">
      <c r="A111" s="327"/>
      <c r="B111" s="328"/>
      <c r="C111" s="328"/>
      <c r="D111" s="328"/>
      <c r="E111" s="328"/>
      <c r="F111" s="329"/>
      <c r="G111" s="327"/>
      <c r="H111" s="328"/>
      <c r="I111" s="328"/>
      <c r="J111" s="328"/>
      <c r="K111" s="328"/>
      <c r="L111" s="329"/>
      <c r="M111" s="184"/>
      <c r="N111" s="184"/>
      <c r="O111" s="184"/>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4"/>
      <c r="AQ111" s="177"/>
      <c r="AR111" s="304"/>
      <c r="AS111" s="305"/>
      <c r="AT111" s="305"/>
      <c r="AU111" s="305"/>
      <c r="AV111" s="306"/>
      <c r="AX111"/>
      <c r="AY111"/>
      <c r="AZ111"/>
      <c r="BA111"/>
      <c r="BB111" s="108"/>
    </row>
    <row r="112" spans="1:54" s="100" customFormat="1" ht="22.5" customHeight="1">
      <c r="A112" s="327"/>
      <c r="B112" s="328"/>
      <c r="C112" s="328"/>
      <c r="D112" s="328"/>
      <c r="E112" s="328"/>
      <c r="F112" s="329"/>
      <c r="G112" s="327"/>
      <c r="H112" s="328"/>
      <c r="I112" s="328"/>
      <c r="J112" s="328"/>
      <c r="K112" s="328"/>
      <c r="L112" s="329"/>
      <c r="M112" s="184"/>
      <c r="N112" s="184"/>
      <c r="O112" s="184"/>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4"/>
      <c r="AQ112" s="177"/>
      <c r="AR112" s="304"/>
      <c r="AS112" s="305"/>
      <c r="AT112" s="305"/>
      <c r="AU112" s="305"/>
      <c r="AV112" s="306"/>
      <c r="AX112"/>
      <c r="AY112"/>
      <c r="AZ112"/>
      <c r="BA112"/>
      <c r="BB112" s="108"/>
    </row>
    <row r="113" spans="1:54" s="100" customFormat="1" ht="22.5" customHeight="1">
      <c r="A113" s="327"/>
      <c r="B113" s="328"/>
      <c r="C113" s="328"/>
      <c r="D113" s="328"/>
      <c r="E113" s="328"/>
      <c r="F113" s="329"/>
      <c r="G113" s="327"/>
      <c r="H113" s="328"/>
      <c r="I113" s="328"/>
      <c r="J113" s="328"/>
      <c r="K113" s="328"/>
      <c r="L113" s="329"/>
      <c r="M113" s="184"/>
      <c r="N113" s="184"/>
      <c r="O113" s="184"/>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4"/>
      <c r="AQ113" s="177"/>
      <c r="AR113" s="304"/>
      <c r="AS113" s="305"/>
      <c r="AT113" s="305"/>
      <c r="AU113" s="305"/>
      <c r="AV113" s="306"/>
      <c r="AX113"/>
      <c r="AY113"/>
      <c r="AZ113"/>
      <c r="BA113"/>
      <c r="BB113" s="108"/>
    </row>
    <row r="114" spans="1:54" s="100" customFormat="1" ht="22.5" customHeight="1">
      <c r="A114" s="327"/>
      <c r="B114" s="328"/>
      <c r="C114" s="328"/>
      <c r="D114" s="328"/>
      <c r="E114" s="328"/>
      <c r="F114" s="329"/>
      <c r="G114" s="327"/>
      <c r="H114" s="328"/>
      <c r="I114" s="328"/>
      <c r="J114" s="328"/>
      <c r="K114" s="328"/>
      <c r="L114" s="329"/>
      <c r="M114" s="184"/>
      <c r="N114" s="184"/>
      <c r="O114" s="184"/>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4"/>
      <c r="AQ114" s="177"/>
      <c r="AR114" s="304"/>
      <c r="AS114" s="305"/>
      <c r="AT114" s="305"/>
      <c r="AU114" s="305"/>
      <c r="AV114" s="306"/>
      <c r="AX114"/>
      <c r="AY114"/>
      <c r="AZ114"/>
      <c r="BA114"/>
      <c r="BB114" s="108"/>
    </row>
    <row r="115" spans="1:54" s="100" customFormat="1" ht="22.5" customHeight="1">
      <c r="A115" s="327"/>
      <c r="B115" s="328"/>
      <c r="C115" s="328"/>
      <c r="D115" s="328"/>
      <c r="E115" s="328"/>
      <c r="F115" s="329"/>
      <c r="G115" s="327"/>
      <c r="H115" s="328"/>
      <c r="I115" s="328"/>
      <c r="J115" s="328"/>
      <c r="K115" s="328"/>
      <c r="L115" s="329"/>
      <c r="M115" s="184"/>
      <c r="N115" s="184"/>
      <c r="O115" s="184"/>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4"/>
      <c r="AQ115" s="177"/>
      <c r="AR115" s="304"/>
      <c r="AS115" s="305"/>
      <c r="AT115" s="305"/>
      <c r="AU115" s="305"/>
      <c r="AV115" s="306"/>
      <c r="AX115"/>
      <c r="AY115"/>
      <c r="AZ115"/>
      <c r="BA115"/>
      <c r="BB115" s="108"/>
    </row>
    <row r="116" spans="1:54" s="100" customFormat="1" ht="22.5" customHeight="1" thickBot="1">
      <c r="A116" s="319"/>
      <c r="B116" s="320"/>
      <c r="C116" s="320"/>
      <c r="D116" s="320"/>
      <c r="E116" s="320"/>
      <c r="F116" s="321"/>
      <c r="G116" s="319"/>
      <c r="H116" s="320"/>
      <c r="I116" s="320"/>
      <c r="J116" s="320"/>
      <c r="K116" s="320"/>
      <c r="L116" s="321"/>
      <c r="M116" s="184"/>
      <c r="N116" s="184"/>
      <c r="O116" s="184"/>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5"/>
      <c r="AQ116" s="177"/>
      <c r="AR116" s="304"/>
      <c r="AS116" s="305"/>
      <c r="AT116" s="305"/>
      <c r="AU116" s="305"/>
      <c r="AV116" s="306"/>
      <c r="AX116"/>
      <c r="AY116"/>
      <c r="AZ116"/>
      <c r="BA116"/>
      <c r="BB116"/>
    </row>
    <row r="117" spans="1:54" s="100" customFormat="1" ht="24" customHeight="1" thickTop="1">
      <c r="A117" s="322" t="s">
        <v>208</v>
      </c>
      <c r="B117" s="323"/>
      <c r="C117" s="323"/>
      <c r="D117" s="323"/>
      <c r="E117" s="323"/>
      <c r="F117" s="323"/>
      <c r="G117" s="323"/>
      <c r="H117" s="323"/>
      <c r="I117" s="323"/>
      <c r="J117" s="323"/>
      <c r="K117" s="323"/>
      <c r="L117" s="324"/>
      <c r="M117" s="111"/>
      <c r="N117" s="112"/>
      <c r="O117" s="112"/>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2"/>
      <c r="AQ117" s="114"/>
      <c r="AR117" s="307" t="s">
        <v>209</v>
      </c>
      <c r="AS117" s="308"/>
      <c r="AT117" s="308"/>
      <c r="AU117" s="308"/>
      <c r="AV117" s="309"/>
      <c r="AX117" t="s">
        <v>31</v>
      </c>
      <c r="AY117">
        <f>COUNTIF(M117:AQ117,"○")</f>
        <v>0</v>
      </c>
      <c r="AZ117"/>
      <c r="BA117"/>
      <c r="BB117"/>
    </row>
    <row r="118" spans="1:54" s="100" customFormat="1" ht="24" customHeight="1">
      <c r="A118" s="325" t="s">
        <v>210</v>
      </c>
      <c r="B118" s="326"/>
      <c r="C118" s="326"/>
      <c r="D118" s="326"/>
      <c r="E118" s="326"/>
      <c r="F118" s="326"/>
      <c r="G118" s="326"/>
      <c r="H118" s="326"/>
      <c r="I118" s="326"/>
      <c r="J118" s="326"/>
      <c r="K118" s="326"/>
      <c r="L118" s="326"/>
      <c r="M118" s="186" t="str">
        <f>IF(M117="―",M117,"")</f>
        <v/>
      </c>
      <c r="N118" s="187" t="str">
        <f t="shared" ref="N118" si="90">IF(N117="―",N117,"")</f>
        <v/>
      </c>
      <c r="O118" s="187" t="str">
        <f t="shared" ref="O118" si="91">IF(O117="―",O117,"")</f>
        <v/>
      </c>
      <c r="P118" s="187" t="str">
        <f t="shared" ref="P118" si="92">IF(P117="―",P117,"")</f>
        <v/>
      </c>
      <c r="Q118" s="187" t="str">
        <f t="shared" ref="Q118" si="93">IF(Q117="―",Q117,"")</f>
        <v/>
      </c>
      <c r="R118" s="187" t="str">
        <f t="shared" ref="R118" si="94">IF(R117="―",R117,"")</f>
        <v/>
      </c>
      <c r="S118" s="187" t="str">
        <f t="shared" ref="S118" si="95">IF(S117="―",S117,"")</f>
        <v/>
      </c>
      <c r="T118" s="187" t="str">
        <f t="shared" ref="T118" si="96">IF(T117="―",T117,"")</f>
        <v/>
      </c>
      <c r="U118" s="187" t="str">
        <f t="shared" ref="U118" si="97">IF(U117="―",U117,"")</f>
        <v/>
      </c>
      <c r="V118" s="187" t="str">
        <f t="shared" ref="V118" si="98">IF(V117="―",V117,"")</f>
        <v/>
      </c>
      <c r="W118" s="187" t="str">
        <f t="shared" ref="W118" si="99">IF(W117="―",W117,"")</f>
        <v/>
      </c>
      <c r="X118" s="187" t="str">
        <f t="shared" ref="X118" si="100">IF(X117="―",X117,"")</f>
        <v/>
      </c>
      <c r="Y118" s="187" t="str">
        <f t="shared" ref="Y118" si="101">IF(Y117="―",Y117,"")</f>
        <v/>
      </c>
      <c r="Z118" s="187" t="str">
        <f t="shared" ref="Z118" si="102">IF(Z117="―",Z117,"")</f>
        <v/>
      </c>
      <c r="AA118" s="187" t="str">
        <f t="shared" ref="AA118" si="103">IF(AA117="―",AA117,"")</f>
        <v/>
      </c>
      <c r="AB118" s="187" t="str">
        <f t="shared" ref="AB118" si="104">IF(AB117="―",AB117,"")</f>
        <v/>
      </c>
      <c r="AC118" s="187" t="str">
        <f t="shared" ref="AC118" si="105">IF(AC117="―",AC117,"")</f>
        <v/>
      </c>
      <c r="AD118" s="187" t="str">
        <f t="shared" ref="AD118" si="106">IF(AD117="―",AD117,"")</f>
        <v/>
      </c>
      <c r="AE118" s="187" t="str">
        <f t="shared" ref="AE118" si="107">IF(AE117="―",AE117,"")</f>
        <v/>
      </c>
      <c r="AF118" s="187" t="str">
        <f t="shared" ref="AF118" si="108">IF(AF117="―",AF117,"")</f>
        <v/>
      </c>
      <c r="AG118" s="187" t="str">
        <f t="shared" ref="AG118" si="109">IF(AG117="―",AG117,"")</f>
        <v/>
      </c>
      <c r="AH118" s="187" t="str">
        <f t="shared" ref="AH118" si="110">IF(AH117="―",AH117,"")</f>
        <v/>
      </c>
      <c r="AI118" s="187" t="str">
        <f t="shared" ref="AI118" si="111">IF(AI117="―",AI117,"")</f>
        <v/>
      </c>
      <c r="AJ118" s="187" t="str">
        <f t="shared" ref="AJ118" si="112">IF(AJ117="―",AJ117,"")</f>
        <v/>
      </c>
      <c r="AK118" s="187" t="str">
        <f t="shared" ref="AK118" si="113">IF(AK117="―",AK117,"")</f>
        <v/>
      </c>
      <c r="AL118" s="187" t="str">
        <f t="shared" ref="AL118" si="114">IF(AL117="―",AL117,"")</f>
        <v/>
      </c>
      <c r="AM118" s="187" t="str">
        <f t="shared" ref="AM118" si="115">IF(AM117="―",AM117,"")</f>
        <v/>
      </c>
      <c r="AN118" s="187" t="str">
        <f t="shared" ref="AN118" si="116">IF(AN117="―",AN117,"")</f>
        <v/>
      </c>
      <c r="AO118" s="187" t="str">
        <f t="shared" ref="AO118" si="117">IF(AO117="―",AO117,"")</f>
        <v/>
      </c>
      <c r="AP118" s="187" t="str">
        <f t="shared" ref="AP118" si="118">IF(AP117="―",AP117,"")</f>
        <v/>
      </c>
      <c r="AQ118" s="188" t="str">
        <f t="shared" ref="AQ118" si="119">IF(AQ117="―",AQ117,"")</f>
        <v/>
      </c>
      <c r="AR118" s="310" t="str">
        <f>IF(AY118=0,"",AY117&amp;"/"&amp;AY118)</f>
        <v/>
      </c>
      <c r="AS118" s="311"/>
      <c r="AT118" s="218" t="s">
        <v>211</v>
      </c>
      <c r="AU118" s="312" t="str">
        <f>IFERROR(ROUNDDOWN(AY117/AY118,3),"%")</f>
        <v>%</v>
      </c>
      <c r="AV118" s="313"/>
      <c r="AX118" t="s">
        <v>30</v>
      </c>
      <c r="AY118">
        <f>IF(AB97="",0,DAY(EOMONTH(M98,0))-COUNTIF(M118:AQ118,"―"))</f>
        <v>0</v>
      </c>
      <c r="AZ118"/>
      <c r="BA118"/>
      <c r="BB118"/>
    </row>
    <row r="119" spans="1:54" s="100" customFormat="1" ht="6" customHeight="1"/>
    <row r="120" spans="1:54" s="100" customFormat="1" ht="43.5" customHeight="1">
      <c r="A120" s="317" t="s">
        <v>229</v>
      </c>
      <c r="B120" s="318"/>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row>
    <row r="121" spans="1:54" ht="24" customHeight="1">
      <c r="A121" s="100" t="s">
        <v>178</v>
      </c>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row>
    <row r="122" spans="1:54" ht="24" customHeight="1">
      <c r="A122" s="330" t="s">
        <v>222</v>
      </c>
      <c r="B122" s="330"/>
      <c r="C122" s="330"/>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1"/>
      <c r="AO122" s="331"/>
      <c r="AP122" s="331"/>
      <c r="AQ122" s="331"/>
      <c r="AR122" s="331"/>
      <c r="AS122" s="331"/>
      <c r="AT122" s="331"/>
      <c r="AU122" s="331"/>
      <c r="AV122" s="331"/>
    </row>
    <row r="123" spans="1:54" ht="12"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2"/>
      <c r="AO123" s="102"/>
      <c r="AP123" s="102"/>
      <c r="AQ123" s="102"/>
      <c r="AR123" s="102"/>
      <c r="AS123" s="102"/>
      <c r="AT123" s="102" t="s">
        <v>36</v>
      </c>
      <c r="AU123" s="224" t="str">
        <f>IF(Y127="","",AU93+1)</f>
        <v/>
      </c>
      <c r="AV123" s="102"/>
    </row>
    <row r="124" spans="1:54" ht="22.5" customHeight="1">
      <c r="A124" s="355" t="s">
        <v>179</v>
      </c>
      <c r="B124" s="356"/>
      <c r="C124" s="356"/>
      <c r="D124" s="357"/>
      <c r="E124" s="361" t="s">
        <v>180</v>
      </c>
      <c r="F124" s="363" t="str">
        <f>IF(Y127="","",基本情報入力!$C$3)</f>
        <v/>
      </c>
      <c r="G124" s="363"/>
      <c r="H124" s="365" t="s">
        <v>181</v>
      </c>
      <c r="I124" s="367" t="s">
        <v>182</v>
      </c>
      <c r="J124" s="368"/>
      <c r="K124" s="368"/>
      <c r="L124" s="369"/>
      <c r="M124" s="373" t="str">
        <f>IF(Y127="","",基本情報入力!$C$4)</f>
        <v/>
      </c>
      <c r="N124" s="374"/>
      <c r="O124" s="374"/>
      <c r="P124" s="374"/>
      <c r="Q124" s="374"/>
      <c r="R124" s="374"/>
      <c r="S124" s="374"/>
      <c r="T124" s="374"/>
      <c r="U124" s="374"/>
      <c r="V124" s="375"/>
      <c r="W124" s="332" t="s">
        <v>175</v>
      </c>
      <c r="X124" s="333"/>
      <c r="Y124" s="333"/>
      <c r="Z124" s="334"/>
      <c r="AA124" s="222" t="s">
        <v>170</v>
      </c>
      <c r="AB124" s="381" t="str">
        <f>IF(Y127="","",基本情報入力!$C$13)</f>
        <v/>
      </c>
      <c r="AC124" s="381"/>
      <c r="AD124" s="381"/>
      <c r="AE124" s="381"/>
      <c r="AF124" s="381"/>
      <c r="AG124" s="382"/>
      <c r="AH124" s="351" t="s">
        <v>214</v>
      </c>
      <c r="AI124" s="352"/>
      <c r="AJ124" s="352"/>
      <c r="AK124" s="353"/>
      <c r="AL124" s="314" t="str">
        <f>IF(Y127="","",基本情報入力!$C$8)</f>
        <v/>
      </c>
      <c r="AM124" s="315"/>
      <c r="AN124" s="315"/>
      <c r="AO124" s="315"/>
      <c r="AP124" s="315"/>
      <c r="AQ124" s="315"/>
      <c r="AR124" s="315"/>
      <c r="AS124" s="315"/>
      <c r="AT124" s="315"/>
      <c r="AU124" s="315"/>
      <c r="AV124" s="316"/>
      <c r="AW124" s="348"/>
    </row>
    <row r="125" spans="1:54" ht="22.5" customHeight="1">
      <c r="A125" s="358"/>
      <c r="B125" s="359"/>
      <c r="C125" s="359"/>
      <c r="D125" s="360"/>
      <c r="E125" s="362"/>
      <c r="F125" s="364"/>
      <c r="G125" s="364"/>
      <c r="H125" s="366"/>
      <c r="I125" s="370"/>
      <c r="J125" s="371"/>
      <c r="K125" s="371"/>
      <c r="L125" s="372"/>
      <c r="M125" s="376"/>
      <c r="N125" s="377"/>
      <c r="O125" s="377"/>
      <c r="P125" s="377"/>
      <c r="Q125" s="377"/>
      <c r="R125" s="377"/>
      <c r="S125" s="377"/>
      <c r="T125" s="377"/>
      <c r="U125" s="377"/>
      <c r="V125" s="378"/>
      <c r="W125" s="379"/>
      <c r="X125" s="380"/>
      <c r="Y125" s="380"/>
      <c r="Z125" s="380"/>
      <c r="AA125" s="223" t="s">
        <v>168</v>
      </c>
      <c r="AB125" s="349" t="str">
        <f>IF(Y127="","",基本情報入力!$C$14)</f>
        <v/>
      </c>
      <c r="AC125" s="349"/>
      <c r="AD125" s="349"/>
      <c r="AE125" s="349"/>
      <c r="AF125" s="349"/>
      <c r="AG125" s="350"/>
      <c r="AH125" s="351" t="s">
        <v>215</v>
      </c>
      <c r="AI125" s="352"/>
      <c r="AJ125" s="352"/>
      <c r="AK125" s="353"/>
      <c r="AL125" s="314" t="str">
        <f>IF(Y127="","",基本情報入力!$D$10)</f>
        <v/>
      </c>
      <c r="AM125" s="315"/>
      <c r="AN125" s="315"/>
      <c r="AO125" s="315"/>
      <c r="AP125" s="315"/>
      <c r="AQ125" s="315"/>
      <c r="AR125" s="315"/>
      <c r="AS125" s="315"/>
      <c r="AT125" s="315"/>
      <c r="AU125" s="315"/>
      <c r="AV125" s="316"/>
      <c r="AW125" s="348"/>
    </row>
    <row r="126" spans="1:54" s="100" customFormat="1" ht="22.5" customHeight="1">
      <c r="V126" s="103"/>
      <c r="X126" s="104"/>
      <c r="AW126" s="348"/>
    </row>
    <row r="127" spans="1:54" ht="24" customHeight="1">
      <c r="A127" s="332" t="s">
        <v>185</v>
      </c>
      <c r="B127" s="333"/>
      <c r="C127" s="333"/>
      <c r="D127" s="333"/>
      <c r="E127" s="333"/>
      <c r="F127" s="334"/>
      <c r="G127" s="332" t="s">
        <v>186</v>
      </c>
      <c r="H127" s="333"/>
      <c r="I127" s="333"/>
      <c r="J127" s="333"/>
      <c r="K127" s="333"/>
      <c r="L127" s="334"/>
      <c r="M127" s="198"/>
      <c r="N127" s="199"/>
      <c r="O127" s="199"/>
      <c r="P127" s="199"/>
      <c r="Q127" s="199"/>
      <c r="R127" s="199"/>
      <c r="S127" s="199"/>
      <c r="T127" s="199"/>
      <c r="U127" s="199"/>
      <c r="V127" s="199"/>
      <c r="W127" s="199"/>
      <c r="X127" s="199"/>
      <c r="Y127" s="354" t="str" cm="1">
        <f t="array" ref="Y127">_xlfn.IFS(基本情報入力!$C$13=0,"",EOMONTH(基本情報入力!$C$13,AY127-1)&gt;=基本情報入力!$C$14,"",TRUE,EOMONTH(基本情報入力!$C$13,AY127))</f>
        <v/>
      </c>
      <c r="Z127" s="354"/>
      <c r="AA127" s="354"/>
      <c r="AB127" s="200" t="str" cm="1">
        <f t="array" ref="AB127">_xlfn.IFS(基本情報入力!$C$13=0,"",EOMONTH(基本情報入力!$C$13,AY127-1)&gt;=基本情報入力!$C$14,"",TRUE,MONTH(EOMONTH(基本情報入力!$C$13,AY127)))</f>
        <v/>
      </c>
      <c r="AC127" s="201" t="s">
        <v>32</v>
      </c>
      <c r="AD127" s="199"/>
      <c r="AE127" s="199"/>
      <c r="AF127" s="199"/>
      <c r="AG127" s="199"/>
      <c r="AH127" s="199"/>
      <c r="AI127" s="199"/>
      <c r="AJ127" s="199"/>
      <c r="AK127" s="199"/>
      <c r="AL127" s="199"/>
      <c r="AM127" s="199"/>
      <c r="AN127" s="199"/>
      <c r="AO127" s="199"/>
      <c r="AP127" s="199"/>
      <c r="AQ127" s="202"/>
      <c r="AR127" s="332" t="s">
        <v>187</v>
      </c>
      <c r="AS127" s="333"/>
      <c r="AT127" s="333"/>
      <c r="AU127" s="333"/>
      <c r="AV127" s="334"/>
      <c r="AW127" s="348"/>
      <c r="AX127" t="s">
        <v>188</v>
      </c>
      <c r="AY127">
        <f>AY97+1</f>
        <v>4</v>
      </c>
    </row>
    <row r="128" spans="1:54" ht="14.1" customHeight="1">
      <c r="A128" s="335"/>
      <c r="B128" s="336"/>
      <c r="C128" s="336"/>
      <c r="D128" s="336"/>
      <c r="E128" s="336"/>
      <c r="F128" s="337"/>
      <c r="G128" s="335"/>
      <c r="H128" s="336"/>
      <c r="I128" s="336"/>
      <c r="J128" s="336"/>
      <c r="K128" s="336"/>
      <c r="L128" s="337"/>
      <c r="M128" s="203">
        <f>IFERROR(DATE(AY128,AB127,1),1)</f>
        <v>1</v>
      </c>
      <c r="N128" s="203">
        <f>M128+1</f>
        <v>2</v>
      </c>
      <c r="O128" s="203">
        <f t="shared" ref="O128:AN128" si="120">N128+1</f>
        <v>3</v>
      </c>
      <c r="P128" s="203">
        <f t="shared" si="120"/>
        <v>4</v>
      </c>
      <c r="Q128" s="203">
        <f t="shared" si="120"/>
        <v>5</v>
      </c>
      <c r="R128" s="203">
        <f t="shared" si="120"/>
        <v>6</v>
      </c>
      <c r="S128" s="203">
        <f t="shared" si="120"/>
        <v>7</v>
      </c>
      <c r="T128" s="203">
        <f t="shared" si="120"/>
        <v>8</v>
      </c>
      <c r="U128" s="203">
        <f t="shared" si="120"/>
        <v>9</v>
      </c>
      <c r="V128" s="203">
        <f t="shared" si="120"/>
        <v>10</v>
      </c>
      <c r="W128" s="203">
        <f t="shared" si="120"/>
        <v>11</v>
      </c>
      <c r="X128" s="203">
        <f t="shared" si="120"/>
        <v>12</v>
      </c>
      <c r="Y128" s="203">
        <f t="shared" si="120"/>
        <v>13</v>
      </c>
      <c r="Z128" s="203">
        <f t="shared" si="120"/>
        <v>14</v>
      </c>
      <c r="AA128" s="203">
        <f t="shared" si="120"/>
        <v>15</v>
      </c>
      <c r="AB128" s="203">
        <f t="shared" si="120"/>
        <v>16</v>
      </c>
      <c r="AC128" s="203">
        <f t="shared" si="120"/>
        <v>17</v>
      </c>
      <c r="AD128" s="203">
        <f t="shared" si="120"/>
        <v>18</v>
      </c>
      <c r="AE128" s="203">
        <f t="shared" si="120"/>
        <v>19</v>
      </c>
      <c r="AF128" s="203">
        <f t="shared" si="120"/>
        <v>20</v>
      </c>
      <c r="AG128" s="203">
        <f t="shared" si="120"/>
        <v>21</v>
      </c>
      <c r="AH128" s="203">
        <f t="shared" si="120"/>
        <v>22</v>
      </c>
      <c r="AI128" s="203">
        <f t="shared" si="120"/>
        <v>23</v>
      </c>
      <c r="AJ128" s="203">
        <f t="shared" si="120"/>
        <v>24</v>
      </c>
      <c r="AK128" s="203">
        <f t="shared" si="120"/>
        <v>25</v>
      </c>
      <c r="AL128" s="203">
        <f t="shared" si="120"/>
        <v>26</v>
      </c>
      <c r="AM128" s="203">
        <f t="shared" si="120"/>
        <v>27</v>
      </c>
      <c r="AN128" s="203">
        <f t="shared" si="120"/>
        <v>28</v>
      </c>
      <c r="AO128" s="203" t="str" cm="1">
        <f t="array" ref="AO128">_xlfn.IFS(AN128="","",MONTH(AN128+1)=AB127,AN128+1,TRUE,"")</f>
        <v/>
      </c>
      <c r="AP128" s="204" t="str" cm="1">
        <f t="array" ref="AP128">_xlfn.IFS(AN128="","",MONTH(AN128+2)=AB127,AN128+2,TRUE,"")</f>
        <v/>
      </c>
      <c r="AQ128" s="205" t="str" cm="1">
        <f t="array" ref="AQ128">_xlfn.IFS(AN128="","",MONTH(AN128+3)=AB127,AN128+3,TRUE,"")</f>
        <v/>
      </c>
      <c r="AR128" s="335"/>
      <c r="AS128" s="336"/>
      <c r="AT128" s="336"/>
      <c r="AU128" s="336"/>
      <c r="AV128" s="337"/>
      <c r="AW128" s="348"/>
      <c r="AX128" t="s">
        <v>34</v>
      </c>
      <c r="AY128" t="str">
        <f>IFERROR(YEAR(Y127),"****")</f>
        <v>****</v>
      </c>
    </row>
    <row r="129" spans="1:54" ht="14.1" customHeight="1">
      <c r="A129" s="335"/>
      <c r="B129" s="336"/>
      <c r="C129" s="336"/>
      <c r="D129" s="336"/>
      <c r="E129" s="336"/>
      <c r="F129" s="337"/>
      <c r="G129" s="335"/>
      <c r="H129" s="336"/>
      <c r="I129" s="336"/>
      <c r="J129" s="336"/>
      <c r="K129" s="336"/>
      <c r="L129" s="337"/>
      <c r="M129" s="206" t="str">
        <f>IF(Y127="","",TEXT(WEEKDAY(+M128),"aaa"))</f>
        <v/>
      </c>
      <c r="N129" s="207" t="str">
        <f>IF(Y127="","",TEXT(WEEKDAY(+N128),"aaa"))</f>
        <v/>
      </c>
      <c r="O129" s="207" t="str">
        <f>IF(Y127="","",TEXT(WEEKDAY(+O128),"aaa"))</f>
        <v/>
      </c>
      <c r="P129" s="207" t="str">
        <f>IF(Y127="","",TEXT(WEEKDAY(+P128),"aaa"))</f>
        <v/>
      </c>
      <c r="Q129" s="207" t="str">
        <f>IF(Y127="","",TEXT(WEEKDAY(+Q128),"aaa"))</f>
        <v/>
      </c>
      <c r="R129" s="207" t="str">
        <f>IF(Y127="","",TEXT(WEEKDAY(+R128),"aaa"))</f>
        <v/>
      </c>
      <c r="S129" s="207" t="str">
        <f>IF(Y127="","",TEXT(WEEKDAY(+S128),"aaa"))</f>
        <v/>
      </c>
      <c r="T129" s="207" t="str">
        <f>IF(Y127="","",TEXT(WEEKDAY(+T128),"aaa"))</f>
        <v/>
      </c>
      <c r="U129" s="207" t="str">
        <f>IF(Y127="","",TEXT(WEEKDAY(+U128),"aaa"))</f>
        <v/>
      </c>
      <c r="V129" s="207" t="str">
        <f>IF(Y127="","",TEXT(WEEKDAY(+V128),"aaa"))</f>
        <v/>
      </c>
      <c r="W129" s="207" t="str">
        <f>IF(Y127="","",TEXT(WEEKDAY(+W128),"aaa"))</f>
        <v/>
      </c>
      <c r="X129" s="207" t="str">
        <f>IF(Y127="","",TEXT(WEEKDAY(+X128),"aaa"))</f>
        <v/>
      </c>
      <c r="Y129" s="207" t="str">
        <f>IF(Y127="","",TEXT(WEEKDAY(+Y128),"aaa"))</f>
        <v/>
      </c>
      <c r="Z129" s="207" t="str">
        <f>IF(Y127="","",TEXT(WEEKDAY(+Z128),"aaa"))</f>
        <v/>
      </c>
      <c r="AA129" s="207" t="str">
        <f>IF(Y127="","",TEXT(WEEKDAY(+AA128),"aaa"))</f>
        <v/>
      </c>
      <c r="AB129" s="207" t="str">
        <f>IF(Y127="","",TEXT(WEEKDAY(+AB128),"aaa"))</f>
        <v/>
      </c>
      <c r="AC129" s="207" t="str">
        <f>IF(Y127="","",TEXT(WEEKDAY(+AC128),"aaa"))</f>
        <v/>
      </c>
      <c r="AD129" s="207" t="str">
        <f>IF(Y127="","",TEXT(WEEKDAY(+AD128),"aaa"))</f>
        <v/>
      </c>
      <c r="AE129" s="207" t="str">
        <f>IF(Y127="","",TEXT(WEEKDAY(+AE128),"aaa"))</f>
        <v/>
      </c>
      <c r="AF129" s="207" t="str">
        <f>IF(Y127="","",TEXT(WEEKDAY(+AF128),"aaa"))</f>
        <v/>
      </c>
      <c r="AG129" s="207" t="str">
        <f>IF(Y127="","",TEXT(WEEKDAY(+AG128),"aaa"))</f>
        <v/>
      </c>
      <c r="AH129" s="207" t="str">
        <f>IF(Y127="","",TEXT(WEEKDAY(+AH128),"aaa"))</f>
        <v/>
      </c>
      <c r="AI129" s="207" t="str">
        <f>IF(Y127="","",TEXT(WEEKDAY(+AI128),"aaa"))</f>
        <v/>
      </c>
      <c r="AJ129" s="207" t="str">
        <f>IF(Y127="","",TEXT(WEEKDAY(+AJ128),"aaa"))</f>
        <v/>
      </c>
      <c r="AK129" s="207" t="str">
        <f>IF(Y127="","",TEXT(WEEKDAY(+AK128),"aaa"))</f>
        <v/>
      </c>
      <c r="AL129" s="207" t="str">
        <f>IF(Y127="","",TEXT(WEEKDAY(+AL128),"aaa"))</f>
        <v/>
      </c>
      <c r="AM129" s="207" t="str">
        <f>IF(Y127="","",TEXT(WEEKDAY(+AM128),"aaa"))</f>
        <v/>
      </c>
      <c r="AN129" s="207" t="str">
        <f>IF(Y127="","",TEXT(WEEKDAY(+AN128),"aaa"))</f>
        <v/>
      </c>
      <c r="AO129" s="207" t="str" cm="1">
        <f t="array" ref="AO129">_xlfn.IFS(Y127="","",AO128="","",TRUE,TEXT(WEEKDAY(+AO128),"aaa"))</f>
        <v/>
      </c>
      <c r="AP129" s="207" t="str" cm="1">
        <f t="array" ref="AP129">_xlfn.IFS(Y127="","",AP128="","",TRUE,TEXT(WEEKDAY(+AP128),"aaa"))</f>
        <v/>
      </c>
      <c r="AQ129" s="208" t="str" cm="1">
        <f t="array" ref="AQ129">_xlfn.IFS(Y127="","",AQ128="","",TRUE,TEXT(WEEKDAY(+AQ128),"aaa"))</f>
        <v/>
      </c>
      <c r="AR129" s="335"/>
      <c r="AS129" s="336"/>
      <c r="AT129" s="336"/>
      <c r="AU129" s="336"/>
      <c r="AV129" s="337"/>
      <c r="AW129" s="348"/>
    </row>
    <row r="130" spans="1:54" ht="14.1" customHeight="1" thickBot="1">
      <c r="A130" s="338"/>
      <c r="B130" s="339"/>
      <c r="C130" s="339"/>
      <c r="D130" s="339"/>
      <c r="E130" s="339"/>
      <c r="F130" s="340"/>
      <c r="G130" s="338"/>
      <c r="H130" s="339"/>
      <c r="I130" s="339"/>
      <c r="J130" s="339"/>
      <c r="K130" s="339"/>
      <c r="L130" s="34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341"/>
      <c r="AS130" s="342"/>
      <c r="AT130" s="342"/>
      <c r="AU130" s="342"/>
      <c r="AV130" s="343"/>
      <c r="AW130" s="348"/>
    </row>
    <row r="131" spans="1:54" ht="22.5" customHeight="1" thickTop="1">
      <c r="A131" s="344"/>
      <c r="B131" s="345"/>
      <c r="C131" s="345"/>
      <c r="D131" s="345"/>
      <c r="E131" s="345"/>
      <c r="F131" s="345"/>
      <c r="G131" s="344"/>
      <c r="H131" s="345"/>
      <c r="I131" s="345"/>
      <c r="J131" s="345"/>
      <c r="K131" s="345"/>
      <c r="L131" s="346"/>
      <c r="M131" s="179"/>
      <c r="N131" s="179"/>
      <c r="O131" s="179"/>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79"/>
      <c r="AQ131" s="178"/>
      <c r="AR131" s="383"/>
      <c r="AS131" s="384"/>
      <c r="AT131" s="384"/>
      <c r="AU131" s="384"/>
      <c r="AV131" s="385"/>
      <c r="AW131" s="348"/>
    </row>
    <row r="132" spans="1:54" ht="22.5" customHeight="1">
      <c r="A132" s="344"/>
      <c r="B132" s="345"/>
      <c r="C132" s="345"/>
      <c r="D132" s="345"/>
      <c r="E132" s="345"/>
      <c r="F132" s="345"/>
      <c r="G132" s="344"/>
      <c r="H132" s="345"/>
      <c r="I132" s="345"/>
      <c r="J132" s="345"/>
      <c r="K132" s="345"/>
      <c r="L132" s="346"/>
      <c r="M132" s="181"/>
      <c r="N132" s="181"/>
      <c r="O132" s="181"/>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3"/>
      <c r="AP132" s="184"/>
      <c r="AQ132" s="177"/>
      <c r="AR132" s="304"/>
      <c r="AS132" s="305"/>
      <c r="AT132" s="305"/>
      <c r="AU132" s="305"/>
      <c r="AV132" s="306"/>
    </row>
    <row r="133" spans="1:54" ht="22.5" customHeight="1">
      <c r="A133" s="327"/>
      <c r="B133" s="328"/>
      <c r="C133" s="328"/>
      <c r="D133" s="328"/>
      <c r="E133" s="328"/>
      <c r="F133" s="329"/>
      <c r="G133" s="327"/>
      <c r="H133" s="328"/>
      <c r="I133" s="328"/>
      <c r="J133" s="328"/>
      <c r="K133" s="328"/>
      <c r="L133" s="329"/>
      <c r="M133" s="184"/>
      <c r="N133" s="184"/>
      <c r="O133" s="184"/>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4"/>
      <c r="AQ133" s="177"/>
      <c r="AR133" s="304"/>
      <c r="AS133" s="305"/>
      <c r="AT133" s="305"/>
      <c r="AU133" s="305"/>
      <c r="AV133" s="306"/>
    </row>
    <row r="134" spans="1:54" ht="22.5" customHeight="1">
      <c r="A134" s="327"/>
      <c r="B134" s="328"/>
      <c r="C134" s="328"/>
      <c r="D134" s="328"/>
      <c r="E134" s="328"/>
      <c r="F134" s="329"/>
      <c r="G134" s="327"/>
      <c r="H134" s="328"/>
      <c r="I134" s="328"/>
      <c r="J134" s="328"/>
      <c r="K134" s="328"/>
      <c r="L134" s="329"/>
      <c r="M134" s="184"/>
      <c r="N134" s="184"/>
      <c r="O134" s="184"/>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4"/>
      <c r="AQ134" s="177"/>
      <c r="AR134" s="304"/>
      <c r="AS134" s="305"/>
      <c r="AT134" s="305"/>
      <c r="AU134" s="305"/>
      <c r="AV134" s="306"/>
    </row>
    <row r="135" spans="1:54" ht="22.5" customHeight="1">
      <c r="A135" s="327"/>
      <c r="B135" s="328"/>
      <c r="C135" s="328"/>
      <c r="D135" s="328"/>
      <c r="E135" s="328"/>
      <c r="F135" s="329"/>
      <c r="G135" s="327"/>
      <c r="H135" s="328"/>
      <c r="I135" s="328"/>
      <c r="J135" s="328"/>
      <c r="K135" s="328"/>
      <c r="L135" s="329"/>
      <c r="M135" s="184"/>
      <c r="N135" s="184"/>
      <c r="O135" s="184"/>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4"/>
      <c r="AQ135" s="177"/>
      <c r="AR135" s="304"/>
      <c r="AS135" s="305"/>
      <c r="AT135" s="305"/>
      <c r="AU135" s="305"/>
      <c r="AV135" s="306"/>
    </row>
    <row r="136" spans="1:54" ht="22.5" customHeight="1">
      <c r="A136" s="327"/>
      <c r="B136" s="328"/>
      <c r="C136" s="328"/>
      <c r="D136" s="328"/>
      <c r="E136" s="328"/>
      <c r="F136" s="329"/>
      <c r="G136" s="327"/>
      <c r="H136" s="328"/>
      <c r="I136" s="328"/>
      <c r="J136" s="328"/>
      <c r="K136" s="328"/>
      <c r="L136" s="329"/>
      <c r="M136" s="184"/>
      <c r="N136" s="184"/>
      <c r="O136" s="184"/>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4"/>
      <c r="AQ136" s="177"/>
      <c r="AR136" s="304"/>
      <c r="AS136" s="305"/>
      <c r="AT136" s="305"/>
      <c r="AU136" s="305"/>
      <c r="AV136" s="306"/>
    </row>
    <row r="137" spans="1:54" ht="22.5" customHeight="1">
      <c r="A137" s="327"/>
      <c r="B137" s="328"/>
      <c r="C137" s="328"/>
      <c r="D137" s="328"/>
      <c r="E137" s="328"/>
      <c r="F137" s="329"/>
      <c r="G137" s="327"/>
      <c r="H137" s="328"/>
      <c r="I137" s="328"/>
      <c r="J137" s="328"/>
      <c r="K137" s="328"/>
      <c r="L137" s="329"/>
      <c r="M137" s="184"/>
      <c r="N137" s="184"/>
      <c r="O137" s="184"/>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4"/>
      <c r="AQ137" s="177"/>
      <c r="AR137" s="304"/>
      <c r="AS137" s="305"/>
      <c r="AT137" s="305"/>
      <c r="AU137" s="305"/>
      <c r="AV137" s="306"/>
    </row>
    <row r="138" spans="1:54" s="100" customFormat="1" ht="22.5" customHeight="1">
      <c r="A138" s="327"/>
      <c r="B138" s="328"/>
      <c r="C138" s="328"/>
      <c r="D138" s="328"/>
      <c r="E138" s="328"/>
      <c r="F138" s="329"/>
      <c r="G138" s="327"/>
      <c r="H138" s="328"/>
      <c r="I138" s="328"/>
      <c r="J138" s="328"/>
      <c r="K138" s="328"/>
      <c r="L138" s="329"/>
      <c r="M138" s="184"/>
      <c r="N138" s="184"/>
      <c r="O138" s="184"/>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4"/>
      <c r="AQ138" s="177"/>
      <c r="AR138" s="304"/>
      <c r="AS138" s="305"/>
      <c r="AT138" s="305"/>
      <c r="AU138" s="305"/>
      <c r="AV138" s="306"/>
      <c r="AX138"/>
      <c r="AY138"/>
      <c r="AZ138"/>
      <c r="BA138"/>
      <c r="BB138" s="108"/>
    </row>
    <row r="139" spans="1:54" s="100" customFormat="1" ht="22.5" customHeight="1">
      <c r="A139" s="327"/>
      <c r="B139" s="328"/>
      <c r="C139" s="328"/>
      <c r="D139" s="328"/>
      <c r="E139" s="328"/>
      <c r="F139" s="329"/>
      <c r="G139" s="327"/>
      <c r="H139" s="328"/>
      <c r="I139" s="328"/>
      <c r="J139" s="328"/>
      <c r="K139" s="328"/>
      <c r="L139" s="329"/>
      <c r="M139" s="184"/>
      <c r="N139" s="184"/>
      <c r="O139" s="184"/>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4"/>
      <c r="AQ139" s="177"/>
      <c r="AR139" s="304"/>
      <c r="AS139" s="305"/>
      <c r="AT139" s="305"/>
      <c r="AU139" s="305"/>
      <c r="AV139" s="306"/>
      <c r="AX139"/>
      <c r="AY139"/>
      <c r="AZ139"/>
      <c r="BA139"/>
      <c r="BB139" s="108"/>
    </row>
    <row r="140" spans="1:54" s="100" customFormat="1" ht="22.5" customHeight="1">
      <c r="A140" s="327"/>
      <c r="B140" s="328"/>
      <c r="C140" s="328"/>
      <c r="D140" s="328"/>
      <c r="E140" s="328"/>
      <c r="F140" s="329"/>
      <c r="G140" s="327"/>
      <c r="H140" s="328"/>
      <c r="I140" s="328"/>
      <c r="J140" s="328"/>
      <c r="K140" s="328"/>
      <c r="L140" s="329"/>
      <c r="M140" s="184"/>
      <c r="N140" s="184"/>
      <c r="O140" s="184"/>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4"/>
      <c r="AQ140" s="177"/>
      <c r="AR140" s="304"/>
      <c r="AS140" s="305"/>
      <c r="AT140" s="305"/>
      <c r="AU140" s="305"/>
      <c r="AV140" s="306"/>
      <c r="AX140"/>
      <c r="AY140"/>
      <c r="AZ140"/>
      <c r="BA140"/>
      <c r="BB140" s="108"/>
    </row>
    <row r="141" spans="1:54" s="100" customFormat="1" ht="22.5" customHeight="1">
      <c r="A141" s="327"/>
      <c r="B141" s="328"/>
      <c r="C141" s="328"/>
      <c r="D141" s="328"/>
      <c r="E141" s="328"/>
      <c r="F141" s="329"/>
      <c r="G141" s="327"/>
      <c r="H141" s="328"/>
      <c r="I141" s="328"/>
      <c r="J141" s="328"/>
      <c r="K141" s="328"/>
      <c r="L141" s="329"/>
      <c r="M141" s="184"/>
      <c r="N141" s="184"/>
      <c r="O141" s="184"/>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4"/>
      <c r="AQ141" s="177"/>
      <c r="AR141" s="304"/>
      <c r="AS141" s="305"/>
      <c r="AT141" s="305"/>
      <c r="AU141" s="305"/>
      <c r="AV141" s="306"/>
      <c r="AX141"/>
      <c r="AY141"/>
      <c r="AZ141"/>
      <c r="BA141"/>
      <c r="BB141" s="108"/>
    </row>
    <row r="142" spans="1:54" s="100" customFormat="1" ht="22.5" customHeight="1">
      <c r="A142" s="327"/>
      <c r="B142" s="328"/>
      <c r="C142" s="328"/>
      <c r="D142" s="328"/>
      <c r="E142" s="328"/>
      <c r="F142" s="329"/>
      <c r="G142" s="327"/>
      <c r="H142" s="328"/>
      <c r="I142" s="328"/>
      <c r="J142" s="328"/>
      <c r="K142" s="328"/>
      <c r="L142" s="329"/>
      <c r="M142" s="184"/>
      <c r="N142" s="184"/>
      <c r="O142" s="184"/>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4"/>
      <c r="AQ142" s="177"/>
      <c r="AR142" s="304"/>
      <c r="AS142" s="305"/>
      <c r="AT142" s="305"/>
      <c r="AU142" s="305"/>
      <c r="AV142" s="306"/>
      <c r="AX142"/>
      <c r="AY142"/>
      <c r="AZ142"/>
      <c r="BA142"/>
      <c r="BB142" s="108"/>
    </row>
    <row r="143" spans="1:54" s="100" customFormat="1" ht="22.5" customHeight="1">
      <c r="A143" s="327"/>
      <c r="B143" s="328"/>
      <c r="C143" s="328"/>
      <c r="D143" s="328"/>
      <c r="E143" s="328"/>
      <c r="F143" s="329"/>
      <c r="G143" s="327"/>
      <c r="H143" s="328"/>
      <c r="I143" s="328"/>
      <c r="J143" s="328"/>
      <c r="K143" s="328"/>
      <c r="L143" s="329"/>
      <c r="M143" s="184"/>
      <c r="N143" s="184"/>
      <c r="O143" s="184"/>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c r="AP143" s="184"/>
      <c r="AQ143" s="177"/>
      <c r="AR143" s="304"/>
      <c r="AS143" s="305"/>
      <c r="AT143" s="305"/>
      <c r="AU143" s="305"/>
      <c r="AV143" s="306"/>
      <c r="AX143"/>
      <c r="AY143"/>
      <c r="AZ143"/>
      <c r="BA143"/>
      <c r="BB143" s="108"/>
    </row>
    <row r="144" spans="1:54" s="100" customFormat="1" ht="22.5" customHeight="1">
      <c r="A144" s="327"/>
      <c r="B144" s="328"/>
      <c r="C144" s="328"/>
      <c r="D144" s="328"/>
      <c r="E144" s="328"/>
      <c r="F144" s="329"/>
      <c r="G144" s="327"/>
      <c r="H144" s="328"/>
      <c r="I144" s="328"/>
      <c r="J144" s="328"/>
      <c r="K144" s="328"/>
      <c r="L144" s="329"/>
      <c r="M144" s="184"/>
      <c r="N144" s="184"/>
      <c r="O144" s="184"/>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4"/>
      <c r="AQ144" s="177"/>
      <c r="AR144" s="304"/>
      <c r="AS144" s="305"/>
      <c r="AT144" s="305"/>
      <c r="AU144" s="305"/>
      <c r="AV144" s="306"/>
      <c r="AX144"/>
      <c r="AY144"/>
      <c r="AZ144"/>
      <c r="BA144"/>
      <c r="BB144" s="108"/>
    </row>
    <row r="145" spans="1:54" s="100" customFormat="1" ht="22.5" customHeight="1">
      <c r="A145" s="327"/>
      <c r="B145" s="328"/>
      <c r="C145" s="328"/>
      <c r="D145" s="328"/>
      <c r="E145" s="328"/>
      <c r="F145" s="329"/>
      <c r="G145" s="327"/>
      <c r="H145" s="328"/>
      <c r="I145" s="328"/>
      <c r="J145" s="328"/>
      <c r="K145" s="328"/>
      <c r="L145" s="329"/>
      <c r="M145" s="184"/>
      <c r="N145" s="184"/>
      <c r="O145" s="184"/>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4"/>
      <c r="AQ145" s="177"/>
      <c r="AR145" s="304"/>
      <c r="AS145" s="305"/>
      <c r="AT145" s="305"/>
      <c r="AU145" s="305"/>
      <c r="AV145" s="306"/>
      <c r="AX145"/>
      <c r="AY145"/>
      <c r="AZ145"/>
      <c r="BA145"/>
      <c r="BB145" s="108"/>
    </row>
    <row r="146" spans="1:54" s="100" customFormat="1" ht="22.5" customHeight="1" thickBot="1">
      <c r="A146" s="319"/>
      <c r="B146" s="320"/>
      <c r="C146" s="320"/>
      <c r="D146" s="320"/>
      <c r="E146" s="320"/>
      <c r="F146" s="321"/>
      <c r="G146" s="319"/>
      <c r="H146" s="320"/>
      <c r="I146" s="320"/>
      <c r="J146" s="320"/>
      <c r="K146" s="320"/>
      <c r="L146" s="321"/>
      <c r="M146" s="184"/>
      <c r="N146" s="184"/>
      <c r="O146" s="184"/>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5"/>
      <c r="AQ146" s="177"/>
      <c r="AR146" s="304"/>
      <c r="AS146" s="305"/>
      <c r="AT146" s="305"/>
      <c r="AU146" s="305"/>
      <c r="AV146" s="306"/>
      <c r="AX146"/>
      <c r="AY146"/>
      <c r="AZ146"/>
      <c r="BA146"/>
      <c r="BB146"/>
    </row>
    <row r="147" spans="1:54" s="100" customFormat="1" ht="24" customHeight="1" thickTop="1">
      <c r="A147" s="322" t="s">
        <v>208</v>
      </c>
      <c r="B147" s="323"/>
      <c r="C147" s="323"/>
      <c r="D147" s="323"/>
      <c r="E147" s="323"/>
      <c r="F147" s="323"/>
      <c r="G147" s="323"/>
      <c r="H147" s="323"/>
      <c r="I147" s="323"/>
      <c r="J147" s="323"/>
      <c r="K147" s="323"/>
      <c r="L147" s="324"/>
      <c r="M147" s="111"/>
      <c r="N147" s="112"/>
      <c r="O147" s="112"/>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2"/>
      <c r="AQ147" s="114"/>
      <c r="AR147" s="307" t="s">
        <v>209</v>
      </c>
      <c r="AS147" s="308"/>
      <c r="AT147" s="308"/>
      <c r="AU147" s="308"/>
      <c r="AV147" s="309"/>
      <c r="AX147" t="s">
        <v>31</v>
      </c>
      <c r="AY147">
        <f>COUNTIF(M147:AQ147,"○")</f>
        <v>0</v>
      </c>
      <c r="AZ147"/>
      <c r="BA147"/>
      <c r="BB147"/>
    </row>
    <row r="148" spans="1:54" s="100" customFormat="1" ht="24" customHeight="1">
      <c r="A148" s="325" t="s">
        <v>210</v>
      </c>
      <c r="B148" s="326"/>
      <c r="C148" s="326"/>
      <c r="D148" s="326"/>
      <c r="E148" s="326"/>
      <c r="F148" s="326"/>
      <c r="G148" s="326"/>
      <c r="H148" s="326"/>
      <c r="I148" s="326"/>
      <c r="J148" s="326"/>
      <c r="K148" s="326"/>
      <c r="L148" s="326"/>
      <c r="M148" s="186" t="str">
        <f>IF(M147="―",M147,"")</f>
        <v/>
      </c>
      <c r="N148" s="187" t="str">
        <f t="shared" ref="N148" si="121">IF(N147="―",N147,"")</f>
        <v/>
      </c>
      <c r="O148" s="187" t="str">
        <f t="shared" ref="O148" si="122">IF(O147="―",O147,"")</f>
        <v/>
      </c>
      <c r="P148" s="187" t="str">
        <f t="shared" ref="P148" si="123">IF(P147="―",P147,"")</f>
        <v/>
      </c>
      <c r="Q148" s="187" t="str">
        <f t="shared" ref="Q148" si="124">IF(Q147="―",Q147,"")</f>
        <v/>
      </c>
      <c r="R148" s="187" t="str">
        <f t="shared" ref="R148" si="125">IF(R147="―",R147,"")</f>
        <v/>
      </c>
      <c r="S148" s="187" t="str">
        <f t="shared" ref="S148" si="126">IF(S147="―",S147,"")</f>
        <v/>
      </c>
      <c r="T148" s="187" t="str">
        <f t="shared" ref="T148" si="127">IF(T147="―",T147,"")</f>
        <v/>
      </c>
      <c r="U148" s="187" t="str">
        <f t="shared" ref="U148" si="128">IF(U147="―",U147,"")</f>
        <v/>
      </c>
      <c r="V148" s="187" t="str">
        <f t="shared" ref="V148" si="129">IF(V147="―",V147,"")</f>
        <v/>
      </c>
      <c r="W148" s="187" t="str">
        <f t="shared" ref="W148" si="130">IF(W147="―",W147,"")</f>
        <v/>
      </c>
      <c r="X148" s="187" t="str">
        <f t="shared" ref="X148" si="131">IF(X147="―",X147,"")</f>
        <v/>
      </c>
      <c r="Y148" s="187" t="str">
        <f t="shared" ref="Y148" si="132">IF(Y147="―",Y147,"")</f>
        <v/>
      </c>
      <c r="Z148" s="187" t="str">
        <f t="shared" ref="Z148" si="133">IF(Z147="―",Z147,"")</f>
        <v/>
      </c>
      <c r="AA148" s="187" t="str">
        <f t="shared" ref="AA148" si="134">IF(AA147="―",AA147,"")</f>
        <v/>
      </c>
      <c r="AB148" s="187" t="str">
        <f t="shared" ref="AB148" si="135">IF(AB147="―",AB147,"")</f>
        <v/>
      </c>
      <c r="AC148" s="187" t="str">
        <f t="shared" ref="AC148" si="136">IF(AC147="―",AC147,"")</f>
        <v/>
      </c>
      <c r="AD148" s="187" t="str">
        <f t="shared" ref="AD148" si="137">IF(AD147="―",AD147,"")</f>
        <v/>
      </c>
      <c r="AE148" s="187" t="str">
        <f t="shared" ref="AE148" si="138">IF(AE147="―",AE147,"")</f>
        <v/>
      </c>
      <c r="AF148" s="187" t="str">
        <f t="shared" ref="AF148" si="139">IF(AF147="―",AF147,"")</f>
        <v/>
      </c>
      <c r="AG148" s="187" t="str">
        <f t="shared" ref="AG148" si="140">IF(AG147="―",AG147,"")</f>
        <v/>
      </c>
      <c r="AH148" s="187" t="str">
        <f t="shared" ref="AH148" si="141">IF(AH147="―",AH147,"")</f>
        <v/>
      </c>
      <c r="AI148" s="187" t="str">
        <f t="shared" ref="AI148" si="142">IF(AI147="―",AI147,"")</f>
        <v/>
      </c>
      <c r="AJ148" s="187" t="str">
        <f t="shared" ref="AJ148" si="143">IF(AJ147="―",AJ147,"")</f>
        <v/>
      </c>
      <c r="AK148" s="187" t="str">
        <f t="shared" ref="AK148" si="144">IF(AK147="―",AK147,"")</f>
        <v/>
      </c>
      <c r="AL148" s="187" t="str">
        <f t="shared" ref="AL148" si="145">IF(AL147="―",AL147,"")</f>
        <v/>
      </c>
      <c r="AM148" s="187" t="str">
        <f t="shared" ref="AM148" si="146">IF(AM147="―",AM147,"")</f>
        <v/>
      </c>
      <c r="AN148" s="187" t="str">
        <f t="shared" ref="AN148" si="147">IF(AN147="―",AN147,"")</f>
        <v/>
      </c>
      <c r="AO148" s="187" t="str">
        <f t="shared" ref="AO148" si="148">IF(AO147="―",AO147,"")</f>
        <v/>
      </c>
      <c r="AP148" s="187" t="str">
        <f t="shared" ref="AP148" si="149">IF(AP147="―",AP147,"")</f>
        <v/>
      </c>
      <c r="AQ148" s="188" t="str">
        <f t="shared" ref="AQ148" si="150">IF(AQ147="―",AQ147,"")</f>
        <v/>
      </c>
      <c r="AR148" s="310" t="str">
        <f>IF(AY148=0,"",AY147&amp;"/"&amp;AY148)</f>
        <v/>
      </c>
      <c r="AS148" s="311"/>
      <c r="AT148" s="218" t="s">
        <v>211</v>
      </c>
      <c r="AU148" s="312" t="str">
        <f>IFERROR(ROUNDDOWN(AY147/AY148,3),"%")</f>
        <v>%</v>
      </c>
      <c r="AV148" s="313"/>
      <c r="AX148" t="s">
        <v>30</v>
      </c>
      <c r="AY148">
        <f>IF(AB127="",0,DAY(EOMONTH(M128,0))-COUNTIF(M148:AQ148,"―"))</f>
        <v>0</v>
      </c>
      <c r="AZ148"/>
      <c r="BA148"/>
      <c r="BB148"/>
    </row>
    <row r="149" spans="1:54" s="100" customFormat="1" ht="6" customHeight="1"/>
    <row r="150" spans="1:54" s="100" customFormat="1" ht="43.5" customHeight="1">
      <c r="A150" s="317" t="s">
        <v>229</v>
      </c>
      <c r="B150" s="318"/>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318"/>
      <c r="AJ150" s="318"/>
      <c r="AK150" s="318"/>
      <c r="AL150" s="318"/>
      <c r="AM150" s="318"/>
      <c r="AN150" s="318"/>
      <c r="AO150" s="318"/>
      <c r="AP150" s="318"/>
      <c r="AQ150" s="318"/>
      <c r="AR150" s="318"/>
      <c r="AS150" s="318"/>
      <c r="AT150" s="318"/>
      <c r="AU150" s="318"/>
      <c r="AV150" s="318"/>
    </row>
    <row r="151" spans="1:54" ht="24" customHeight="1">
      <c r="A151" s="100" t="s">
        <v>178</v>
      </c>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row>
    <row r="152" spans="1:54" ht="24" customHeight="1">
      <c r="A152" s="330" t="s">
        <v>222</v>
      </c>
      <c r="B152" s="330"/>
      <c r="C152" s="330"/>
      <c r="D152" s="330"/>
      <c r="E152" s="330"/>
      <c r="F152" s="330"/>
      <c r="G152" s="330"/>
      <c r="H152" s="330"/>
      <c r="I152" s="330"/>
      <c r="J152" s="330"/>
      <c r="K152" s="330"/>
      <c r="L152" s="330"/>
      <c r="M152" s="330"/>
      <c r="N152" s="330"/>
      <c r="O152" s="330"/>
      <c r="P152" s="330"/>
      <c r="Q152" s="330"/>
      <c r="R152" s="330"/>
      <c r="S152" s="330"/>
      <c r="T152" s="330"/>
      <c r="U152" s="330"/>
      <c r="V152" s="330"/>
      <c r="W152" s="330"/>
      <c r="X152" s="330"/>
      <c r="Y152" s="330"/>
      <c r="Z152" s="330"/>
      <c r="AA152" s="330"/>
      <c r="AB152" s="330"/>
      <c r="AC152" s="330"/>
      <c r="AD152" s="330"/>
      <c r="AE152" s="330"/>
      <c r="AF152" s="330"/>
      <c r="AG152" s="330"/>
      <c r="AH152" s="330"/>
      <c r="AI152" s="330"/>
      <c r="AJ152" s="330"/>
      <c r="AK152" s="330"/>
      <c r="AL152" s="330"/>
      <c r="AM152" s="330"/>
      <c r="AN152" s="331"/>
      <c r="AO152" s="331"/>
      <c r="AP152" s="331"/>
      <c r="AQ152" s="331"/>
      <c r="AR152" s="331"/>
      <c r="AS152" s="331"/>
      <c r="AT152" s="331"/>
      <c r="AU152" s="331"/>
      <c r="AV152" s="331"/>
    </row>
    <row r="153" spans="1:54" ht="12" customHeight="1">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2"/>
      <c r="AO153" s="102"/>
      <c r="AP153" s="102"/>
      <c r="AQ153" s="102"/>
      <c r="AR153" s="102"/>
      <c r="AS153" s="102"/>
      <c r="AT153" s="102" t="s">
        <v>36</v>
      </c>
      <c r="AU153" s="224" t="str">
        <f>IF(Y157="","",AU123+1)</f>
        <v/>
      </c>
      <c r="AV153" s="102"/>
    </row>
    <row r="154" spans="1:54" ht="22.5" customHeight="1">
      <c r="A154" s="355" t="s">
        <v>179</v>
      </c>
      <c r="B154" s="356"/>
      <c r="C154" s="356"/>
      <c r="D154" s="357"/>
      <c r="E154" s="361" t="s">
        <v>180</v>
      </c>
      <c r="F154" s="363" t="str">
        <f>IF(Y157="","",基本情報入力!$C$3)</f>
        <v/>
      </c>
      <c r="G154" s="363"/>
      <c r="H154" s="365" t="s">
        <v>181</v>
      </c>
      <c r="I154" s="367" t="s">
        <v>182</v>
      </c>
      <c r="J154" s="368"/>
      <c r="K154" s="368"/>
      <c r="L154" s="369"/>
      <c r="M154" s="373" t="str">
        <f>IF(Y157="","",基本情報入力!$C$4)</f>
        <v/>
      </c>
      <c r="N154" s="374"/>
      <c r="O154" s="374"/>
      <c r="P154" s="374"/>
      <c r="Q154" s="374"/>
      <c r="R154" s="374"/>
      <c r="S154" s="374"/>
      <c r="T154" s="374"/>
      <c r="U154" s="374"/>
      <c r="V154" s="375"/>
      <c r="W154" s="332" t="s">
        <v>175</v>
      </c>
      <c r="X154" s="333"/>
      <c r="Y154" s="333"/>
      <c r="Z154" s="334"/>
      <c r="AA154" s="222" t="s">
        <v>170</v>
      </c>
      <c r="AB154" s="381" t="str">
        <f>IF(Y157="","",基本情報入力!$C$13)</f>
        <v/>
      </c>
      <c r="AC154" s="381"/>
      <c r="AD154" s="381"/>
      <c r="AE154" s="381"/>
      <c r="AF154" s="381"/>
      <c r="AG154" s="382"/>
      <c r="AH154" s="351" t="s">
        <v>214</v>
      </c>
      <c r="AI154" s="352"/>
      <c r="AJ154" s="352"/>
      <c r="AK154" s="353"/>
      <c r="AL154" s="314" t="str">
        <f>IF(Y157="","",基本情報入力!$C$8)</f>
        <v/>
      </c>
      <c r="AM154" s="315"/>
      <c r="AN154" s="315"/>
      <c r="AO154" s="315"/>
      <c r="AP154" s="315"/>
      <c r="AQ154" s="315"/>
      <c r="AR154" s="315"/>
      <c r="AS154" s="315"/>
      <c r="AT154" s="315"/>
      <c r="AU154" s="315"/>
      <c r="AV154" s="316"/>
      <c r="AW154" s="348"/>
    </row>
    <row r="155" spans="1:54" ht="22.5" customHeight="1">
      <c r="A155" s="358"/>
      <c r="B155" s="359"/>
      <c r="C155" s="359"/>
      <c r="D155" s="360"/>
      <c r="E155" s="362"/>
      <c r="F155" s="364"/>
      <c r="G155" s="364"/>
      <c r="H155" s="366"/>
      <c r="I155" s="370"/>
      <c r="J155" s="371"/>
      <c r="K155" s="371"/>
      <c r="L155" s="372"/>
      <c r="M155" s="376"/>
      <c r="N155" s="377"/>
      <c r="O155" s="377"/>
      <c r="P155" s="377"/>
      <c r="Q155" s="377"/>
      <c r="R155" s="377"/>
      <c r="S155" s="377"/>
      <c r="T155" s="377"/>
      <c r="U155" s="377"/>
      <c r="V155" s="378"/>
      <c r="W155" s="379"/>
      <c r="X155" s="380"/>
      <c r="Y155" s="380"/>
      <c r="Z155" s="380"/>
      <c r="AA155" s="223" t="s">
        <v>168</v>
      </c>
      <c r="AB155" s="349" t="str">
        <f>IF(Y157="","",基本情報入力!$C$14)</f>
        <v/>
      </c>
      <c r="AC155" s="349"/>
      <c r="AD155" s="349"/>
      <c r="AE155" s="349"/>
      <c r="AF155" s="349"/>
      <c r="AG155" s="350"/>
      <c r="AH155" s="351" t="s">
        <v>215</v>
      </c>
      <c r="AI155" s="352"/>
      <c r="AJ155" s="352"/>
      <c r="AK155" s="353"/>
      <c r="AL155" s="314" t="str">
        <f>IF(Y157="","",基本情報入力!$D$10)</f>
        <v/>
      </c>
      <c r="AM155" s="315"/>
      <c r="AN155" s="315"/>
      <c r="AO155" s="315"/>
      <c r="AP155" s="315"/>
      <c r="AQ155" s="315"/>
      <c r="AR155" s="315"/>
      <c r="AS155" s="315"/>
      <c r="AT155" s="315"/>
      <c r="AU155" s="315"/>
      <c r="AV155" s="316"/>
      <c r="AW155" s="348"/>
    </row>
    <row r="156" spans="1:54" s="100" customFormat="1" ht="22.5" customHeight="1">
      <c r="V156" s="103"/>
      <c r="X156" s="104"/>
      <c r="AW156" s="348"/>
    </row>
    <row r="157" spans="1:54" ht="24" customHeight="1">
      <c r="A157" s="332" t="s">
        <v>185</v>
      </c>
      <c r="B157" s="333"/>
      <c r="C157" s="333"/>
      <c r="D157" s="333"/>
      <c r="E157" s="333"/>
      <c r="F157" s="334"/>
      <c r="G157" s="332" t="s">
        <v>186</v>
      </c>
      <c r="H157" s="333"/>
      <c r="I157" s="333"/>
      <c r="J157" s="333"/>
      <c r="K157" s="333"/>
      <c r="L157" s="334"/>
      <c r="M157" s="198"/>
      <c r="N157" s="199"/>
      <c r="O157" s="199"/>
      <c r="P157" s="199"/>
      <c r="Q157" s="199"/>
      <c r="R157" s="199"/>
      <c r="S157" s="199"/>
      <c r="T157" s="199"/>
      <c r="U157" s="199"/>
      <c r="V157" s="199"/>
      <c r="W157" s="199"/>
      <c r="X157" s="199"/>
      <c r="Y157" s="354" t="str" cm="1">
        <f t="array" ref="Y157">_xlfn.IFS(基本情報入力!$C$13=0,"",EOMONTH(基本情報入力!$C$13,AY157-1)&gt;=基本情報入力!$C$14,"",TRUE,EOMONTH(基本情報入力!$C$13,AY157))</f>
        <v/>
      </c>
      <c r="Z157" s="354"/>
      <c r="AA157" s="354"/>
      <c r="AB157" s="200" t="str" cm="1">
        <f t="array" ref="AB157">_xlfn.IFS(基本情報入力!$C$13=0,"",EOMONTH(基本情報入力!$C$13,AY157-1)&gt;=基本情報入力!$C$14,"",TRUE,MONTH(EOMONTH(基本情報入力!$C$13,AY157)))</f>
        <v/>
      </c>
      <c r="AC157" s="201" t="s">
        <v>32</v>
      </c>
      <c r="AD157" s="199"/>
      <c r="AE157" s="199"/>
      <c r="AF157" s="199"/>
      <c r="AG157" s="199"/>
      <c r="AH157" s="199"/>
      <c r="AI157" s="199"/>
      <c r="AJ157" s="199"/>
      <c r="AK157" s="199"/>
      <c r="AL157" s="199"/>
      <c r="AM157" s="199"/>
      <c r="AN157" s="199"/>
      <c r="AO157" s="199"/>
      <c r="AP157" s="199"/>
      <c r="AQ157" s="202"/>
      <c r="AR157" s="332" t="s">
        <v>187</v>
      </c>
      <c r="AS157" s="333"/>
      <c r="AT157" s="333"/>
      <c r="AU157" s="333"/>
      <c r="AV157" s="334"/>
      <c r="AW157" s="348"/>
      <c r="AX157" t="s">
        <v>188</v>
      </c>
      <c r="AY157">
        <f>AY127+1</f>
        <v>5</v>
      </c>
    </row>
    <row r="158" spans="1:54" ht="14.1" customHeight="1">
      <c r="A158" s="335"/>
      <c r="B158" s="336"/>
      <c r="C158" s="336"/>
      <c r="D158" s="336"/>
      <c r="E158" s="336"/>
      <c r="F158" s="337"/>
      <c r="G158" s="335"/>
      <c r="H158" s="336"/>
      <c r="I158" s="336"/>
      <c r="J158" s="336"/>
      <c r="K158" s="336"/>
      <c r="L158" s="337"/>
      <c r="M158" s="203">
        <f>IFERROR(DATE(AY158,AB157,1),1)</f>
        <v>1</v>
      </c>
      <c r="N158" s="203">
        <f>M158+1</f>
        <v>2</v>
      </c>
      <c r="O158" s="203">
        <f t="shared" ref="O158:AN158" si="151">N158+1</f>
        <v>3</v>
      </c>
      <c r="P158" s="203">
        <f t="shared" si="151"/>
        <v>4</v>
      </c>
      <c r="Q158" s="203">
        <f t="shared" si="151"/>
        <v>5</v>
      </c>
      <c r="R158" s="203">
        <f t="shared" si="151"/>
        <v>6</v>
      </c>
      <c r="S158" s="203">
        <f t="shared" si="151"/>
        <v>7</v>
      </c>
      <c r="T158" s="203">
        <f t="shared" si="151"/>
        <v>8</v>
      </c>
      <c r="U158" s="203">
        <f t="shared" si="151"/>
        <v>9</v>
      </c>
      <c r="V158" s="203">
        <f t="shared" si="151"/>
        <v>10</v>
      </c>
      <c r="W158" s="203">
        <f t="shared" si="151"/>
        <v>11</v>
      </c>
      <c r="X158" s="203">
        <f t="shared" si="151"/>
        <v>12</v>
      </c>
      <c r="Y158" s="203">
        <f t="shared" si="151"/>
        <v>13</v>
      </c>
      <c r="Z158" s="203">
        <f t="shared" si="151"/>
        <v>14</v>
      </c>
      <c r="AA158" s="203">
        <f t="shared" si="151"/>
        <v>15</v>
      </c>
      <c r="AB158" s="203">
        <f t="shared" si="151"/>
        <v>16</v>
      </c>
      <c r="AC158" s="203">
        <f t="shared" si="151"/>
        <v>17</v>
      </c>
      <c r="AD158" s="203">
        <f t="shared" si="151"/>
        <v>18</v>
      </c>
      <c r="AE158" s="203">
        <f t="shared" si="151"/>
        <v>19</v>
      </c>
      <c r="AF158" s="203">
        <f t="shared" si="151"/>
        <v>20</v>
      </c>
      <c r="AG158" s="203">
        <f t="shared" si="151"/>
        <v>21</v>
      </c>
      <c r="AH158" s="203">
        <f t="shared" si="151"/>
        <v>22</v>
      </c>
      <c r="AI158" s="203">
        <f t="shared" si="151"/>
        <v>23</v>
      </c>
      <c r="AJ158" s="203">
        <f t="shared" si="151"/>
        <v>24</v>
      </c>
      <c r="AK158" s="203">
        <f t="shared" si="151"/>
        <v>25</v>
      </c>
      <c r="AL158" s="203">
        <f t="shared" si="151"/>
        <v>26</v>
      </c>
      <c r="AM158" s="203">
        <f t="shared" si="151"/>
        <v>27</v>
      </c>
      <c r="AN158" s="203">
        <f t="shared" si="151"/>
        <v>28</v>
      </c>
      <c r="AO158" s="203" t="str" cm="1">
        <f t="array" ref="AO158">_xlfn.IFS(AN158="","",MONTH(AN158+1)=AB157,AN158+1,TRUE,"")</f>
        <v/>
      </c>
      <c r="AP158" s="204" t="str" cm="1">
        <f t="array" ref="AP158">_xlfn.IFS(AN158="","",MONTH(AN158+2)=AB157,AN158+2,TRUE,"")</f>
        <v/>
      </c>
      <c r="AQ158" s="205" t="str" cm="1">
        <f t="array" ref="AQ158">_xlfn.IFS(AN158="","",MONTH(AN158+3)=AB157,AN158+3,TRUE,"")</f>
        <v/>
      </c>
      <c r="AR158" s="335"/>
      <c r="AS158" s="336"/>
      <c r="AT158" s="336"/>
      <c r="AU158" s="336"/>
      <c r="AV158" s="337"/>
      <c r="AW158" s="348"/>
      <c r="AX158" t="s">
        <v>34</v>
      </c>
      <c r="AY158" t="str">
        <f>IFERROR(YEAR(Y157),"****")</f>
        <v>****</v>
      </c>
    </row>
    <row r="159" spans="1:54" ht="14.1" customHeight="1">
      <c r="A159" s="335"/>
      <c r="B159" s="336"/>
      <c r="C159" s="336"/>
      <c r="D159" s="336"/>
      <c r="E159" s="336"/>
      <c r="F159" s="337"/>
      <c r="G159" s="335"/>
      <c r="H159" s="336"/>
      <c r="I159" s="336"/>
      <c r="J159" s="336"/>
      <c r="K159" s="336"/>
      <c r="L159" s="337"/>
      <c r="M159" s="206" t="str">
        <f>IF(Y157="","",TEXT(WEEKDAY(+M158),"aaa"))</f>
        <v/>
      </c>
      <c r="N159" s="207" t="str">
        <f>IF(Y157="","",TEXT(WEEKDAY(+N158),"aaa"))</f>
        <v/>
      </c>
      <c r="O159" s="207" t="str">
        <f>IF(Y157="","",TEXT(WEEKDAY(+O158),"aaa"))</f>
        <v/>
      </c>
      <c r="P159" s="207" t="str">
        <f>IF(Y157="","",TEXT(WEEKDAY(+P158),"aaa"))</f>
        <v/>
      </c>
      <c r="Q159" s="207" t="str">
        <f>IF(Y157="","",TEXT(WEEKDAY(+Q158),"aaa"))</f>
        <v/>
      </c>
      <c r="R159" s="207" t="str">
        <f>IF(Y157="","",TEXT(WEEKDAY(+R158),"aaa"))</f>
        <v/>
      </c>
      <c r="S159" s="207" t="str">
        <f>IF(Y157="","",TEXT(WEEKDAY(+S158),"aaa"))</f>
        <v/>
      </c>
      <c r="T159" s="207" t="str">
        <f>IF(Y157="","",TEXT(WEEKDAY(+T158),"aaa"))</f>
        <v/>
      </c>
      <c r="U159" s="207" t="str">
        <f>IF(Y157="","",TEXT(WEEKDAY(+U158),"aaa"))</f>
        <v/>
      </c>
      <c r="V159" s="207" t="str">
        <f>IF(Y157="","",TEXT(WEEKDAY(+V158),"aaa"))</f>
        <v/>
      </c>
      <c r="W159" s="207" t="str">
        <f>IF(Y157="","",TEXT(WEEKDAY(+W158),"aaa"))</f>
        <v/>
      </c>
      <c r="X159" s="207" t="str">
        <f>IF(Y157="","",TEXT(WEEKDAY(+X158),"aaa"))</f>
        <v/>
      </c>
      <c r="Y159" s="207" t="str">
        <f>IF(Y157="","",TEXT(WEEKDAY(+Y158),"aaa"))</f>
        <v/>
      </c>
      <c r="Z159" s="207" t="str">
        <f>IF(Y157="","",TEXT(WEEKDAY(+Z158),"aaa"))</f>
        <v/>
      </c>
      <c r="AA159" s="207" t="str">
        <f>IF(Y157="","",TEXT(WEEKDAY(+AA158),"aaa"))</f>
        <v/>
      </c>
      <c r="AB159" s="207" t="str">
        <f>IF(Y157="","",TEXT(WEEKDAY(+AB158),"aaa"))</f>
        <v/>
      </c>
      <c r="AC159" s="207" t="str">
        <f>IF(Y157="","",TEXT(WEEKDAY(+AC158),"aaa"))</f>
        <v/>
      </c>
      <c r="AD159" s="207" t="str">
        <f>IF(Y157="","",TEXT(WEEKDAY(+AD158),"aaa"))</f>
        <v/>
      </c>
      <c r="AE159" s="207" t="str">
        <f>IF(Y157="","",TEXT(WEEKDAY(+AE158),"aaa"))</f>
        <v/>
      </c>
      <c r="AF159" s="207" t="str">
        <f>IF(Y157="","",TEXT(WEEKDAY(+AF158),"aaa"))</f>
        <v/>
      </c>
      <c r="AG159" s="207" t="str">
        <f>IF(Y157="","",TEXT(WEEKDAY(+AG158),"aaa"))</f>
        <v/>
      </c>
      <c r="AH159" s="207" t="str">
        <f>IF(Y157="","",TEXT(WEEKDAY(+AH158),"aaa"))</f>
        <v/>
      </c>
      <c r="AI159" s="207" t="str">
        <f>IF(Y157="","",TEXT(WEEKDAY(+AI158),"aaa"))</f>
        <v/>
      </c>
      <c r="AJ159" s="207" t="str">
        <f>IF(Y157="","",TEXT(WEEKDAY(+AJ158),"aaa"))</f>
        <v/>
      </c>
      <c r="AK159" s="207" t="str">
        <f>IF(Y157="","",TEXT(WEEKDAY(+AK158),"aaa"))</f>
        <v/>
      </c>
      <c r="AL159" s="207" t="str">
        <f>IF(Y157="","",TEXT(WEEKDAY(+AL158),"aaa"))</f>
        <v/>
      </c>
      <c r="AM159" s="207" t="str">
        <f>IF(Y157="","",TEXT(WEEKDAY(+AM158),"aaa"))</f>
        <v/>
      </c>
      <c r="AN159" s="207" t="str">
        <f>IF(Y157="","",TEXT(WEEKDAY(+AN158),"aaa"))</f>
        <v/>
      </c>
      <c r="AO159" s="207" t="str" cm="1">
        <f t="array" ref="AO159">_xlfn.IFS(Y157="","",AO158="","",TRUE,TEXT(WEEKDAY(+AO158),"aaa"))</f>
        <v/>
      </c>
      <c r="AP159" s="207" t="str" cm="1">
        <f t="array" ref="AP159">_xlfn.IFS(Y157="","",AP158="","",TRUE,TEXT(WEEKDAY(+AP158),"aaa"))</f>
        <v/>
      </c>
      <c r="AQ159" s="208" t="str" cm="1">
        <f t="array" ref="AQ159">_xlfn.IFS(Y157="","",AQ158="","",TRUE,TEXT(WEEKDAY(+AQ158),"aaa"))</f>
        <v/>
      </c>
      <c r="AR159" s="335"/>
      <c r="AS159" s="336"/>
      <c r="AT159" s="336"/>
      <c r="AU159" s="336"/>
      <c r="AV159" s="337"/>
      <c r="AW159" s="348"/>
    </row>
    <row r="160" spans="1:54" ht="14.1" customHeight="1" thickBot="1">
      <c r="A160" s="338"/>
      <c r="B160" s="339"/>
      <c r="C160" s="339"/>
      <c r="D160" s="339"/>
      <c r="E160" s="339"/>
      <c r="F160" s="340"/>
      <c r="G160" s="338"/>
      <c r="H160" s="339"/>
      <c r="I160" s="339"/>
      <c r="J160" s="339"/>
      <c r="K160" s="339"/>
      <c r="L160" s="34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341"/>
      <c r="AS160" s="342"/>
      <c r="AT160" s="342"/>
      <c r="AU160" s="342"/>
      <c r="AV160" s="343"/>
      <c r="AW160" s="348"/>
    </row>
    <row r="161" spans="1:54" ht="22.5" customHeight="1" thickTop="1">
      <c r="A161" s="344"/>
      <c r="B161" s="345"/>
      <c r="C161" s="345"/>
      <c r="D161" s="345"/>
      <c r="E161" s="345"/>
      <c r="F161" s="345"/>
      <c r="G161" s="344"/>
      <c r="H161" s="345"/>
      <c r="I161" s="345"/>
      <c r="J161" s="345"/>
      <c r="K161" s="345"/>
      <c r="L161" s="346"/>
      <c r="M161" s="179"/>
      <c r="N161" s="179"/>
      <c r="O161" s="179"/>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79"/>
      <c r="AQ161" s="178"/>
      <c r="AR161" s="383"/>
      <c r="AS161" s="384"/>
      <c r="AT161" s="384"/>
      <c r="AU161" s="384"/>
      <c r="AV161" s="385"/>
      <c r="AW161" s="348"/>
    </row>
    <row r="162" spans="1:54" ht="22.5" customHeight="1">
      <c r="A162" s="344"/>
      <c r="B162" s="345"/>
      <c r="C162" s="345"/>
      <c r="D162" s="345"/>
      <c r="E162" s="345"/>
      <c r="F162" s="345"/>
      <c r="G162" s="344"/>
      <c r="H162" s="345"/>
      <c r="I162" s="345"/>
      <c r="J162" s="345"/>
      <c r="K162" s="345"/>
      <c r="L162" s="346"/>
      <c r="M162" s="181"/>
      <c r="N162" s="181"/>
      <c r="O162" s="181"/>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c r="AK162" s="182"/>
      <c r="AL162" s="182"/>
      <c r="AM162" s="182"/>
      <c r="AN162" s="182"/>
      <c r="AO162" s="183"/>
      <c r="AP162" s="184"/>
      <c r="AQ162" s="177"/>
      <c r="AR162" s="304"/>
      <c r="AS162" s="305"/>
      <c r="AT162" s="305"/>
      <c r="AU162" s="305"/>
      <c r="AV162" s="306"/>
    </row>
    <row r="163" spans="1:54" ht="22.5" customHeight="1">
      <c r="A163" s="327"/>
      <c r="B163" s="328"/>
      <c r="C163" s="328"/>
      <c r="D163" s="328"/>
      <c r="E163" s="328"/>
      <c r="F163" s="329"/>
      <c r="G163" s="327"/>
      <c r="H163" s="328"/>
      <c r="I163" s="328"/>
      <c r="J163" s="328"/>
      <c r="K163" s="328"/>
      <c r="L163" s="329"/>
      <c r="M163" s="184"/>
      <c r="N163" s="184"/>
      <c r="O163" s="184"/>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4"/>
      <c r="AQ163" s="177"/>
      <c r="AR163" s="304"/>
      <c r="AS163" s="305"/>
      <c r="AT163" s="305"/>
      <c r="AU163" s="305"/>
      <c r="AV163" s="306"/>
    </row>
    <row r="164" spans="1:54" ht="22.5" customHeight="1">
      <c r="A164" s="327"/>
      <c r="B164" s="328"/>
      <c r="C164" s="328"/>
      <c r="D164" s="328"/>
      <c r="E164" s="328"/>
      <c r="F164" s="329"/>
      <c r="G164" s="327"/>
      <c r="H164" s="328"/>
      <c r="I164" s="328"/>
      <c r="J164" s="328"/>
      <c r="K164" s="328"/>
      <c r="L164" s="329"/>
      <c r="M164" s="184"/>
      <c r="N164" s="184"/>
      <c r="O164" s="184"/>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4"/>
      <c r="AQ164" s="177"/>
      <c r="AR164" s="304"/>
      <c r="AS164" s="305"/>
      <c r="AT164" s="305"/>
      <c r="AU164" s="305"/>
      <c r="AV164" s="306"/>
    </row>
    <row r="165" spans="1:54" ht="22.5" customHeight="1">
      <c r="A165" s="327"/>
      <c r="B165" s="328"/>
      <c r="C165" s="328"/>
      <c r="D165" s="328"/>
      <c r="E165" s="328"/>
      <c r="F165" s="329"/>
      <c r="G165" s="327"/>
      <c r="H165" s="328"/>
      <c r="I165" s="328"/>
      <c r="J165" s="328"/>
      <c r="K165" s="328"/>
      <c r="L165" s="329"/>
      <c r="M165" s="184"/>
      <c r="N165" s="184"/>
      <c r="O165" s="184"/>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4"/>
      <c r="AQ165" s="177"/>
      <c r="AR165" s="304"/>
      <c r="AS165" s="305"/>
      <c r="AT165" s="305"/>
      <c r="AU165" s="305"/>
      <c r="AV165" s="306"/>
    </row>
    <row r="166" spans="1:54" ht="22.5" customHeight="1">
      <c r="A166" s="327"/>
      <c r="B166" s="328"/>
      <c r="C166" s="328"/>
      <c r="D166" s="328"/>
      <c r="E166" s="328"/>
      <c r="F166" s="329"/>
      <c r="G166" s="327"/>
      <c r="H166" s="328"/>
      <c r="I166" s="328"/>
      <c r="J166" s="328"/>
      <c r="K166" s="328"/>
      <c r="L166" s="329"/>
      <c r="M166" s="184"/>
      <c r="N166" s="184"/>
      <c r="O166" s="184"/>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4"/>
      <c r="AQ166" s="177"/>
      <c r="AR166" s="304"/>
      <c r="AS166" s="305"/>
      <c r="AT166" s="305"/>
      <c r="AU166" s="305"/>
      <c r="AV166" s="306"/>
    </row>
    <row r="167" spans="1:54" ht="22.5" customHeight="1">
      <c r="A167" s="327"/>
      <c r="B167" s="328"/>
      <c r="C167" s="328"/>
      <c r="D167" s="328"/>
      <c r="E167" s="328"/>
      <c r="F167" s="329"/>
      <c r="G167" s="327"/>
      <c r="H167" s="328"/>
      <c r="I167" s="328"/>
      <c r="J167" s="328"/>
      <c r="K167" s="328"/>
      <c r="L167" s="329"/>
      <c r="M167" s="184"/>
      <c r="N167" s="184"/>
      <c r="O167" s="184"/>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4"/>
      <c r="AQ167" s="177"/>
      <c r="AR167" s="304"/>
      <c r="AS167" s="305"/>
      <c r="AT167" s="305"/>
      <c r="AU167" s="305"/>
      <c r="AV167" s="306"/>
    </row>
    <row r="168" spans="1:54" s="100" customFormat="1" ht="22.5" customHeight="1">
      <c r="A168" s="327"/>
      <c r="B168" s="328"/>
      <c r="C168" s="328"/>
      <c r="D168" s="328"/>
      <c r="E168" s="328"/>
      <c r="F168" s="329"/>
      <c r="G168" s="327"/>
      <c r="H168" s="328"/>
      <c r="I168" s="328"/>
      <c r="J168" s="328"/>
      <c r="K168" s="328"/>
      <c r="L168" s="329"/>
      <c r="M168" s="184"/>
      <c r="N168" s="184"/>
      <c r="O168" s="184"/>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4"/>
      <c r="AQ168" s="177"/>
      <c r="AR168" s="304"/>
      <c r="AS168" s="305"/>
      <c r="AT168" s="305"/>
      <c r="AU168" s="305"/>
      <c r="AV168" s="306"/>
      <c r="AX168"/>
      <c r="AY168"/>
      <c r="AZ168"/>
      <c r="BA168"/>
      <c r="BB168" s="108"/>
    </row>
    <row r="169" spans="1:54" s="100" customFormat="1" ht="22.5" customHeight="1">
      <c r="A169" s="327"/>
      <c r="B169" s="328"/>
      <c r="C169" s="328"/>
      <c r="D169" s="328"/>
      <c r="E169" s="328"/>
      <c r="F169" s="329"/>
      <c r="G169" s="327"/>
      <c r="H169" s="328"/>
      <c r="I169" s="328"/>
      <c r="J169" s="328"/>
      <c r="K169" s="328"/>
      <c r="L169" s="329"/>
      <c r="M169" s="184"/>
      <c r="N169" s="184"/>
      <c r="O169" s="184"/>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4"/>
      <c r="AQ169" s="177"/>
      <c r="AR169" s="304"/>
      <c r="AS169" s="305"/>
      <c r="AT169" s="305"/>
      <c r="AU169" s="305"/>
      <c r="AV169" s="306"/>
      <c r="AX169"/>
      <c r="AY169"/>
      <c r="AZ169"/>
      <c r="BA169"/>
      <c r="BB169" s="108"/>
    </row>
    <row r="170" spans="1:54" s="100" customFormat="1" ht="22.5" customHeight="1">
      <c r="A170" s="327"/>
      <c r="B170" s="328"/>
      <c r="C170" s="328"/>
      <c r="D170" s="328"/>
      <c r="E170" s="328"/>
      <c r="F170" s="329"/>
      <c r="G170" s="327"/>
      <c r="H170" s="328"/>
      <c r="I170" s="328"/>
      <c r="J170" s="328"/>
      <c r="K170" s="328"/>
      <c r="L170" s="329"/>
      <c r="M170" s="184"/>
      <c r="N170" s="184"/>
      <c r="O170" s="184"/>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4"/>
      <c r="AQ170" s="177"/>
      <c r="AR170" s="304"/>
      <c r="AS170" s="305"/>
      <c r="AT170" s="305"/>
      <c r="AU170" s="305"/>
      <c r="AV170" s="306"/>
      <c r="AX170"/>
      <c r="AY170"/>
      <c r="AZ170"/>
      <c r="BA170"/>
      <c r="BB170" s="108"/>
    </row>
    <row r="171" spans="1:54" s="100" customFormat="1" ht="22.5" customHeight="1">
      <c r="A171" s="327"/>
      <c r="B171" s="328"/>
      <c r="C171" s="328"/>
      <c r="D171" s="328"/>
      <c r="E171" s="328"/>
      <c r="F171" s="329"/>
      <c r="G171" s="327"/>
      <c r="H171" s="328"/>
      <c r="I171" s="328"/>
      <c r="J171" s="328"/>
      <c r="K171" s="328"/>
      <c r="L171" s="329"/>
      <c r="M171" s="184"/>
      <c r="N171" s="184"/>
      <c r="O171" s="184"/>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4"/>
      <c r="AQ171" s="177"/>
      <c r="AR171" s="304"/>
      <c r="AS171" s="305"/>
      <c r="AT171" s="305"/>
      <c r="AU171" s="305"/>
      <c r="AV171" s="306"/>
      <c r="AX171"/>
      <c r="AY171"/>
      <c r="AZ171"/>
      <c r="BA171"/>
      <c r="BB171" s="108"/>
    </row>
    <row r="172" spans="1:54" s="100" customFormat="1" ht="22.5" customHeight="1">
      <c r="A172" s="327"/>
      <c r="B172" s="328"/>
      <c r="C172" s="328"/>
      <c r="D172" s="328"/>
      <c r="E172" s="328"/>
      <c r="F172" s="329"/>
      <c r="G172" s="327"/>
      <c r="H172" s="328"/>
      <c r="I172" s="328"/>
      <c r="J172" s="328"/>
      <c r="K172" s="328"/>
      <c r="L172" s="329"/>
      <c r="M172" s="184"/>
      <c r="N172" s="184"/>
      <c r="O172" s="184"/>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4"/>
      <c r="AQ172" s="177"/>
      <c r="AR172" s="304"/>
      <c r="AS172" s="305"/>
      <c r="AT172" s="305"/>
      <c r="AU172" s="305"/>
      <c r="AV172" s="306"/>
      <c r="AX172"/>
      <c r="AY172"/>
      <c r="AZ172"/>
      <c r="BA172"/>
      <c r="BB172" s="108"/>
    </row>
    <row r="173" spans="1:54" s="100" customFormat="1" ht="22.5" customHeight="1">
      <c r="A173" s="327"/>
      <c r="B173" s="328"/>
      <c r="C173" s="328"/>
      <c r="D173" s="328"/>
      <c r="E173" s="328"/>
      <c r="F173" s="329"/>
      <c r="G173" s="327"/>
      <c r="H173" s="328"/>
      <c r="I173" s="328"/>
      <c r="J173" s="328"/>
      <c r="K173" s="328"/>
      <c r="L173" s="329"/>
      <c r="M173" s="184"/>
      <c r="N173" s="184"/>
      <c r="O173" s="184"/>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4"/>
      <c r="AQ173" s="177"/>
      <c r="AR173" s="304"/>
      <c r="AS173" s="305"/>
      <c r="AT173" s="305"/>
      <c r="AU173" s="305"/>
      <c r="AV173" s="306"/>
      <c r="AX173"/>
      <c r="AY173"/>
      <c r="AZ173"/>
      <c r="BA173"/>
      <c r="BB173" s="108"/>
    </row>
    <row r="174" spans="1:54" s="100" customFormat="1" ht="22.5" customHeight="1">
      <c r="A174" s="327"/>
      <c r="B174" s="328"/>
      <c r="C174" s="328"/>
      <c r="D174" s="328"/>
      <c r="E174" s="328"/>
      <c r="F174" s="329"/>
      <c r="G174" s="327"/>
      <c r="H174" s="328"/>
      <c r="I174" s="328"/>
      <c r="J174" s="328"/>
      <c r="K174" s="328"/>
      <c r="L174" s="329"/>
      <c r="M174" s="184"/>
      <c r="N174" s="184"/>
      <c r="O174" s="184"/>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4"/>
      <c r="AQ174" s="177"/>
      <c r="AR174" s="304"/>
      <c r="AS174" s="305"/>
      <c r="AT174" s="305"/>
      <c r="AU174" s="305"/>
      <c r="AV174" s="306"/>
      <c r="AX174"/>
      <c r="AY174"/>
      <c r="AZ174"/>
      <c r="BA174"/>
      <c r="BB174" s="108"/>
    </row>
    <row r="175" spans="1:54" s="100" customFormat="1" ht="22.5" customHeight="1">
      <c r="A175" s="327"/>
      <c r="B175" s="328"/>
      <c r="C175" s="328"/>
      <c r="D175" s="328"/>
      <c r="E175" s="328"/>
      <c r="F175" s="329"/>
      <c r="G175" s="327"/>
      <c r="H175" s="328"/>
      <c r="I175" s="328"/>
      <c r="J175" s="328"/>
      <c r="K175" s="328"/>
      <c r="L175" s="329"/>
      <c r="M175" s="184"/>
      <c r="N175" s="184"/>
      <c r="O175" s="184"/>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4"/>
      <c r="AQ175" s="177"/>
      <c r="AR175" s="304"/>
      <c r="AS175" s="305"/>
      <c r="AT175" s="305"/>
      <c r="AU175" s="305"/>
      <c r="AV175" s="306"/>
      <c r="AX175"/>
      <c r="AY175"/>
      <c r="AZ175"/>
      <c r="BA175"/>
      <c r="BB175" s="108"/>
    </row>
    <row r="176" spans="1:54" s="100" customFormat="1" ht="22.5" customHeight="1" thickBot="1">
      <c r="A176" s="319"/>
      <c r="B176" s="320"/>
      <c r="C176" s="320"/>
      <c r="D176" s="320"/>
      <c r="E176" s="320"/>
      <c r="F176" s="321"/>
      <c r="G176" s="319"/>
      <c r="H176" s="320"/>
      <c r="I176" s="320"/>
      <c r="J176" s="320"/>
      <c r="K176" s="320"/>
      <c r="L176" s="321"/>
      <c r="M176" s="184"/>
      <c r="N176" s="184"/>
      <c r="O176" s="184"/>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5"/>
      <c r="AQ176" s="177"/>
      <c r="AR176" s="304"/>
      <c r="AS176" s="305"/>
      <c r="AT176" s="305"/>
      <c r="AU176" s="305"/>
      <c r="AV176" s="306"/>
      <c r="AX176"/>
      <c r="AY176"/>
      <c r="AZ176"/>
      <c r="BA176"/>
      <c r="BB176"/>
    </row>
    <row r="177" spans="1:54" s="100" customFormat="1" ht="24" customHeight="1" thickTop="1">
      <c r="A177" s="322" t="s">
        <v>208</v>
      </c>
      <c r="B177" s="323"/>
      <c r="C177" s="323"/>
      <c r="D177" s="323"/>
      <c r="E177" s="323"/>
      <c r="F177" s="323"/>
      <c r="G177" s="323"/>
      <c r="H177" s="323"/>
      <c r="I177" s="323"/>
      <c r="J177" s="323"/>
      <c r="K177" s="323"/>
      <c r="L177" s="324"/>
      <c r="M177" s="111"/>
      <c r="N177" s="112"/>
      <c r="O177" s="112"/>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c r="AN177" s="113"/>
      <c r="AO177" s="113"/>
      <c r="AP177" s="112"/>
      <c r="AQ177" s="114"/>
      <c r="AR177" s="307" t="s">
        <v>209</v>
      </c>
      <c r="AS177" s="308"/>
      <c r="AT177" s="308"/>
      <c r="AU177" s="308"/>
      <c r="AV177" s="309"/>
      <c r="AX177" t="s">
        <v>31</v>
      </c>
      <c r="AY177">
        <f>COUNTIF(M177:AQ177,"○")</f>
        <v>0</v>
      </c>
      <c r="AZ177"/>
      <c r="BA177"/>
      <c r="BB177"/>
    </row>
    <row r="178" spans="1:54" s="100" customFormat="1" ht="24" customHeight="1">
      <c r="A178" s="325" t="s">
        <v>210</v>
      </c>
      <c r="B178" s="326"/>
      <c r="C178" s="326"/>
      <c r="D178" s="326"/>
      <c r="E178" s="326"/>
      <c r="F178" s="326"/>
      <c r="G178" s="326"/>
      <c r="H178" s="326"/>
      <c r="I178" s="326"/>
      <c r="J178" s="326"/>
      <c r="K178" s="326"/>
      <c r="L178" s="326"/>
      <c r="M178" s="186" t="str">
        <f>IF(M177="―",M177,"")</f>
        <v/>
      </c>
      <c r="N178" s="187" t="str">
        <f t="shared" ref="N178" si="152">IF(N177="―",N177,"")</f>
        <v/>
      </c>
      <c r="O178" s="187" t="str">
        <f t="shared" ref="O178" si="153">IF(O177="―",O177,"")</f>
        <v/>
      </c>
      <c r="P178" s="187" t="str">
        <f t="shared" ref="P178" si="154">IF(P177="―",P177,"")</f>
        <v/>
      </c>
      <c r="Q178" s="187" t="str">
        <f t="shared" ref="Q178" si="155">IF(Q177="―",Q177,"")</f>
        <v/>
      </c>
      <c r="R178" s="187" t="str">
        <f t="shared" ref="R178" si="156">IF(R177="―",R177,"")</f>
        <v/>
      </c>
      <c r="S178" s="187" t="str">
        <f t="shared" ref="S178" si="157">IF(S177="―",S177,"")</f>
        <v/>
      </c>
      <c r="T178" s="187" t="str">
        <f t="shared" ref="T178" si="158">IF(T177="―",T177,"")</f>
        <v/>
      </c>
      <c r="U178" s="187" t="str">
        <f t="shared" ref="U178" si="159">IF(U177="―",U177,"")</f>
        <v/>
      </c>
      <c r="V178" s="187" t="str">
        <f t="shared" ref="V178" si="160">IF(V177="―",V177,"")</f>
        <v/>
      </c>
      <c r="W178" s="187" t="str">
        <f t="shared" ref="W178" si="161">IF(W177="―",W177,"")</f>
        <v/>
      </c>
      <c r="X178" s="187" t="str">
        <f t="shared" ref="X178" si="162">IF(X177="―",X177,"")</f>
        <v/>
      </c>
      <c r="Y178" s="187" t="str">
        <f t="shared" ref="Y178" si="163">IF(Y177="―",Y177,"")</f>
        <v/>
      </c>
      <c r="Z178" s="187" t="str">
        <f t="shared" ref="Z178" si="164">IF(Z177="―",Z177,"")</f>
        <v/>
      </c>
      <c r="AA178" s="187" t="str">
        <f t="shared" ref="AA178" si="165">IF(AA177="―",AA177,"")</f>
        <v/>
      </c>
      <c r="AB178" s="187" t="str">
        <f t="shared" ref="AB178" si="166">IF(AB177="―",AB177,"")</f>
        <v/>
      </c>
      <c r="AC178" s="187" t="str">
        <f t="shared" ref="AC178" si="167">IF(AC177="―",AC177,"")</f>
        <v/>
      </c>
      <c r="AD178" s="187" t="str">
        <f t="shared" ref="AD178" si="168">IF(AD177="―",AD177,"")</f>
        <v/>
      </c>
      <c r="AE178" s="187" t="str">
        <f t="shared" ref="AE178" si="169">IF(AE177="―",AE177,"")</f>
        <v/>
      </c>
      <c r="AF178" s="187" t="str">
        <f t="shared" ref="AF178" si="170">IF(AF177="―",AF177,"")</f>
        <v/>
      </c>
      <c r="AG178" s="187" t="str">
        <f t="shared" ref="AG178" si="171">IF(AG177="―",AG177,"")</f>
        <v/>
      </c>
      <c r="AH178" s="187" t="str">
        <f t="shared" ref="AH178" si="172">IF(AH177="―",AH177,"")</f>
        <v/>
      </c>
      <c r="AI178" s="187" t="str">
        <f t="shared" ref="AI178" si="173">IF(AI177="―",AI177,"")</f>
        <v/>
      </c>
      <c r="AJ178" s="187" t="str">
        <f t="shared" ref="AJ178" si="174">IF(AJ177="―",AJ177,"")</f>
        <v/>
      </c>
      <c r="AK178" s="187" t="str">
        <f t="shared" ref="AK178" si="175">IF(AK177="―",AK177,"")</f>
        <v/>
      </c>
      <c r="AL178" s="187" t="str">
        <f t="shared" ref="AL178" si="176">IF(AL177="―",AL177,"")</f>
        <v/>
      </c>
      <c r="AM178" s="187" t="str">
        <f t="shared" ref="AM178" si="177">IF(AM177="―",AM177,"")</f>
        <v/>
      </c>
      <c r="AN178" s="187" t="str">
        <f t="shared" ref="AN178" si="178">IF(AN177="―",AN177,"")</f>
        <v/>
      </c>
      <c r="AO178" s="187" t="str">
        <f t="shared" ref="AO178" si="179">IF(AO177="―",AO177,"")</f>
        <v/>
      </c>
      <c r="AP178" s="187" t="str">
        <f t="shared" ref="AP178" si="180">IF(AP177="―",AP177,"")</f>
        <v/>
      </c>
      <c r="AQ178" s="188" t="str">
        <f t="shared" ref="AQ178" si="181">IF(AQ177="―",AQ177,"")</f>
        <v/>
      </c>
      <c r="AR178" s="310" t="str">
        <f>IF(AY178=0,"",AY177&amp;"/"&amp;AY178)</f>
        <v/>
      </c>
      <c r="AS178" s="311"/>
      <c r="AT178" s="218" t="s">
        <v>211</v>
      </c>
      <c r="AU178" s="312" t="str">
        <f>IFERROR(ROUNDDOWN(AY177/AY178,3),"%")</f>
        <v>%</v>
      </c>
      <c r="AV178" s="313"/>
      <c r="AX178" t="s">
        <v>30</v>
      </c>
      <c r="AY178">
        <f>IF(AB157="",0,DAY(EOMONTH(M158,0))-COUNTIF(M178:AQ178,"―"))</f>
        <v>0</v>
      </c>
      <c r="AZ178"/>
      <c r="BA178"/>
      <c r="BB178"/>
    </row>
    <row r="179" spans="1:54" s="100" customFormat="1" ht="6" customHeight="1"/>
    <row r="180" spans="1:54" s="100" customFormat="1" ht="43.5" customHeight="1">
      <c r="A180" s="317" t="s">
        <v>229</v>
      </c>
      <c r="B180" s="318"/>
      <c r="C180" s="318"/>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318"/>
      <c r="Z180" s="318"/>
      <c r="AA180" s="318"/>
      <c r="AB180" s="318"/>
      <c r="AC180" s="318"/>
      <c r="AD180" s="318"/>
      <c r="AE180" s="318"/>
      <c r="AF180" s="318"/>
      <c r="AG180" s="318"/>
      <c r="AH180" s="318"/>
      <c r="AI180" s="318"/>
      <c r="AJ180" s="318"/>
      <c r="AK180" s="318"/>
      <c r="AL180" s="318"/>
      <c r="AM180" s="318"/>
      <c r="AN180" s="318"/>
      <c r="AO180" s="318"/>
      <c r="AP180" s="318"/>
      <c r="AQ180" s="318"/>
      <c r="AR180" s="318"/>
      <c r="AS180" s="318"/>
      <c r="AT180" s="318"/>
      <c r="AU180" s="318"/>
      <c r="AV180" s="318"/>
    </row>
    <row r="181" spans="1:54" ht="24" customHeight="1">
      <c r="A181" s="100" t="s">
        <v>178</v>
      </c>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row>
    <row r="182" spans="1:54" ht="24" customHeight="1">
      <c r="A182" s="330" t="s">
        <v>222</v>
      </c>
      <c r="B182" s="330"/>
      <c r="C182" s="330"/>
      <c r="D182" s="330"/>
      <c r="E182" s="330"/>
      <c r="F182" s="330"/>
      <c r="G182" s="330"/>
      <c r="H182" s="330"/>
      <c r="I182" s="330"/>
      <c r="J182" s="330"/>
      <c r="K182" s="330"/>
      <c r="L182" s="330"/>
      <c r="M182" s="330"/>
      <c r="N182" s="330"/>
      <c r="O182" s="330"/>
      <c r="P182" s="330"/>
      <c r="Q182" s="330"/>
      <c r="R182" s="330"/>
      <c r="S182" s="330"/>
      <c r="T182" s="330"/>
      <c r="U182" s="330"/>
      <c r="V182" s="330"/>
      <c r="W182" s="330"/>
      <c r="X182" s="330"/>
      <c r="Y182" s="330"/>
      <c r="Z182" s="330"/>
      <c r="AA182" s="330"/>
      <c r="AB182" s="330"/>
      <c r="AC182" s="330"/>
      <c r="AD182" s="330"/>
      <c r="AE182" s="330"/>
      <c r="AF182" s="330"/>
      <c r="AG182" s="330"/>
      <c r="AH182" s="330"/>
      <c r="AI182" s="330"/>
      <c r="AJ182" s="330"/>
      <c r="AK182" s="330"/>
      <c r="AL182" s="330"/>
      <c r="AM182" s="330"/>
      <c r="AN182" s="331"/>
      <c r="AO182" s="331"/>
      <c r="AP182" s="331"/>
      <c r="AQ182" s="331"/>
      <c r="AR182" s="331"/>
      <c r="AS182" s="331"/>
      <c r="AT182" s="331"/>
      <c r="AU182" s="331"/>
      <c r="AV182" s="331"/>
    </row>
    <row r="183" spans="1:54" ht="12"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2"/>
      <c r="AO183" s="102"/>
      <c r="AP183" s="102"/>
      <c r="AQ183" s="102"/>
      <c r="AR183" s="102"/>
      <c r="AS183" s="102"/>
      <c r="AT183" s="102" t="s">
        <v>36</v>
      </c>
      <c r="AU183" s="224" t="str">
        <f>IF(Y187="","",AU153+1)</f>
        <v/>
      </c>
      <c r="AV183" s="102"/>
    </row>
    <row r="184" spans="1:54" ht="22.5" customHeight="1">
      <c r="A184" s="355" t="s">
        <v>179</v>
      </c>
      <c r="B184" s="356"/>
      <c r="C184" s="356"/>
      <c r="D184" s="357"/>
      <c r="E184" s="361" t="s">
        <v>180</v>
      </c>
      <c r="F184" s="363" t="str">
        <f>IF(Y187="","",基本情報入力!$C$3)</f>
        <v/>
      </c>
      <c r="G184" s="363"/>
      <c r="H184" s="365" t="s">
        <v>181</v>
      </c>
      <c r="I184" s="367" t="s">
        <v>182</v>
      </c>
      <c r="J184" s="368"/>
      <c r="K184" s="368"/>
      <c r="L184" s="369"/>
      <c r="M184" s="373" t="str">
        <f>IF(Y187="","",基本情報入力!$C$4)</f>
        <v/>
      </c>
      <c r="N184" s="374"/>
      <c r="O184" s="374"/>
      <c r="P184" s="374"/>
      <c r="Q184" s="374"/>
      <c r="R184" s="374"/>
      <c r="S184" s="374"/>
      <c r="T184" s="374"/>
      <c r="U184" s="374"/>
      <c r="V184" s="375"/>
      <c r="W184" s="332" t="s">
        <v>175</v>
      </c>
      <c r="X184" s="333"/>
      <c r="Y184" s="333"/>
      <c r="Z184" s="334"/>
      <c r="AA184" s="222" t="s">
        <v>170</v>
      </c>
      <c r="AB184" s="381" t="str">
        <f>IF(Y187="","",基本情報入力!$C$13)</f>
        <v/>
      </c>
      <c r="AC184" s="381"/>
      <c r="AD184" s="381"/>
      <c r="AE184" s="381"/>
      <c r="AF184" s="381"/>
      <c r="AG184" s="382"/>
      <c r="AH184" s="351" t="s">
        <v>214</v>
      </c>
      <c r="AI184" s="352"/>
      <c r="AJ184" s="352"/>
      <c r="AK184" s="353"/>
      <c r="AL184" s="314" t="str">
        <f>IF(Y187="","",基本情報入力!$C$8)</f>
        <v/>
      </c>
      <c r="AM184" s="315"/>
      <c r="AN184" s="315"/>
      <c r="AO184" s="315"/>
      <c r="AP184" s="315"/>
      <c r="AQ184" s="315"/>
      <c r="AR184" s="315"/>
      <c r="AS184" s="315"/>
      <c r="AT184" s="315"/>
      <c r="AU184" s="315"/>
      <c r="AV184" s="316"/>
      <c r="AW184" s="348"/>
    </row>
    <row r="185" spans="1:54" ht="22.5" customHeight="1">
      <c r="A185" s="358"/>
      <c r="B185" s="359"/>
      <c r="C185" s="359"/>
      <c r="D185" s="360"/>
      <c r="E185" s="362"/>
      <c r="F185" s="364"/>
      <c r="G185" s="364"/>
      <c r="H185" s="366"/>
      <c r="I185" s="370"/>
      <c r="J185" s="371"/>
      <c r="K185" s="371"/>
      <c r="L185" s="372"/>
      <c r="M185" s="376"/>
      <c r="N185" s="377"/>
      <c r="O185" s="377"/>
      <c r="P185" s="377"/>
      <c r="Q185" s="377"/>
      <c r="R185" s="377"/>
      <c r="S185" s="377"/>
      <c r="T185" s="377"/>
      <c r="U185" s="377"/>
      <c r="V185" s="378"/>
      <c r="W185" s="379"/>
      <c r="X185" s="380"/>
      <c r="Y185" s="380"/>
      <c r="Z185" s="380"/>
      <c r="AA185" s="223" t="s">
        <v>168</v>
      </c>
      <c r="AB185" s="349" t="str">
        <f>IF(Y187="","",基本情報入力!$C$14)</f>
        <v/>
      </c>
      <c r="AC185" s="349"/>
      <c r="AD185" s="349"/>
      <c r="AE185" s="349"/>
      <c r="AF185" s="349"/>
      <c r="AG185" s="350"/>
      <c r="AH185" s="351" t="s">
        <v>215</v>
      </c>
      <c r="AI185" s="352"/>
      <c r="AJ185" s="352"/>
      <c r="AK185" s="353"/>
      <c r="AL185" s="314" t="str">
        <f>IF(Y187="","",基本情報入力!$D$10)</f>
        <v/>
      </c>
      <c r="AM185" s="315"/>
      <c r="AN185" s="315"/>
      <c r="AO185" s="315"/>
      <c r="AP185" s="315"/>
      <c r="AQ185" s="315"/>
      <c r="AR185" s="315"/>
      <c r="AS185" s="315"/>
      <c r="AT185" s="315"/>
      <c r="AU185" s="315"/>
      <c r="AV185" s="316"/>
      <c r="AW185" s="348"/>
    </row>
    <row r="186" spans="1:54" s="100" customFormat="1" ht="22.5" customHeight="1">
      <c r="V186" s="103"/>
      <c r="X186" s="104"/>
      <c r="AW186" s="348"/>
    </row>
    <row r="187" spans="1:54" ht="24" customHeight="1">
      <c r="A187" s="332" t="s">
        <v>185</v>
      </c>
      <c r="B187" s="333"/>
      <c r="C187" s="333"/>
      <c r="D187" s="333"/>
      <c r="E187" s="333"/>
      <c r="F187" s="334"/>
      <c r="G187" s="332" t="s">
        <v>186</v>
      </c>
      <c r="H187" s="333"/>
      <c r="I187" s="333"/>
      <c r="J187" s="333"/>
      <c r="K187" s="333"/>
      <c r="L187" s="334"/>
      <c r="M187" s="198"/>
      <c r="N187" s="199"/>
      <c r="O187" s="199"/>
      <c r="P187" s="199"/>
      <c r="Q187" s="199"/>
      <c r="R187" s="199"/>
      <c r="S187" s="199"/>
      <c r="T187" s="199"/>
      <c r="U187" s="199"/>
      <c r="V187" s="199"/>
      <c r="W187" s="199"/>
      <c r="X187" s="199"/>
      <c r="Y187" s="354" t="str" cm="1">
        <f t="array" ref="Y187">_xlfn.IFS(基本情報入力!$C$13=0,"",EOMONTH(基本情報入力!$C$13,AY187-1)&gt;=基本情報入力!$C$14,"",TRUE,EOMONTH(基本情報入力!$C$13,AY187))</f>
        <v/>
      </c>
      <c r="Z187" s="354"/>
      <c r="AA187" s="354"/>
      <c r="AB187" s="200" t="str" cm="1">
        <f t="array" ref="AB187">_xlfn.IFS(基本情報入力!$C$13=0,"",EOMONTH(基本情報入力!$C$13,AY187-1)&gt;=基本情報入力!$C$14,"",TRUE,MONTH(EOMONTH(基本情報入力!$C$13,AY187)))</f>
        <v/>
      </c>
      <c r="AC187" s="201" t="s">
        <v>32</v>
      </c>
      <c r="AD187" s="199"/>
      <c r="AE187" s="199"/>
      <c r="AF187" s="199"/>
      <c r="AG187" s="199"/>
      <c r="AH187" s="199"/>
      <c r="AI187" s="199"/>
      <c r="AJ187" s="199"/>
      <c r="AK187" s="199"/>
      <c r="AL187" s="199"/>
      <c r="AM187" s="199"/>
      <c r="AN187" s="199"/>
      <c r="AO187" s="199"/>
      <c r="AP187" s="199"/>
      <c r="AQ187" s="202"/>
      <c r="AR187" s="332" t="s">
        <v>187</v>
      </c>
      <c r="AS187" s="333"/>
      <c r="AT187" s="333"/>
      <c r="AU187" s="333"/>
      <c r="AV187" s="334"/>
      <c r="AW187" s="348"/>
      <c r="AX187" t="s">
        <v>188</v>
      </c>
      <c r="AY187">
        <f>AY157+1</f>
        <v>6</v>
      </c>
    </row>
    <row r="188" spans="1:54" ht="14.1" customHeight="1">
      <c r="A188" s="335"/>
      <c r="B188" s="336"/>
      <c r="C188" s="336"/>
      <c r="D188" s="336"/>
      <c r="E188" s="336"/>
      <c r="F188" s="337"/>
      <c r="G188" s="335"/>
      <c r="H188" s="336"/>
      <c r="I188" s="336"/>
      <c r="J188" s="336"/>
      <c r="K188" s="336"/>
      <c r="L188" s="337"/>
      <c r="M188" s="203">
        <f>IFERROR(DATE(AY188,AB187,1),1)</f>
        <v>1</v>
      </c>
      <c r="N188" s="203">
        <f>M188+1</f>
        <v>2</v>
      </c>
      <c r="O188" s="203">
        <f t="shared" ref="O188:AN188" si="182">N188+1</f>
        <v>3</v>
      </c>
      <c r="P188" s="203">
        <f t="shared" si="182"/>
        <v>4</v>
      </c>
      <c r="Q188" s="203">
        <f t="shared" si="182"/>
        <v>5</v>
      </c>
      <c r="R188" s="203">
        <f t="shared" si="182"/>
        <v>6</v>
      </c>
      <c r="S188" s="203">
        <f t="shared" si="182"/>
        <v>7</v>
      </c>
      <c r="T188" s="203">
        <f t="shared" si="182"/>
        <v>8</v>
      </c>
      <c r="U188" s="203">
        <f t="shared" si="182"/>
        <v>9</v>
      </c>
      <c r="V188" s="203">
        <f t="shared" si="182"/>
        <v>10</v>
      </c>
      <c r="W188" s="203">
        <f t="shared" si="182"/>
        <v>11</v>
      </c>
      <c r="X188" s="203">
        <f t="shared" si="182"/>
        <v>12</v>
      </c>
      <c r="Y188" s="203">
        <f t="shared" si="182"/>
        <v>13</v>
      </c>
      <c r="Z188" s="203">
        <f t="shared" si="182"/>
        <v>14</v>
      </c>
      <c r="AA188" s="203">
        <f t="shared" si="182"/>
        <v>15</v>
      </c>
      <c r="AB188" s="203">
        <f t="shared" si="182"/>
        <v>16</v>
      </c>
      <c r="AC188" s="203">
        <f t="shared" si="182"/>
        <v>17</v>
      </c>
      <c r="AD188" s="203">
        <f t="shared" si="182"/>
        <v>18</v>
      </c>
      <c r="AE188" s="203">
        <f t="shared" si="182"/>
        <v>19</v>
      </c>
      <c r="AF188" s="203">
        <f t="shared" si="182"/>
        <v>20</v>
      </c>
      <c r="AG188" s="203">
        <f t="shared" si="182"/>
        <v>21</v>
      </c>
      <c r="AH188" s="203">
        <f t="shared" si="182"/>
        <v>22</v>
      </c>
      <c r="AI188" s="203">
        <f t="shared" si="182"/>
        <v>23</v>
      </c>
      <c r="AJ188" s="203">
        <f t="shared" si="182"/>
        <v>24</v>
      </c>
      <c r="AK188" s="203">
        <f t="shared" si="182"/>
        <v>25</v>
      </c>
      <c r="AL188" s="203">
        <f t="shared" si="182"/>
        <v>26</v>
      </c>
      <c r="AM188" s="203">
        <f t="shared" si="182"/>
        <v>27</v>
      </c>
      <c r="AN188" s="203">
        <f t="shared" si="182"/>
        <v>28</v>
      </c>
      <c r="AO188" s="203" t="str" cm="1">
        <f t="array" ref="AO188">_xlfn.IFS(AN188="","",MONTH(AN188+1)=AB187,AN188+1,TRUE,"")</f>
        <v/>
      </c>
      <c r="AP188" s="204" t="str" cm="1">
        <f t="array" ref="AP188">_xlfn.IFS(AN188="","",MONTH(AN188+2)=AB187,AN188+2,TRUE,"")</f>
        <v/>
      </c>
      <c r="AQ188" s="205" t="str" cm="1">
        <f t="array" ref="AQ188">_xlfn.IFS(AN188="","",MONTH(AN188+3)=AB187,AN188+3,TRUE,"")</f>
        <v/>
      </c>
      <c r="AR188" s="335"/>
      <c r="AS188" s="336"/>
      <c r="AT188" s="336"/>
      <c r="AU188" s="336"/>
      <c r="AV188" s="337"/>
      <c r="AW188" s="348"/>
      <c r="AX188" t="s">
        <v>34</v>
      </c>
      <c r="AY188" t="str">
        <f>IFERROR(YEAR(Y187),"****")</f>
        <v>****</v>
      </c>
    </row>
    <row r="189" spans="1:54" ht="14.1" customHeight="1">
      <c r="A189" s="335"/>
      <c r="B189" s="336"/>
      <c r="C189" s="336"/>
      <c r="D189" s="336"/>
      <c r="E189" s="336"/>
      <c r="F189" s="337"/>
      <c r="G189" s="335"/>
      <c r="H189" s="336"/>
      <c r="I189" s="336"/>
      <c r="J189" s="336"/>
      <c r="K189" s="336"/>
      <c r="L189" s="337"/>
      <c r="M189" s="206" t="str">
        <f>IF(Y187="","",TEXT(WEEKDAY(+M188),"aaa"))</f>
        <v/>
      </c>
      <c r="N189" s="207" t="str">
        <f>IF(Y187="","",TEXT(WEEKDAY(+N188),"aaa"))</f>
        <v/>
      </c>
      <c r="O189" s="207" t="str">
        <f>IF(Y187="","",TEXT(WEEKDAY(+O188),"aaa"))</f>
        <v/>
      </c>
      <c r="P189" s="207" t="str">
        <f>IF(Y187="","",TEXT(WEEKDAY(+P188),"aaa"))</f>
        <v/>
      </c>
      <c r="Q189" s="207" t="str">
        <f>IF(Y187="","",TEXT(WEEKDAY(+Q188),"aaa"))</f>
        <v/>
      </c>
      <c r="R189" s="207" t="str">
        <f>IF(Y187="","",TEXT(WEEKDAY(+R188),"aaa"))</f>
        <v/>
      </c>
      <c r="S189" s="207" t="str">
        <f>IF(Y187="","",TEXT(WEEKDAY(+S188),"aaa"))</f>
        <v/>
      </c>
      <c r="T189" s="207" t="str">
        <f>IF(Y187="","",TEXT(WEEKDAY(+T188),"aaa"))</f>
        <v/>
      </c>
      <c r="U189" s="207" t="str">
        <f>IF(Y187="","",TEXT(WEEKDAY(+U188),"aaa"))</f>
        <v/>
      </c>
      <c r="V189" s="207" t="str">
        <f>IF(Y187="","",TEXT(WEEKDAY(+V188),"aaa"))</f>
        <v/>
      </c>
      <c r="W189" s="207" t="str">
        <f>IF(Y187="","",TEXT(WEEKDAY(+W188),"aaa"))</f>
        <v/>
      </c>
      <c r="X189" s="207" t="str">
        <f>IF(Y187="","",TEXT(WEEKDAY(+X188),"aaa"))</f>
        <v/>
      </c>
      <c r="Y189" s="207" t="str">
        <f>IF(Y187="","",TEXT(WEEKDAY(+Y188),"aaa"))</f>
        <v/>
      </c>
      <c r="Z189" s="207" t="str">
        <f>IF(Y187="","",TEXT(WEEKDAY(+Z188),"aaa"))</f>
        <v/>
      </c>
      <c r="AA189" s="207" t="str">
        <f>IF(Y187="","",TEXT(WEEKDAY(+AA188),"aaa"))</f>
        <v/>
      </c>
      <c r="AB189" s="207" t="str">
        <f>IF(Y187="","",TEXT(WEEKDAY(+AB188),"aaa"))</f>
        <v/>
      </c>
      <c r="AC189" s="207" t="str">
        <f>IF(Y187="","",TEXT(WEEKDAY(+AC188),"aaa"))</f>
        <v/>
      </c>
      <c r="AD189" s="207" t="str">
        <f>IF(Y187="","",TEXT(WEEKDAY(+AD188),"aaa"))</f>
        <v/>
      </c>
      <c r="AE189" s="207" t="str">
        <f>IF(Y187="","",TEXT(WEEKDAY(+AE188),"aaa"))</f>
        <v/>
      </c>
      <c r="AF189" s="207" t="str">
        <f>IF(Y187="","",TEXT(WEEKDAY(+AF188),"aaa"))</f>
        <v/>
      </c>
      <c r="AG189" s="207" t="str">
        <f>IF(Y187="","",TEXT(WEEKDAY(+AG188),"aaa"))</f>
        <v/>
      </c>
      <c r="AH189" s="207" t="str">
        <f>IF(Y187="","",TEXT(WEEKDAY(+AH188),"aaa"))</f>
        <v/>
      </c>
      <c r="AI189" s="207" t="str">
        <f>IF(Y187="","",TEXT(WEEKDAY(+AI188),"aaa"))</f>
        <v/>
      </c>
      <c r="AJ189" s="207" t="str">
        <f>IF(Y187="","",TEXT(WEEKDAY(+AJ188),"aaa"))</f>
        <v/>
      </c>
      <c r="AK189" s="207" t="str">
        <f>IF(Y187="","",TEXT(WEEKDAY(+AK188),"aaa"))</f>
        <v/>
      </c>
      <c r="AL189" s="207" t="str">
        <f>IF(Y187="","",TEXT(WEEKDAY(+AL188),"aaa"))</f>
        <v/>
      </c>
      <c r="AM189" s="207" t="str">
        <f>IF(Y187="","",TEXT(WEEKDAY(+AM188),"aaa"))</f>
        <v/>
      </c>
      <c r="AN189" s="207" t="str">
        <f>IF(Y187="","",TEXT(WEEKDAY(+AN188),"aaa"))</f>
        <v/>
      </c>
      <c r="AO189" s="207" t="str" cm="1">
        <f t="array" ref="AO189">_xlfn.IFS(Y187="","",AO188="","",TRUE,TEXT(WEEKDAY(+AO188),"aaa"))</f>
        <v/>
      </c>
      <c r="AP189" s="207" t="str" cm="1">
        <f t="array" ref="AP189">_xlfn.IFS(Y187="","",AP188="","",TRUE,TEXT(WEEKDAY(+AP188),"aaa"))</f>
        <v/>
      </c>
      <c r="AQ189" s="208" t="str" cm="1">
        <f t="array" ref="AQ189">_xlfn.IFS(Y187="","",AQ188="","",TRUE,TEXT(WEEKDAY(+AQ188),"aaa"))</f>
        <v/>
      </c>
      <c r="AR189" s="335"/>
      <c r="AS189" s="336"/>
      <c r="AT189" s="336"/>
      <c r="AU189" s="336"/>
      <c r="AV189" s="337"/>
      <c r="AW189" s="348"/>
    </row>
    <row r="190" spans="1:54" ht="14.1" customHeight="1" thickBot="1">
      <c r="A190" s="338"/>
      <c r="B190" s="339"/>
      <c r="C190" s="339"/>
      <c r="D190" s="339"/>
      <c r="E190" s="339"/>
      <c r="F190" s="340"/>
      <c r="G190" s="338"/>
      <c r="H190" s="339"/>
      <c r="I190" s="339"/>
      <c r="J190" s="339"/>
      <c r="K190" s="339"/>
      <c r="L190" s="34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341"/>
      <c r="AS190" s="342"/>
      <c r="AT190" s="342"/>
      <c r="AU190" s="342"/>
      <c r="AV190" s="343"/>
      <c r="AW190" s="348"/>
    </row>
    <row r="191" spans="1:54" ht="22.5" customHeight="1" thickTop="1">
      <c r="A191" s="344"/>
      <c r="B191" s="345"/>
      <c r="C191" s="345"/>
      <c r="D191" s="345"/>
      <c r="E191" s="345"/>
      <c r="F191" s="345"/>
      <c r="G191" s="344"/>
      <c r="H191" s="345"/>
      <c r="I191" s="345"/>
      <c r="J191" s="345"/>
      <c r="K191" s="345"/>
      <c r="L191" s="346"/>
      <c r="M191" s="179"/>
      <c r="N191" s="179"/>
      <c r="O191" s="179"/>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79"/>
      <c r="AQ191" s="178"/>
      <c r="AR191" s="383"/>
      <c r="AS191" s="384"/>
      <c r="AT191" s="384"/>
      <c r="AU191" s="384"/>
      <c r="AV191" s="385"/>
      <c r="AW191" s="348"/>
    </row>
    <row r="192" spans="1:54" ht="22.5" customHeight="1">
      <c r="A192" s="344"/>
      <c r="B192" s="345"/>
      <c r="C192" s="345"/>
      <c r="D192" s="345"/>
      <c r="E192" s="345"/>
      <c r="F192" s="345"/>
      <c r="G192" s="344"/>
      <c r="H192" s="345"/>
      <c r="I192" s="345"/>
      <c r="J192" s="345"/>
      <c r="K192" s="345"/>
      <c r="L192" s="346"/>
      <c r="M192" s="181"/>
      <c r="N192" s="181"/>
      <c r="O192" s="181"/>
      <c r="P192" s="182"/>
      <c r="Q192" s="182"/>
      <c r="R192" s="182"/>
      <c r="S192" s="182"/>
      <c r="T192" s="182"/>
      <c r="U192" s="182"/>
      <c r="V192" s="182"/>
      <c r="W192" s="182"/>
      <c r="X192" s="182"/>
      <c r="Y192" s="182"/>
      <c r="Z192" s="182"/>
      <c r="AA192" s="182"/>
      <c r="AB192" s="182"/>
      <c r="AC192" s="182"/>
      <c r="AD192" s="182"/>
      <c r="AE192" s="182"/>
      <c r="AF192" s="182"/>
      <c r="AG192" s="182"/>
      <c r="AH192" s="182"/>
      <c r="AI192" s="182"/>
      <c r="AJ192" s="182"/>
      <c r="AK192" s="182"/>
      <c r="AL192" s="182"/>
      <c r="AM192" s="182"/>
      <c r="AN192" s="182"/>
      <c r="AO192" s="183"/>
      <c r="AP192" s="184"/>
      <c r="AQ192" s="177"/>
      <c r="AR192" s="304"/>
      <c r="AS192" s="305"/>
      <c r="AT192" s="305"/>
      <c r="AU192" s="305"/>
      <c r="AV192" s="306"/>
    </row>
    <row r="193" spans="1:54" ht="22.5" customHeight="1">
      <c r="A193" s="327"/>
      <c r="B193" s="328"/>
      <c r="C193" s="328"/>
      <c r="D193" s="328"/>
      <c r="E193" s="328"/>
      <c r="F193" s="329"/>
      <c r="G193" s="327"/>
      <c r="H193" s="328"/>
      <c r="I193" s="328"/>
      <c r="J193" s="328"/>
      <c r="K193" s="328"/>
      <c r="L193" s="329"/>
      <c r="M193" s="184"/>
      <c r="N193" s="184"/>
      <c r="O193" s="184"/>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4"/>
      <c r="AQ193" s="177"/>
      <c r="AR193" s="304"/>
      <c r="AS193" s="305"/>
      <c r="AT193" s="305"/>
      <c r="AU193" s="305"/>
      <c r="AV193" s="306"/>
    </row>
    <row r="194" spans="1:54" ht="22.5" customHeight="1">
      <c r="A194" s="327"/>
      <c r="B194" s="328"/>
      <c r="C194" s="328"/>
      <c r="D194" s="328"/>
      <c r="E194" s="328"/>
      <c r="F194" s="329"/>
      <c r="G194" s="327"/>
      <c r="H194" s="328"/>
      <c r="I194" s="328"/>
      <c r="J194" s="328"/>
      <c r="K194" s="328"/>
      <c r="L194" s="329"/>
      <c r="M194" s="184"/>
      <c r="N194" s="184"/>
      <c r="O194" s="184"/>
      <c r="P194" s="183"/>
      <c r="Q194" s="183"/>
      <c r="R194" s="183"/>
      <c r="S194" s="183"/>
      <c r="T194" s="183"/>
      <c r="U194" s="183"/>
      <c r="V194" s="183"/>
      <c r="W194" s="183"/>
      <c r="X194" s="183"/>
      <c r="Y194" s="183"/>
      <c r="Z194" s="183"/>
      <c r="AA194" s="183"/>
      <c r="AB194" s="183"/>
      <c r="AC194" s="183"/>
      <c r="AD194" s="183"/>
      <c r="AE194" s="183"/>
      <c r="AF194" s="183"/>
      <c r="AG194" s="183"/>
      <c r="AH194" s="183"/>
      <c r="AI194" s="183"/>
      <c r="AJ194" s="183"/>
      <c r="AK194" s="183"/>
      <c r="AL194" s="183"/>
      <c r="AM194" s="183"/>
      <c r="AN194" s="183"/>
      <c r="AO194" s="183"/>
      <c r="AP194" s="184"/>
      <c r="AQ194" s="177"/>
      <c r="AR194" s="304"/>
      <c r="AS194" s="305"/>
      <c r="AT194" s="305"/>
      <c r="AU194" s="305"/>
      <c r="AV194" s="306"/>
    </row>
    <row r="195" spans="1:54" ht="22.5" customHeight="1">
      <c r="A195" s="327"/>
      <c r="B195" s="328"/>
      <c r="C195" s="328"/>
      <c r="D195" s="328"/>
      <c r="E195" s="328"/>
      <c r="F195" s="329"/>
      <c r="G195" s="327"/>
      <c r="H195" s="328"/>
      <c r="I195" s="328"/>
      <c r="J195" s="328"/>
      <c r="K195" s="328"/>
      <c r="L195" s="329"/>
      <c r="M195" s="184"/>
      <c r="N195" s="184"/>
      <c r="O195" s="184"/>
      <c r="P195" s="183"/>
      <c r="Q195" s="183"/>
      <c r="R195" s="183"/>
      <c r="S195" s="183"/>
      <c r="T195" s="183"/>
      <c r="U195" s="183"/>
      <c r="V195" s="183"/>
      <c r="W195" s="183"/>
      <c r="X195" s="183"/>
      <c r="Y195" s="183"/>
      <c r="Z195" s="183"/>
      <c r="AA195" s="183"/>
      <c r="AB195" s="183"/>
      <c r="AC195" s="183"/>
      <c r="AD195" s="183"/>
      <c r="AE195" s="183"/>
      <c r="AF195" s="183"/>
      <c r="AG195" s="183"/>
      <c r="AH195" s="183"/>
      <c r="AI195" s="183"/>
      <c r="AJ195" s="183"/>
      <c r="AK195" s="183"/>
      <c r="AL195" s="183"/>
      <c r="AM195" s="183"/>
      <c r="AN195" s="183"/>
      <c r="AO195" s="183"/>
      <c r="AP195" s="184"/>
      <c r="AQ195" s="177"/>
      <c r="AR195" s="304"/>
      <c r="AS195" s="305"/>
      <c r="AT195" s="305"/>
      <c r="AU195" s="305"/>
      <c r="AV195" s="306"/>
    </row>
    <row r="196" spans="1:54" ht="22.5" customHeight="1">
      <c r="A196" s="327"/>
      <c r="B196" s="328"/>
      <c r="C196" s="328"/>
      <c r="D196" s="328"/>
      <c r="E196" s="328"/>
      <c r="F196" s="329"/>
      <c r="G196" s="327"/>
      <c r="H196" s="328"/>
      <c r="I196" s="328"/>
      <c r="J196" s="328"/>
      <c r="K196" s="328"/>
      <c r="L196" s="329"/>
      <c r="M196" s="184"/>
      <c r="N196" s="184"/>
      <c r="O196" s="184"/>
      <c r="P196" s="183"/>
      <c r="Q196" s="183"/>
      <c r="R196" s="183"/>
      <c r="S196" s="183"/>
      <c r="T196" s="183"/>
      <c r="U196" s="183"/>
      <c r="V196" s="183"/>
      <c r="W196" s="183"/>
      <c r="X196" s="183"/>
      <c r="Y196" s="183"/>
      <c r="Z196" s="183"/>
      <c r="AA196" s="183"/>
      <c r="AB196" s="183"/>
      <c r="AC196" s="183"/>
      <c r="AD196" s="183"/>
      <c r="AE196" s="183"/>
      <c r="AF196" s="183"/>
      <c r="AG196" s="183"/>
      <c r="AH196" s="183"/>
      <c r="AI196" s="183"/>
      <c r="AJ196" s="183"/>
      <c r="AK196" s="183"/>
      <c r="AL196" s="183"/>
      <c r="AM196" s="183"/>
      <c r="AN196" s="183"/>
      <c r="AO196" s="183"/>
      <c r="AP196" s="184"/>
      <c r="AQ196" s="177"/>
      <c r="AR196" s="304"/>
      <c r="AS196" s="305"/>
      <c r="AT196" s="305"/>
      <c r="AU196" s="305"/>
      <c r="AV196" s="306"/>
    </row>
    <row r="197" spans="1:54" ht="22.5" customHeight="1">
      <c r="A197" s="327"/>
      <c r="B197" s="328"/>
      <c r="C197" s="328"/>
      <c r="D197" s="328"/>
      <c r="E197" s="328"/>
      <c r="F197" s="329"/>
      <c r="G197" s="327"/>
      <c r="H197" s="328"/>
      <c r="I197" s="328"/>
      <c r="J197" s="328"/>
      <c r="K197" s="328"/>
      <c r="L197" s="329"/>
      <c r="M197" s="184"/>
      <c r="N197" s="184"/>
      <c r="O197" s="184"/>
      <c r="P197" s="183"/>
      <c r="Q197" s="183"/>
      <c r="R197" s="183"/>
      <c r="S197" s="183"/>
      <c r="T197" s="183"/>
      <c r="U197" s="183"/>
      <c r="V197" s="183"/>
      <c r="W197" s="183"/>
      <c r="X197" s="183"/>
      <c r="Y197" s="183"/>
      <c r="Z197" s="183"/>
      <c r="AA197" s="183"/>
      <c r="AB197" s="183"/>
      <c r="AC197" s="183"/>
      <c r="AD197" s="183"/>
      <c r="AE197" s="183"/>
      <c r="AF197" s="183"/>
      <c r="AG197" s="183"/>
      <c r="AH197" s="183"/>
      <c r="AI197" s="183"/>
      <c r="AJ197" s="183"/>
      <c r="AK197" s="183"/>
      <c r="AL197" s="183"/>
      <c r="AM197" s="183"/>
      <c r="AN197" s="183"/>
      <c r="AO197" s="183"/>
      <c r="AP197" s="184"/>
      <c r="AQ197" s="177"/>
      <c r="AR197" s="304"/>
      <c r="AS197" s="305"/>
      <c r="AT197" s="305"/>
      <c r="AU197" s="305"/>
      <c r="AV197" s="306"/>
    </row>
    <row r="198" spans="1:54" s="100" customFormat="1" ht="22.5" customHeight="1">
      <c r="A198" s="327"/>
      <c r="B198" s="328"/>
      <c r="C198" s="328"/>
      <c r="D198" s="328"/>
      <c r="E198" s="328"/>
      <c r="F198" s="329"/>
      <c r="G198" s="327"/>
      <c r="H198" s="328"/>
      <c r="I198" s="328"/>
      <c r="J198" s="328"/>
      <c r="K198" s="328"/>
      <c r="L198" s="329"/>
      <c r="M198" s="184"/>
      <c r="N198" s="184"/>
      <c r="O198" s="184"/>
      <c r="P198" s="183"/>
      <c r="Q198" s="183"/>
      <c r="R198" s="183"/>
      <c r="S198" s="183"/>
      <c r="T198" s="183"/>
      <c r="U198" s="183"/>
      <c r="V198" s="183"/>
      <c r="W198" s="183"/>
      <c r="X198" s="183"/>
      <c r="Y198" s="183"/>
      <c r="Z198" s="183"/>
      <c r="AA198" s="183"/>
      <c r="AB198" s="183"/>
      <c r="AC198" s="183"/>
      <c r="AD198" s="183"/>
      <c r="AE198" s="183"/>
      <c r="AF198" s="183"/>
      <c r="AG198" s="183"/>
      <c r="AH198" s="183"/>
      <c r="AI198" s="183"/>
      <c r="AJ198" s="183"/>
      <c r="AK198" s="183"/>
      <c r="AL198" s="183"/>
      <c r="AM198" s="183"/>
      <c r="AN198" s="183"/>
      <c r="AO198" s="183"/>
      <c r="AP198" s="184"/>
      <c r="AQ198" s="177"/>
      <c r="AR198" s="304"/>
      <c r="AS198" s="305"/>
      <c r="AT198" s="305"/>
      <c r="AU198" s="305"/>
      <c r="AV198" s="306"/>
      <c r="AX198"/>
      <c r="AY198"/>
      <c r="AZ198"/>
      <c r="BA198"/>
      <c r="BB198" s="108"/>
    </row>
    <row r="199" spans="1:54" s="100" customFormat="1" ht="22.5" customHeight="1">
      <c r="A199" s="327"/>
      <c r="B199" s="328"/>
      <c r="C199" s="328"/>
      <c r="D199" s="328"/>
      <c r="E199" s="328"/>
      <c r="F199" s="329"/>
      <c r="G199" s="327"/>
      <c r="H199" s="328"/>
      <c r="I199" s="328"/>
      <c r="J199" s="328"/>
      <c r="K199" s="328"/>
      <c r="L199" s="329"/>
      <c r="M199" s="184"/>
      <c r="N199" s="184"/>
      <c r="O199" s="184"/>
      <c r="P199" s="183"/>
      <c r="Q199" s="183"/>
      <c r="R199" s="183"/>
      <c r="S199" s="183"/>
      <c r="T199" s="183"/>
      <c r="U199" s="183"/>
      <c r="V199" s="183"/>
      <c r="W199" s="183"/>
      <c r="X199" s="183"/>
      <c r="Y199" s="183"/>
      <c r="Z199" s="183"/>
      <c r="AA199" s="183"/>
      <c r="AB199" s="183"/>
      <c r="AC199" s="183"/>
      <c r="AD199" s="183"/>
      <c r="AE199" s="183"/>
      <c r="AF199" s="183"/>
      <c r="AG199" s="183"/>
      <c r="AH199" s="183"/>
      <c r="AI199" s="183"/>
      <c r="AJ199" s="183"/>
      <c r="AK199" s="183"/>
      <c r="AL199" s="183"/>
      <c r="AM199" s="183"/>
      <c r="AN199" s="183"/>
      <c r="AO199" s="183"/>
      <c r="AP199" s="184"/>
      <c r="AQ199" s="177"/>
      <c r="AR199" s="304"/>
      <c r="AS199" s="305"/>
      <c r="AT199" s="305"/>
      <c r="AU199" s="305"/>
      <c r="AV199" s="306"/>
      <c r="AX199"/>
      <c r="AY199"/>
      <c r="AZ199"/>
      <c r="BA199"/>
      <c r="BB199" s="108"/>
    </row>
    <row r="200" spans="1:54" s="100" customFormat="1" ht="22.5" customHeight="1">
      <c r="A200" s="327"/>
      <c r="B200" s="328"/>
      <c r="C200" s="328"/>
      <c r="D200" s="328"/>
      <c r="E200" s="328"/>
      <c r="F200" s="329"/>
      <c r="G200" s="327"/>
      <c r="H200" s="328"/>
      <c r="I200" s="328"/>
      <c r="J200" s="328"/>
      <c r="K200" s="328"/>
      <c r="L200" s="329"/>
      <c r="M200" s="184"/>
      <c r="N200" s="184"/>
      <c r="O200" s="184"/>
      <c r="P200" s="183"/>
      <c r="Q200" s="183"/>
      <c r="R200" s="183"/>
      <c r="S200" s="183"/>
      <c r="T200" s="183"/>
      <c r="U200" s="183"/>
      <c r="V200" s="183"/>
      <c r="W200" s="183"/>
      <c r="X200" s="183"/>
      <c r="Y200" s="183"/>
      <c r="Z200" s="183"/>
      <c r="AA200" s="183"/>
      <c r="AB200" s="183"/>
      <c r="AC200" s="183"/>
      <c r="AD200" s="183"/>
      <c r="AE200" s="183"/>
      <c r="AF200" s="183"/>
      <c r="AG200" s="183"/>
      <c r="AH200" s="183"/>
      <c r="AI200" s="183"/>
      <c r="AJ200" s="183"/>
      <c r="AK200" s="183"/>
      <c r="AL200" s="183"/>
      <c r="AM200" s="183"/>
      <c r="AN200" s="183"/>
      <c r="AO200" s="183"/>
      <c r="AP200" s="184"/>
      <c r="AQ200" s="177"/>
      <c r="AR200" s="304"/>
      <c r="AS200" s="305"/>
      <c r="AT200" s="305"/>
      <c r="AU200" s="305"/>
      <c r="AV200" s="306"/>
      <c r="AX200"/>
      <c r="AY200"/>
      <c r="AZ200"/>
      <c r="BA200"/>
      <c r="BB200" s="108"/>
    </row>
    <row r="201" spans="1:54" s="100" customFormat="1" ht="22.5" customHeight="1">
      <c r="A201" s="327"/>
      <c r="B201" s="328"/>
      <c r="C201" s="328"/>
      <c r="D201" s="328"/>
      <c r="E201" s="328"/>
      <c r="F201" s="329"/>
      <c r="G201" s="327"/>
      <c r="H201" s="328"/>
      <c r="I201" s="328"/>
      <c r="J201" s="328"/>
      <c r="K201" s="328"/>
      <c r="L201" s="329"/>
      <c r="M201" s="184"/>
      <c r="N201" s="184"/>
      <c r="O201" s="184"/>
      <c r="P201" s="183"/>
      <c r="Q201" s="183"/>
      <c r="R201" s="183"/>
      <c r="S201" s="183"/>
      <c r="T201" s="183"/>
      <c r="U201" s="183"/>
      <c r="V201" s="183"/>
      <c r="W201" s="183"/>
      <c r="X201" s="183"/>
      <c r="Y201" s="183"/>
      <c r="Z201" s="183"/>
      <c r="AA201" s="183"/>
      <c r="AB201" s="183"/>
      <c r="AC201" s="183"/>
      <c r="AD201" s="183"/>
      <c r="AE201" s="183"/>
      <c r="AF201" s="183"/>
      <c r="AG201" s="183"/>
      <c r="AH201" s="183"/>
      <c r="AI201" s="183"/>
      <c r="AJ201" s="183"/>
      <c r="AK201" s="183"/>
      <c r="AL201" s="183"/>
      <c r="AM201" s="183"/>
      <c r="AN201" s="183"/>
      <c r="AO201" s="183"/>
      <c r="AP201" s="184"/>
      <c r="AQ201" s="177"/>
      <c r="AR201" s="304"/>
      <c r="AS201" s="305"/>
      <c r="AT201" s="305"/>
      <c r="AU201" s="305"/>
      <c r="AV201" s="306"/>
      <c r="AX201"/>
      <c r="AY201"/>
      <c r="AZ201"/>
      <c r="BA201"/>
      <c r="BB201" s="108"/>
    </row>
    <row r="202" spans="1:54" s="100" customFormat="1" ht="22.5" customHeight="1">
      <c r="A202" s="327"/>
      <c r="B202" s="328"/>
      <c r="C202" s="328"/>
      <c r="D202" s="328"/>
      <c r="E202" s="328"/>
      <c r="F202" s="329"/>
      <c r="G202" s="327"/>
      <c r="H202" s="328"/>
      <c r="I202" s="328"/>
      <c r="J202" s="328"/>
      <c r="K202" s="328"/>
      <c r="L202" s="329"/>
      <c r="M202" s="184"/>
      <c r="N202" s="184"/>
      <c r="O202" s="184"/>
      <c r="P202" s="183"/>
      <c r="Q202" s="183"/>
      <c r="R202" s="183"/>
      <c r="S202" s="183"/>
      <c r="T202" s="183"/>
      <c r="U202" s="183"/>
      <c r="V202" s="183"/>
      <c r="W202" s="183"/>
      <c r="X202" s="183"/>
      <c r="Y202" s="183"/>
      <c r="Z202" s="183"/>
      <c r="AA202" s="183"/>
      <c r="AB202" s="183"/>
      <c r="AC202" s="183"/>
      <c r="AD202" s="183"/>
      <c r="AE202" s="183"/>
      <c r="AF202" s="183"/>
      <c r="AG202" s="183"/>
      <c r="AH202" s="183"/>
      <c r="AI202" s="183"/>
      <c r="AJ202" s="183"/>
      <c r="AK202" s="183"/>
      <c r="AL202" s="183"/>
      <c r="AM202" s="183"/>
      <c r="AN202" s="183"/>
      <c r="AO202" s="183"/>
      <c r="AP202" s="184"/>
      <c r="AQ202" s="177"/>
      <c r="AR202" s="304"/>
      <c r="AS202" s="305"/>
      <c r="AT202" s="305"/>
      <c r="AU202" s="305"/>
      <c r="AV202" s="306"/>
      <c r="AX202"/>
      <c r="AY202"/>
      <c r="AZ202"/>
      <c r="BA202"/>
      <c r="BB202" s="108"/>
    </row>
    <row r="203" spans="1:54" s="100" customFormat="1" ht="22.5" customHeight="1">
      <c r="A203" s="327"/>
      <c r="B203" s="328"/>
      <c r="C203" s="328"/>
      <c r="D203" s="328"/>
      <c r="E203" s="328"/>
      <c r="F203" s="329"/>
      <c r="G203" s="327"/>
      <c r="H203" s="328"/>
      <c r="I203" s="328"/>
      <c r="J203" s="328"/>
      <c r="K203" s="328"/>
      <c r="L203" s="329"/>
      <c r="M203" s="184"/>
      <c r="N203" s="184"/>
      <c r="O203" s="184"/>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c r="AK203" s="183"/>
      <c r="AL203" s="183"/>
      <c r="AM203" s="183"/>
      <c r="AN203" s="183"/>
      <c r="AO203" s="183"/>
      <c r="AP203" s="184"/>
      <c r="AQ203" s="177"/>
      <c r="AR203" s="304"/>
      <c r="AS203" s="305"/>
      <c r="AT203" s="305"/>
      <c r="AU203" s="305"/>
      <c r="AV203" s="306"/>
      <c r="AX203"/>
      <c r="AY203"/>
      <c r="AZ203"/>
      <c r="BA203"/>
      <c r="BB203" s="108"/>
    </row>
    <row r="204" spans="1:54" s="100" customFormat="1" ht="22.5" customHeight="1">
      <c r="A204" s="327"/>
      <c r="B204" s="328"/>
      <c r="C204" s="328"/>
      <c r="D204" s="328"/>
      <c r="E204" s="328"/>
      <c r="F204" s="329"/>
      <c r="G204" s="327"/>
      <c r="H204" s="328"/>
      <c r="I204" s="328"/>
      <c r="J204" s="328"/>
      <c r="K204" s="328"/>
      <c r="L204" s="329"/>
      <c r="M204" s="184"/>
      <c r="N204" s="184"/>
      <c r="O204" s="184"/>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c r="AK204" s="183"/>
      <c r="AL204" s="183"/>
      <c r="AM204" s="183"/>
      <c r="AN204" s="183"/>
      <c r="AO204" s="183"/>
      <c r="AP204" s="184"/>
      <c r="AQ204" s="177"/>
      <c r="AR204" s="304"/>
      <c r="AS204" s="305"/>
      <c r="AT204" s="305"/>
      <c r="AU204" s="305"/>
      <c r="AV204" s="306"/>
      <c r="AX204"/>
      <c r="AY204"/>
      <c r="AZ204"/>
      <c r="BA204"/>
      <c r="BB204" s="108"/>
    </row>
    <row r="205" spans="1:54" s="100" customFormat="1" ht="22.5" customHeight="1">
      <c r="A205" s="327"/>
      <c r="B205" s="328"/>
      <c r="C205" s="328"/>
      <c r="D205" s="328"/>
      <c r="E205" s="328"/>
      <c r="F205" s="329"/>
      <c r="G205" s="327"/>
      <c r="H205" s="328"/>
      <c r="I205" s="328"/>
      <c r="J205" s="328"/>
      <c r="K205" s="328"/>
      <c r="L205" s="329"/>
      <c r="M205" s="184"/>
      <c r="N205" s="184"/>
      <c r="O205" s="184"/>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c r="AK205" s="183"/>
      <c r="AL205" s="183"/>
      <c r="AM205" s="183"/>
      <c r="AN205" s="183"/>
      <c r="AO205" s="183"/>
      <c r="AP205" s="184"/>
      <c r="AQ205" s="177"/>
      <c r="AR205" s="304"/>
      <c r="AS205" s="305"/>
      <c r="AT205" s="305"/>
      <c r="AU205" s="305"/>
      <c r="AV205" s="306"/>
      <c r="AX205"/>
      <c r="AY205"/>
      <c r="AZ205"/>
      <c r="BA205"/>
      <c r="BB205" s="108"/>
    </row>
    <row r="206" spans="1:54" s="100" customFormat="1" ht="22.5" customHeight="1" thickBot="1">
      <c r="A206" s="319"/>
      <c r="B206" s="320"/>
      <c r="C206" s="320"/>
      <c r="D206" s="320"/>
      <c r="E206" s="320"/>
      <c r="F206" s="321"/>
      <c r="G206" s="319"/>
      <c r="H206" s="320"/>
      <c r="I206" s="320"/>
      <c r="J206" s="320"/>
      <c r="K206" s="320"/>
      <c r="L206" s="321"/>
      <c r="M206" s="184"/>
      <c r="N206" s="184"/>
      <c r="O206" s="184"/>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5"/>
      <c r="AQ206" s="177"/>
      <c r="AR206" s="304"/>
      <c r="AS206" s="305"/>
      <c r="AT206" s="305"/>
      <c r="AU206" s="305"/>
      <c r="AV206" s="306"/>
      <c r="AX206"/>
      <c r="AY206"/>
      <c r="AZ206"/>
      <c r="BA206"/>
      <c r="BB206"/>
    </row>
    <row r="207" spans="1:54" s="100" customFormat="1" ht="24" customHeight="1" thickTop="1">
      <c r="A207" s="322" t="s">
        <v>208</v>
      </c>
      <c r="B207" s="323"/>
      <c r="C207" s="323"/>
      <c r="D207" s="323"/>
      <c r="E207" s="323"/>
      <c r="F207" s="323"/>
      <c r="G207" s="323"/>
      <c r="H207" s="323"/>
      <c r="I207" s="323"/>
      <c r="J207" s="323"/>
      <c r="K207" s="323"/>
      <c r="L207" s="324"/>
      <c r="M207" s="111"/>
      <c r="N207" s="112"/>
      <c r="O207" s="112"/>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2"/>
      <c r="AQ207" s="114"/>
      <c r="AR207" s="307" t="s">
        <v>209</v>
      </c>
      <c r="AS207" s="308"/>
      <c r="AT207" s="308"/>
      <c r="AU207" s="308"/>
      <c r="AV207" s="309"/>
      <c r="AX207" t="s">
        <v>31</v>
      </c>
      <c r="AY207">
        <f>COUNTIF(M207:AQ207,"○")</f>
        <v>0</v>
      </c>
      <c r="AZ207"/>
      <c r="BA207"/>
      <c r="BB207"/>
    </row>
    <row r="208" spans="1:54" s="100" customFormat="1" ht="24" customHeight="1">
      <c r="A208" s="325" t="s">
        <v>210</v>
      </c>
      <c r="B208" s="326"/>
      <c r="C208" s="326"/>
      <c r="D208" s="326"/>
      <c r="E208" s="326"/>
      <c r="F208" s="326"/>
      <c r="G208" s="326"/>
      <c r="H208" s="326"/>
      <c r="I208" s="326"/>
      <c r="J208" s="326"/>
      <c r="K208" s="326"/>
      <c r="L208" s="326"/>
      <c r="M208" s="186" t="str">
        <f>IF(M207="―",M207,"")</f>
        <v/>
      </c>
      <c r="N208" s="187" t="str">
        <f t="shared" ref="N208" si="183">IF(N207="―",N207,"")</f>
        <v/>
      </c>
      <c r="O208" s="187" t="str">
        <f t="shared" ref="O208" si="184">IF(O207="―",O207,"")</f>
        <v/>
      </c>
      <c r="P208" s="187" t="str">
        <f t="shared" ref="P208" si="185">IF(P207="―",P207,"")</f>
        <v/>
      </c>
      <c r="Q208" s="187" t="str">
        <f t="shared" ref="Q208" si="186">IF(Q207="―",Q207,"")</f>
        <v/>
      </c>
      <c r="R208" s="187" t="str">
        <f t="shared" ref="R208" si="187">IF(R207="―",R207,"")</f>
        <v/>
      </c>
      <c r="S208" s="187" t="str">
        <f t="shared" ref="S208" si="188">IF(S207="―",S207,"")</f>
        <v/>
      </c>
      <c r="T208" s="187" t="str">
        <f t="shared" ref="T208" si="189">IF(T207="―",T207,"")</f>
        <v/>
      </c>
      <c r="U208" s="187" t="str">
        <f t="shared" ref="U208" si="190">IF(U207="―",U207,"")</f>
        <v/>
      </c>
      <c r="V208" s="187" t="str">
        <f t="shared" ref="V208" si="191">IF(V207="―",V207,"")</f>
        <v/>
      </c>
      <c r="W208" s="187" t="str">
        <f t="shared" ref="W208" si="192">IF(W207="―",W207,"")</f>
        <v/>
      </c>
      <c r="X208" s="187" t="str">
        <f t="shared" ref="X208" si="193">IF(X207="―",X207,"")</f>
        <v/>
      </c>
      <c r="Y208" s="187" t="str">
        <f t="shared" ref="Y208" si="194">IF(Y207="―",Y207,"")</f>
        <v/>
      </c>
      <c r="Z208" s="187" t="str">
        <f t="shared" ref="Z208" si="195">IF(Z207="―",Z207,"")</f>
        <v/>
      </c>
      <c r="AA208" s="187" t="str">
        <f t="shared" ref="AA208" si="196">IF(AA207="―",AA207,"")</f>
        <v/>
      </c>
      <c r="AB208" s="187" t="str">
        <f t="shared" ref="AB208" si="197">IF(AB207="―",AB207,"")</f>
        <v/>
      </c>
      <c r="AC208" s="187" t="str">
        <f t="shared" ref="AC208" si="198">IF(AC207="―",AC207,"")</f>
        <v/>
      </c>
      <c r="AD208" s="187" t="str">
        <f t="shared" ref="AD208" si="199">IF(AD207="―",AD207,"")</f>
        <v/>
      </c>
      <c r="AE208" s="187" t="str">
        <f t="shared" ref="AE208" si="200">IF(AE207="―",AE207,"")</f>
        <v/>
      </c>
      <c r="AF208" s="187" t="str">
        <f t="shared" ref="AF208" si="201">IF(AF207="―",AF207,"")</f>
        <v/>
      </c>
      <c r="AG208" s="187" t="str">
        <f t="shared" ref="AG208" si="202">IF(AG207="―",AG207,"")</f>
        <v/>
      </c>
      <c r="AH208" s="187" t="str">
        <f t="shared" ref="AH208" si="203">IF(AH207="―",AH207,"")</f>
        <v/>
      </c>
      <c r="AI208" s="187" t="str">
        <f t="shared" ref="AI208" si="204">IF(AI207="―",AI207,"")</f>
        <v/>
      </c>
      <c r="AJ208" s="187" t="str">
        <f t="shared" ref="AJ208" si="205">IF(AJ207="―",AJ207,"")</f>
        <v/>
      </c>
      <c r="AK208" s="187" t="str">
        <f t="shared" ref="AK208" si="206">IF(AK207="―",AK207,"")</f>
        <v/>
      </c>
      <c r="AL208" s="187" t="str">
        <f t="shared" ref="AL208" si="207">IF(AL207="―",AL207,"")</f>
        <v/>
      </c>
      <c r="AM208" s="187" t="str">
        <f t="shared" ref="AM208" si="208">IF(AM207="―",AM207,"")</f>
        <v/>
      </c>
      <c r="AN208" s="187" t="str">
        <f t="shared" ref="AN208" si="209">IF(AN207="―",AN207,"")</f>
        <v/>
      </c>
      <c r="AO208" s="187" t="str">
        <f t="shared" ref="AO208" si="210">IF(AO207="―",AO207,"")</f>
        <v/>
      </c>
      <c r="AP208" s="187" t="str">
        <f t="shared" ref="AP208" si="211">IF(AP207="―",AP207,"")</f>
        <v/>
      </c>
      <c r="AQ208" s="188" t="str">
        <f t="shared" ref="AQ208" si="212">IF(AQ207="―",AQ207,"")</f>
        <v/>
      </c>
      <c r="AR208" s="310" t="str">
        <f>IF(AY208=0,"",AY207&amp;"/"&amp;AY208)</f>
        <v/>
      </c>
      <c r="AS208" s="311"/>
      <c r="AT208" s="218" t="s">
        <v>211</v>
      </c>
      <c r="AU208" s="312" t="str">
        <f>IFERROR(ROUNDDOWN(AY207/AY208,3),"%")</f>
        <v>%</v>
      </c>
      <c r="AV208" s="313"/>
      <c r="AX208" t="s">
        <v>30</v>
      </c>
      <c r="AY208">
        <f>IF(AB187="",0,DAY(EOMONTH(M188,0))-COUNTIF(M208:AQ208,"―"))</f>
        <v>0</v>
      </c>
      <c r="AZ208"/>
      <c r="BA208"/>
      <c r="BB208"/>
    </row>
    <row r="209" spans="1:51" s="100" customFormat="1" ht="6" customHeight="1"/>
    <row r="210" spans="1:51" s="100" customFormat="1" ht="43.5" customHeight="1">
      <c r="A210" s="317" t="s">
        <v>229</v>
      </c>
      <c r="B210" s="318"/>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c r="AH210" s="318"/>
      <c r="AI210" s="318"/>
      <c r="AJ210" s="318"/>
      <c r="AK210" s="318"/>
      <c r="AL210" s="318"/>
      <c r="AM210" s="318"/>
      <c r="AN210" s="318"/>
      <c r="AO210" s="318"/>
      <c r="AP210" s="318"/>
      <c r="AQ210" s="318"/>
      <c r="AR210" s="318"/>
      <c r="AS210" s="318"/>
      <c r="AT210" s="318"/>
      <c r="AU210" s="318"/>
      <c r="AV210" s="318"/>
    </row>
    <row r="211" spans="1:51" ht="24" customHeight="1">
      <c r="A211" s="100" t="s">
        <v>178</v>
      </c>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row>
    <row r="212" spans="1:51" ht="24" customHeight="1">
      <c r="A212" s="330" t="s">
        <v>222</v>
      </c>
      <c r="B212" s="330"/>
      <c r="C212" s="330"/>
      <c r="D212" s="330"/>
      <c r="E212" s="330"/>
      <c r="F212" s="330"/>
      <c r="G212" s="330"/>
      <c r="H212" s="330"/>
      <c r="I212" s="330"/>
      <c r="J212" s="330"/>
      <c r="K212" s="330"/>
      <c r="L212" s="330"/>
      <c r="M212" s="330"/>
      <c r="N212" s="330"/>
      <c r="O212" s="330"/>
      <c r="P212" s="330"/>
      <c r="Q212" s="330"/>
      <c r="R212" s="330"/>
      <c r="S212" s="330"/>
      <c r="T212" s="330"/>
      <c r="U212" s="330"/>
      <c r="V212" s="330"/>
      <c r="W212" s="330"/>
      <c r="X212" s="330"/>
      <c r="Y212" s="330"/>
      <c r="Z212" s="330"/>
      <c r="AA212" s="330"/>
      <c r="AB212" s="330"/>
      <c r="AC212" s="330"/>
      <c r="AD212" s="330"/>
      <c r="AE212" s="330"/>
      <c r="AF212" s="330"/>
      <c r="AG212" s="330"/>
      <c r="AH212" s="330"/>
      <c r="AI212" s="330"/>
      <c r="AJ212" s="330"/>
      <c r="AK212" s="330"/>
      <c r="AL212" s="330"/>
      <c r="AM212" s="330"/>
      <c r="AN212" s="331"/>
      <c r="AO212" s="331"/>
      <c r="AP212" s="331"/>
      <c r="AQ212" s="331"/>
      <c r="AR212" s="331"/>
      <c r="AS212" s="331"/>
      <c r="AT212" s="331"/>
      <c r="AU212" s="331"/>
      <c r="AV212" s="331"/>
    </row>
    <row r="213" spans="1:51" ht="12"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2"/>
      <c r="AO213" s="102"/>
      <c r="AP213" s="102"/>
      <c r="AQ213" s="102"/>
      <c r="AR213" s="102"/>
      <c r="AS213" s="102"/>
      <c r="AT213" s="102" t="s">
        <v>36</v>
      </c>
      <c r="AU213" s="224" t="str">
        <f>IF(Y217="","",AU183+1)</f>
        <v/>
      </c>
      <c r="AV213" s="102"/>
    </row>
    <row r="214" spans="1:51" ht="22.5" customHeight="1">
      <c r="A214" s="355" t="s">
        <v>179</v>
      </c>
      <c r="B214" s="356"/>
      <c r="C214" s="356"/>
      <c r="D214" s="357"/>
      <c r="E214" s="361" t="s">
        <v>180</v>
      </c>
      <c r="F214" s="363" t="str">
        <f>IF(Y217="","",基本情報入力!$C$3)</f>
        <v/>
      </c>
      <c r="G214" s="363"/>
      <c r="H214" s="365" t="s">
        <v>181</v>
      </c>
      <c r="I214" s="367" t="s">
        <v>182</v>
      </c>
      <c r="J214" s="368"/>
      <c r="K214" s="368"/>
      <c r="L214" s="369"/>
      <c r="M214" s="373" t="str">
        <f>IF(Y217="","",基本情報入力!$C$4)</f>
        <v/>
      </c>
      <c r="N214" s="374"/>
      <c r="O214" s="374"/>
      <c r="P214" s="374"/>
      <c r="Q214" s="374"/>
      <c r="R214" s="374"/>
      <c r="S214" s="374"/>
      <c r="T214" s="374"/>
      <c r="U214" s="374"/>
      <c r="V214" s="375"/>
      <c r="W214" s="332" t="s">
        <v>175</v>
      </c>
      <c r="X214" s="333"/>
      <c r="Y214" s="333"/>
      <c r="Z214" s="334"/>
      <c r="AA214" s="222" t="s">
        <v>170</v>
      </c>
      <c r="AB214" s="381" t="str">
        <f>IF(Y217="","",基本情報入力!$C$13)</f>
        <v/>
      </c>
      <c r="AC214" s="381"/>
      <c r="AD214" s="381"/>
      <c r="AE214" s="381"/>
      <c r="AF214" s="381"/>
      <c r="AG214" s="382"/>
      <c r="AH214" s="351" t="s">
        <v>214</v>
      </c>
      <c r="AI214" s="352"/>
      <c r="AJ214" s="352"/>
      <c r="AK214" s="353"/>
      <c r="AL214" s="314" t="str">
        <f>IF(Y217="","",基本情報入力!$C$8)</f>
        <v/>
      </c>
      <c r="AM214" s="315"/>
      <c r="AN214" s="315"/>
      <c r="AO214" s="315"/>
      <c r="AP214" s="315"/>
      <c r="AQ214" s="315"/>
      <c r="AR214" s="315"/>
      <c r="AS214" s="315"/>
      <c r="AT214" s="315"/>
      <c r="AU214" s="315"/>
      <c r="AV214" s="316"/>
      <c r="AW214" s="348"/>
    </row>
    <row r="215" spans="1:51" ht="22.5" customHeight="1">
      <c r="A215" s="358"/>
      <c r="B215" s="359"/>
      <c r="C215" s="359"/>
      <c r="D215" s="360"/>
      <c r="E215" s="362"/>
      <c r="F215" s="364"/>
      <c r="G215" s="364"/>
      <c r="H215" s="366"/>
      <c r="I215" s="370"/>
      <c r="J215" s="371"/>
      <c r="K215" s="371"/>
      <c r="L215" s="372"/>
      <c r="M215" s="376"/>
      <c r="N215" s="377"/>
      <c r="O215" s="377"/>
      <c r="P215" s="377"/>
      <c r="Q215" s="377"/>
      <c r="R215" s="377"/>
      <c r="S215" s="377"/>
      <c r="T215" s="377"/>
      <c r="U215" s="377"/>
      <c r="V215" s="378"/>
      <c r="W215" s="379"/>
      <c r="X215" s="380"/>
      <c r="Y215" s="380"/>
      <c r="Z215" s="380"/>
      <c r="AA215" s="223" t="s">
        <v>168</v>
      </c>
      <c r="AB215" s="349" t="str">
        <f>IF(Y217="","",基本情報入力!$C$14)</f>
        <v/>
      </c>
      <c r="AC215" s="349"/>
      <c r="AD215" s="349"/>
      <c r="AE215" s="349"/>
      <c r="AF215" s="349"/>
      <c r="AG215" s="350"/>
      <c r="AH215" s="351" t="s">
        <v>215</v>
      </c>
      <c r="AI215" s="352"/>
      <c r="AJ215" s="352"/>
      <c r="AK215" s="353"/>
      <c r="AL215" s="314" t="str">
        <f>IF(Y217="","",基本情報入力!$D$10)</f>
        <v/>
      </c>
      <c r="AM215" s="315"/>
      <c r="AN215" s="315"/>
      <c r="AO215" s="315"/>
      <c r="AP215" s="315"/>
      <c r="AQ215" s="315"/>
      <c r="AR215" s="315"/>
      <c r="AS215" s="315"/>
      <c r="AT215" s="315"/>
      <c r="AU215" s="315"/>
      <c r="AV215" s="316"/>
      <c r="AW215" s="348"/>
    </row>
    <row r="216" spans="1:51" s="100" customFormat="1" ht="22.5" customHeight="1">
      <c r="V216" s="103"/>
      <c r="X216" s="104"/>
      <c r="AW216" s="348"/>
    </row>
    <row r="217" spans="1:51" ht="24" customHeight="1">
      <c r="A217" s="332" t="s">
        <v>185</v>
      </c>
      <c r="B217" s="333"/>
      <c r="C217" s="333"/>
      <c r="D217" s="333"/>
      <c r="E217" s="333"/>
      <c r="F217" s="334"/>
      <c r="G217" s="332" t="s">
        <v>186</v>
      </c>
      <c r="H217" s="333"/>
      <c r="I217" s="333"/>
      <c r="J217" s="333"/>
      <c r="K217" s="333"/>
      <c r="L217" s="334"/>
      <c r="M217" s="198"/>
      <c r="N217" s="199"/>
      <c r="O217" s="199"/>
      <c r="P217" s="199"/>
      <c r="Q217" s="199"/>
      <c r="R217" s="199"/>
      <c r="S217" s="199"/>
      <c r="T217" s="199"/>
      <c r="U217" s="199"/>
      <c r="V217" s="199"/>
      <c r="W217" s="199"/>
      <c r="X217" s="199"/>
      <c r="Y217" s="354" t="str" cm="1">
        <f t="array" ref="Y217">_xlfn.IFS(基本情報入力!$C$13=0,"",EOMONTH(基本情報入力!$C$13,AY217-1)&gt;=基本情報入力!$C$14,"",TRUE,EOMONTH(基本情報入力!$C$13,AY217))</f>
        <v/>
      </c>
      <c r="Z217" s="354"/>
      <c r="AA217" s="354"/>
      <c r="AB217" s="200" t="str" cm="1">
        <f t="array" ref="AB217">_xlfn.IFS(基本情報入力!$C$13=0,"",EOMONTH(基本情報入力!$C$13,AY217-1)&gt;=基本情報入力!$C$14,"",TRUE,MONTH(EOMONTH(基本情報入力!$C$13,AY217)))</f>
        <v/>
      </c>
      <c r="AC217" s="201" t="s">
        <v>32</v>
      </c>
      <c r="AD217" s="199"/>
      <c r="AE217" s="199"/>
      <c r="AF217" s="199"/>
      <c r="AG217" s="199"/>
      <c r="AH217" s="199"/>
      <c r="AI217" s="199"/>
      <c r="AJ217" s="199"/>
      <c r="AK217" s="199"/>
      <c r="AL217" s="199"/>
      <c r="AM217" s="199"/>
      <c r="AN217" s="199"/>
      <c r="AO217" s="199"/>
      <c r="AP217" s="199"/>
      <c r="AQ217" s="202"/>
      <c r="AR217" s="332" t="s">
        <v>187</v>
      </c>
      <c r="AS217" s="333"/>
      <c r="AT217" s="333"/>
      <c r="AU217" s="333"/>
      <c r="AV217" s="334"/>
      <c r="AW217" s="348"/>
      <c r="AX217" t="s">
        <v>188</v>
      </c>
      <c r="AY217">
        <f>AY187+1</f>
        <v>7</v>
      </c>
    </row>
    <row r="218" spans="1:51" ht="14.1" customHeight="1">
      <c r="A218" s="335"/>
      <c r="B218" s="336"/>
      <c r="C218" s="336"/>
      <c r="D218" s="336"/>
      <c r="E218" s="336"/>
      <c r="F218" s="337"/>
      <c r="G218" s="335"/>
      <c r="H218" s="336"/>
      <c r="I218" s="336"/>
      <c r="J218" s="336"/>
      <c r="K218" s="336"/>
      <c r="L218" s="337"/>
      <c r="M218" s="203">
        <f>IFERROR(DATE(AY218,AB217,1),1)</f>
        <v>1</v>
      </c>
      <c r="N218" s="203">
        <f>M218+1</f>
        <v>2</v>
      </c>
      <c r="O218" s="203">
        <f t="shared" ref="O218:AN218" si="213">N218+1</f>
        <v>3</v>
      </c>
      <c r="P218" s="203">
        <f t="shared" si="213"/>
        <v>4</v>
      </c>
      <c r="Q218" s="203">
        <f t="shared" si="213"/>
        <v>5</v>
      </c>
      <c r="R218" s="203">
        <f t="shared" si="213"/>
        <v>6</v>
      </c>
      <c r="S218" s="203">
        <f t="shared" si="213"/>
        <v>7</v>
      </c>
      <c r="T218" s="203">
        <f t="shared" si="213"/>
        <v>8</v>
      </c>
      <c r="U218" s="203">
        <f t="shared" si="213"/>
        <v>9</v>
      </c>
      <c r="V218" s="203">
        <f t="shared" si="213"/>
        <v>10</v>
      </c>
      <c r="W218" s="203">
        <f t="shared" si="213"/>
        <v>11</v>
      </c>
      <c r="X218" s="203">
        <f t="shared" si="213"/>
        <v>12</v>
      </c>
      <c r="Y218" s="203">
        <f t="shared" si="213"/>
        <v>13</v>
      </c>
      <c r="Z218" s="203">
        <f t="shared" si="213"/>
        <v>14</v>
      </c>
      <c r="AA218" s="203">
        <f t="shared" si="213"/>
        <v>15</v>
      </c>
      <c r="AB218" s="203">
        <f t="shared" si="213"/>
        <v>16</v>
      </c>
      <c r="AC218" s="203">
        <f t="shared" si="213"/>
        <v>17</v>
      </c>
      <c r="AD218" s="203">
        <f t="shared" si="213"/>
        <v>18</v>
      </c>
      <c r="AE218" s="203">
        <f t="shared" si="213"/>
        <v>19</v>
      </c>
      <c r="AF218" s="203">
        <f t="shared" si="213"/>
        <v>20</v>
      </c>
      <c r="AG218" s="203">
        <f t="shared" si="213"/>
        <v>21</v>
      </c>
      <c r="AH218" s="203">
        <f t="shared" si="213"/>
        <v>22</v>
      </c>
      <c r="AI218" s="203">
        <f t="shared" si="213"/>
        <v>23</v>
      </c>
      <c r="AJ218" s="203">
        <f t="shared" si="213"/>
        <v>24</v>
      </c>
      <c r="AK218" s="203">
        <f t="shared" si="213"/>
        <v>25</v>
      </c>
      <c r="AL218" s="203">
        <f t="shared" si="213"/>
        <v>26</v>
      </c>
      <c r="AM218" s="203">
        <f t="shared" si="213"/>
        <v>27</v>
      </c>
      <c r="AN218" s="203">
        <f t="shared" si="213"/>
        <v>28</v>
      </c>
      <c r="AO218" s="203" t="str" cm="1">
        <f t="array" ref="AO218">_xlfn.IFS(AN218="","",MONTH(AN218+1)=AB217,AN218+1,TRUE,"")</f>
        <v/>
      </c>
      <c r="AP218" s="204" t="str" cm="1">
        <f t="array" ref="AP218">_xlfn.IFS(AN218="","",MONTH(AN218+2)=AB217,AN218+2,TRUE,"")</f>
        <v/>
      </c>
      <c r="AQ218" s="205" t="str" cm="1">
        <f t="array" ref="AQ218">_xlfn.IFS(AN218="","",MONTH(AN218+3)=AB217,AN218+3,TRUE,"")</f>
        <v/>
      </c>
      <c r="AR218" s="335"/>
      <c r="AS218" s="336"/>
      <c r="AT218" s="336"/>
      <c r="AU218" s="336"/>
      <c r="AV218" s="337"/>
      <c r="AW218" s="348"/>
      <c r="AX218" t="s">
        <v>34</v>
      </c>
      <c r="AY218" t="str">
        <f>IFERROR(YEAR(Y217),"****")</f>
        <v>****</v>
      </c>
    </row>
    <row r="219" spans="1:51" ht="14.1" customHeight="1">
      <c r="A219" s="335"/>
      <c r="B219" s="336"/>
      <c r="C219" s="336"/>
      <c r="D219" s="336"/>
      <c r="E219" s="336"/>
      <c r="F219" s="337"/>
      <c r="G219" s="335"/>
      <c r="H219" s="336"/>
      <c r="I219" s="336"/>
      <c r="J219" s="336"/>
      <c r="K219" s="336"/>
      <c r="L219" s="337"/>
      <c r="M219" s="206" t="str">
        <f>IF(Y217="","",TEXT(WEEKDAY(+M218),"aaa"))</f>
        <v/>
      </c>
      <c r="N219" s="207" t="str">
        <f>IF(Y217="","",TEXT(WEEKDAY(+N218),"aaa"))</f>
        <v/>
      </c>
      <c r="O219" s="207" t="str">
        <f>IF(Y217="","",TEXT(WEEKDAY(+O218),"aaa"))</f>
        <v/>
      </c>
      <c r="P219" s="207" t="str">
        <f>IF(Y217="","",TEXT(WEEKDAY(+P218),"aaa"))</f>
        <v/>
      </c>
      <c r="Q219" s="207" t="str">
        <f>IF(Y217="","",TEXT(WEEKDAY(+Q218),"aaa"))</f>
        <v/>
      </c>
      <c r="R219" s="207" t="str">
        <f>IF(Y217="","",TEXT(WEEKDAY(+R218),"aaa"))</f>
        <v/>
      </c>
      <c r="S219" s="207" t="str">
        <f>IF(Y217="","",TEXT(WEEKDAY(+S218),"aaa"))</f>
        <v/>
      </c>
      <c r="T219" s="207" t="str">
        <f>IF(Y217="","",TEXT(WEEKDAY(+T218),"aaa"))</f>
        <v/>
      </c>
      <c r="U219" s="207" t="str">
        <f>IF(Y217="","",TEXT(WEEKDAY(+U218),"aaa"))</f>
        <v/>
      </c>
      <c r="V219" s="207" t="str">
        <f>IF(Y217="","",TEXT(WEEKDAY(+V218),"aaa"))</f>
        <v/>
      </c>
      <c r="W219" s="207" t="str">
        <f>IF(Y217="","",TEXT(WEEKDAY(+W218),"aaa"))</f>
        <v/>
      </c>
      <c r="X219" s="207" t="str">
        <f>IF(Y217="","",TEXT(WEEKDAY(+X218),"aaa"))</f>
        <v/>
      </c>
      <c r="Y219" s="207" t="str">
        <f>IF(Y217="","",TEXT(WEEKDAY(+Y218),"aaa"))</f>
        <v/>
      </c>
      <c r="Z219" s="207" t="str">
        <f>IF(Y217="","",TEXT(WEEKDAY(+Z218),"aaa"))</f>
        <v/>
      </c>
      <c r="AA219" s="207" t="str">
        <f>IF(Y217="","",TEXT(WEEKDAY(+AA218),"aaa"))</f>
        <v/>
      </c>
      <c r="AB219" s="207" t="str">
        <f>IF(Y217="","",TEXT(WEEKDAY(+AB218),"aaa"))</f>
        <v/>
      </c>
      <c r="AC219" s="207" t="str">
        <f>IF(Y217="","",TEXT(WEEKDAY(+AC218),"aaa"))</f>
        <v/>
      </c>
      <c r="AD219" s="207" t="str">
        <f>IF(Y217="","",TEXT(WEEKDAY(+AD218),"aaa"))</f>
        <v/>
      </c>
      <c r="AE219" s="207" t="str">
        <f>IF(Y217="","",TEXT(WEEKDAY(+AE218),"aaa"))</f>
        <v/>
      </c>
      <c r="AF219" s="207" t="str">
        <f>IF(Y217="","",TEXT(WEEKDAY(+AF218),"aaa"))</f>
        <v/>
      </c>
      <c r="AG219" s="207" t="str">
        <f>IF(Y217="","",TEXT(WEEKDAY(+AG218),"aaa"))</f>
        <v/>
      </c>
      <c r="AH219" s="207" t="str">
        <f>IF(Y217="","",TEXT(WEEKDAY(+AH218),"aaa"))</f>
        <v/>
      </c>
      <c r="AI219" s="207" t="str">
        <f>IF(Y217="","",TEXT(WEEKDAY(+AI218),"aaa"))</f>
        <v/>
      </c>
      <c r="AJ219" s="207" t="str">
        <f>IF(Y217="","",TEXT(WEEKDAY(+AJ218),"aaa"))</f>
        <v/>
      </c>
      <c r="AK219" s="207" t="str">
        <f>IF(Y217="","",TEXT(WEEKDAY(+AK218),"aaa"))</f>
        <v/>
      </c>
      <c r="AL219" s="207" t="str">
        <f>IF(Y217="","",TEXT(WEEKDAY(+AL218),"aaa"))</f>
        <v/>
      </c>
      <c r="AM219" s="207" t="str">
        <f>IF(Y217="","",TEXT(WEEKDAY(+AM218),"aaa"))</f>
        <v/>
      </c>
      <c r="AN219" s="207" t="str">
        <f>IF(Y217="","",TEXT(WEEKDAY(+AN218),"aaa"))</f>
        <v/>
      </c>
      <c r="AO219" s="207" t="str" cm="1">
        <f t="array" ref="AO219">_xlfn.IFS(Y217="","",AO218="","",TRUE,TEXT(WEEKDAY(+AO218),"aaa"))</f>
        <v/>
      </c>
      <c r="AP219" s="207" t="str" cm="1">
        <f t="array" ref="AP219">_xlfn.IFS(Y217="","",AP218="","",TRUE,TEXT(WEEKDAY(+AP218),"aaa"))</f>
        <v/>
      </c>
      <c r="AQ219" s="208" t="str" cm="1">
        <f t="array" ref="AQ219">_xlfn.IFS(Y217="","",AQ218="","",TRUE,TEXT(WEEKDAY(+AQ218),"aaa"))</f>
        <v/>
      </c>
      <c r="AR219" s="335"/>
      <c r="AS219" s="336"/>
      <c r="AT219" s="336"/>
      <c r="AU219" s="336"/>
      <c r="AV219" s="337"/>
      <c r="AW219" s="348"/>
    </row>
    <row r="220" spans="1:51" ht="14.1" customHeight="1" thickBot="1">
      <c r="A220" s="338"/>
      <c r="B220" s="339"/>
      <c r="C220" s="339"/>
      <c r="D220" s="339"/>
      <c r="E220" s="339"/>
      <c r="F220" s="340"/>
      <c r="G220" s="338"/>
      <c r="H220" s="339"/>
      <c r="I220" s="339"/>
      <c r="J220" s="339"/>
      <c r="K220" s="339"/>
      <c r="L220" s="34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341"/>
      <c r="AS220" s="342"/>
      <c r="AT220" s="342"/>
      <c r="AU220" s="342"/>
      <c r="AV220" s="343"/>
      <c r="AW220" s="348"/>
    </row>
    <row r="221" spans="1:51" ht="22.5" customHeight="1" thickTop="1">
      <c r="A221" s="344"/>
      <c r="B221" s="345"/>
      <c r="C221" s="345"/>
      <c r="D221" s="345"/>
      <c r="E221" s="345"/>
      <c r="F221" s="345"/>
      <c r="G221" s="386"/>
      <c r="H221" s="387"/>
      <c r="I221" s="387"/>
      <c r="J221" s="387"/>
      <c r="K221" s="387"/>
      <c r="L221" s="388"/>
      <c r="M221" s="179"/>
      <c r="N221" s="179"/>
      <c r="O221" s="179"/>
      <c r="P221" s="180"/>
      <c r="Q221" s="180"/>
      <c r="R221" s="180"/>
      <c r="S221" s="180"/>
      <c r="T221" s="180"/>
      <c r="U221" s="180"/>
      <c r="V221" s="180"/>
      <c r="W221" s="180"/>
      <c r="X221" s="180"/>
      <c r="Y221" s="180"/>
      <c r="Z221" s="180"/>
      <c r="AA221" s="180"/>
      <c r="AB221" s="180"/>
      <c r="AC221" s="180"/>
      <c r="AD221" s="180"/>
      <c r="AE221" s="180"/>
      <c r="AF221" s="180"/>
      <c r="AG221" s="180"/>
      <c r="AH221" s="180"/>
      <c r="AI221" s="180"/>
      <c r="AJ221" s="180"/>
      <c r="AK221" s="180"/>
      <c r="AL221" s="180"/>
      <c r="AM221" s="180"/>
      <c r="AN221" s="180"/>
      <c r="AO221" s="180"/>
      <c r="AP221" s="179"/>
      <c r="AQ221" s="178"/>
      <c r="AR221" s="383"/>
      <c r="AS221" s="384"/>
      <c r="AT221" s="384"/>
      <c r="AU221" s="384"/>
      <c r="AV221" s="385"/>
      <c r="AW221" s="348"/>
    </row>
    <row r="222" spans="1:51" ht="22.5" customHeight="1">
      <c r="A222" s="344"/>
      <c r="B222" s="345"/>
      <c r="C222" s="345"/>
      <c r="D222" s="345"/>
      <c r="E222" s="345"/>
      <c r="F222" s="345"/>
      <c r="G222" s="344"/>
      <c r="H222" s="345"/>
      <c r="I222" s="345"/>
      <c r="J222" s="345"/>
      <c r="K222" s="345"/>
      <c r="L222" s="346"/>
      <c r="M222" s="181"/>
      <c r="N222" s="181"/>
      <c r="O222" s="181"/>
      <c r="P222" s="182"/>
      <c r="Q222" s="182"/>
      <c r="R222" s="182"/>
      <c r="S222" s="182"/>
      <c r="T222" s="182"/>
      <c r="U222" s="182"/>
      <c r="V222" s="182"/>
      <c r="W222" s="182"/>
      <c r="X222" s="182"/>
      <c r="Y222" s="182"/>
      <c r="Z222" s="182"/>
      <c r="AA222" s="182"/>
      <c r="AB222" s="182"/>
      <c r="AC222" s="182"/>
      <c r="AD222" s="182"/>
      <c r="AE222" s="182"/>
      <c r="AF222" s="182"/>
      <c r="AG222" s="182"/>
      <c r="AH222" s="182"/>
      <c r="AI222" s="182"/>
      <c r="AJ222" s="182"/>
      <c r="AK222" s="182"/>
      <c r="AL222" s="182"/>
      <c r="AM222" s="182"/>
      <c r="AN222" s="182"/>
      <c r="AO222" s="183"/>
      <c r="AP222" s="184"/>
      <c r="AQ222" s="177"/>
      <c r="AR222" s="304"/>
      <c r="AS222" s="305"/>
      <c r="AT222" s="305"/>
      <c r="AU222" s="305"/>
      <c r="AV222" s="306"/>
    </row>
    <row r="223" spans="1:51" ht="22.5" customHeight="1">
      <c r="A223" s="327"/>
      <c r="B223" s="328"/>
      <c r="C223" s="328"/>
      <c r="D223" s="328"/>
      <c r="E223" s="328"/>
      <c r="F223" s="329"/>
      <c r="G223" s="327"/>
      <c r="H223" s="328"/>
      <c r="I223" s="328"/>
      <c r="J223" s="328"/>
      <c r="K223" s="328"/>
      <c r="L223" s="329"/>
      <c r="M223" s="184"/>
      <c r="N223" s="184"/>
      <c r="O223" s="184"/>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c r="AK223" s="183"/>
      <c r="AL223" s="183"/>
      <c r="AM223" s="183"/>
      <c r="AN223" s="183"/>
      <c r="AO223" s="183"/>
      <c r="AP223" s="184"/>
      <c r="AQ223" s="177"/>
      <c r="AR223" s="304"/>
      <c r="AS223" s="305"/>
      <c r="AT223" s="305"/>
      <c r="AU223" s="305"/>
      <c r="AV223" s="306"/>
    </row>
    <row r="224" spans="1:51" ht="22.5" customHeight="1">
      <c r="A224" s="327"/>
      <c r="B224" s="328"/>
      <c r="C224" s="328"/>
      <c r="D224" s="328"/>
      <c r="E224" s="328"/>
      <c r="F224" s="329"/>
      <c r="G224" s="327"/>
      <c r="H224" s="328"/>
      <c r="I224" s="328"/>
      <c r="J224" s="328"/>
      <c r="K224" s="328"/>
      <c r="L224" s="329"/>
      <c r="M224" s="184"/>
      <c r="N224" s="184"/>
      <c r="O224" s="184"/>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c r="AK224" s="183"/>
      <c r="AL224" s="183"/>
      <c r="AM224" s="183"/>
      <c r="AN224" s="183"/>
      <c r="AO224" s="183"/>
      <c r="AP224" s="184"/>
      <c r="AQ224" s="177"/>
      <c r="AR224" s="304"/>
      <c r="AS224" s="305"/>
      <c r="AT224" s="305"/>
      <c r="AU224" s="305"/>
      <c r="AV224" s="306"/>
    </row>
    <row r="225" spans="1:54" ht="22.5" customHeight="1">
      <c r="A225" s="327"/>
      <c r="B225" s="328"/>
      <c r="C225" s="328"/>
      <c r="D225" s="328"/>
      <c r="E225" s="328"/>
      <c r="F225" s="329"/>
      <c r="G225" s="327"/>
      <c r="H225" s="328"/>
      <c r="I225" s="328"/>
      <c r="J225" s="328"/>
      <c r="K225" s="328"/>
      <c r="L225" s="329"/>
      <c r="M225" s="184"/>
      <c r="N225" s="184"/>
      <c r="O225" s="184"/>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c r="AK225" s="183"/>
      <c r="AL225" s="183"/>
      <c r="AM225" s="183"/>
      <c r="AN225" s="183"/>
      <c r="AO225" s="183"/>
      <c r="AP225" s="184"/>
      <c r="AQ225" s="177"/>
      <c r="AR225" s="304"/>
      <c r="AS225" s="305"/>
      <c r="AT225" s="305"/>
      <c r="AU225" s="305"/>
      <c r="AV225" s="306"/>
    </row>
    <row r="226" spans="1:54" ht="22.5" customHeight="1">
      <c r="A226" s="327"/>
      <c r="B226" s="328"/>
      <c r="C226" s="328"/>
      <c r="D226" s="328"/>
      <c r="E226" s="328"/>
      <c r="F226" s="329"/>
      <c r="G226" s="327"/>
      <c r="H226" s="328"/>
      <c r="I226" s="328"/>
      <c r="J226" s="328"/>
      <c r="K226" s="328"/>
      <c r="L226" s="329"/>
      <c r="M226" s="184"/>
      <c r="N226" s="184"/>
      <c r="O226" s="184"/>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c r="AP226" s="184"/>
      <c r="AQ226" s="177"/>
      <c r="AR226" s="304"/>
      <c r="AS226" s="305"/>
      <c r="AT226" s="305"/>
      <c r="AU226" s="305"/>
      <c r="AV226" s="306"/>
    </row>
    <row r="227" spans="1:54" ht="22.5" customHeight="1">
      <c r="A227" s="327"/>
      <c r="B227" s="328"/>
      <c r="C227" s="328"/>
      <c r="D227" s="328"/>
      <c r="E227" s="328"/>
      <c r="F227" s="329"/>
      <c r="G227" s="327"/>
      <c r="H227" s="328"/>
      <c r="I227" s="328"/>
      <c r="J227" s="328"/>
      <c r="K227" s="328"/>
      <c r="L227" s="329"/>
      <c r="M227" s="184"/>
      <c r="N227" s="184"/>
      <c r="O227" s="184"/>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c r="AK227" s="183"/>
      <c r="AL227" s="183"/>
      <c r="AM227" s="183"/>
      <c r="AN227" s="183"/>
      <c r="AO227" s="183"/>
      <c r="AP227" s="184"/>
      <c r="AQ227" s="177"/>
      <c r="AR227" s="304"/>
      <c r="AS227" s="305"/>
      <c r="AT227" s="305"/>
      <c r="AU227" s="305"/>
      <c r="AV227" s="306"/>
    </row>
    <row r="228" spans="1:54" s="100" customFormat="1" ht="22.5" customHeight="1">
      <c r="A228" s="327"/>
      <c r="B228" s="328"/>
      <c r="C228" s="328"/>
      <c r="D228" s="328"/>
      <c r="E228" s="328"/>
      <c r="F228" s="329"/>
      <c r="G228" s="327"/>
      <c r="H228" s="328"/>
      <c r="I228" s="328"/>
      <c r="J228" s="328"/>
      <c r="K228" s="328"/>
      <c r="L228" s="329"/>
      <c r="M228" s="184"/>
      <c r="N228" s="184"/>
      <c r="O228" s="184"/>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4"/>
      <c r="AQ228" s="177"/>
      <c r="AR228" s="304"/>
      <c r="AS228" s="305"/>
      <c r="AT228" s="305"/>
      <c r="AU228" s="305"/>
      <c r="AV228" s="306"/>
      <c r="AX228"/>
      <c r="AY228"/>
      <c r="AZ228"/>
      <c r="BA228"/>
      <c r="BB228" s="108"/>
    </row>
    <row r="229" spans="1:54" s="100" customFormat="1" ht="22.5" customHeight="1">
      <c r="A229" s="327"/>
      <c r="B229" s="328"/>
      <c r="C229" s="328"/>
      <c r="D229" s="328"/>
      <c r="E229" s="328"/>
      <c r="F229" s="329"/>
      <c r="G229" s="327"/>
      <c r="H229" s="328"/>
      <c r="I229" s="328"/>
      <c r="J229" s="328"/>
      <c r="K229" s="328"/>
      <c r="L229" s="329"/>
      <c r="M229" s="184"/>
      <c r="N229" s="184"/>
      <c r="O229" s="184"/>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c r="AK229" s="183"/>
      <c r="AL229" s="183"/>
      <c r="AM229" s="183"/>
      <c r="AN229" s="183"/>
      <c r="AO229" s="183"/>
      <c r="AP229" s="184"/>
      <c r="AQ229" s="177"/>
      <c r="AR229" s="304"/>
      <c r="AS229" s="305"/>
      <c r="AT229" s="305"/>
      <c r="AU229" s="305"/>
      <c r="AV229" s="306"/>
      <c r="AX229"/>
      <c r="AY229"/>
      <c r="AZ229"/>
      <c r="BA229"/>
      <c r="BB229" s="108"/>
    </row>
    <row r="230" spans="1:54" s="100" customFormat="1" ht="22.5" customHeight="1">
      <c r="A230" s="327"/>
      <c r="B230" s="328"/>
      <c r="C230" s="328"/>
      <c r="D230" s="328"/>
      <c r="E230" s="328"/>
      <c r="F230" s="329"/>
      <c r="G230" s="327"/>
      <c r="H230" s="328"/>
      <c r="I230" s="328"/>
      <c r="J230" s="328"/>
      <c r="K230" s="328"/>
      <c r="L230" s="329"/>
      <c r="M230" s="184"/>
      <c r="N230" s="184"/>
      <c r="O230" s="184"/>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4"/>
      <c r="AQ230" s="177"/>
      <c r="AR230" s="304"/>
      <c r="AS230" s="305"/>
      <c r="AT230" s="305"/>
      <c r="AU230" s="305"/>
      <c r="AV230" s="306"/>
      <c r="AX230"/>
      <c r="AY230"/>
      <c r="AZ230"/>
      <c r="BA230"/>
      <c r="BB230" s="108"/>
    </row>
    <row r="231" spans="1:54" s="100" customFormat="1" ht="22.5" customHeight="1">
      <c r="A231" s="327"/>
      <c r="B231" s="328"/>
      <c r="C231" s="328"/>
      <c r="D231" s="328"/>
      <c r="E231" s="328"/>
      <c r="F231" s="329"/>
      <c r="G231" s="327"/>
      <c r="H231" s="328"/>
      <c r="I231" s="328"/>
      <c r="J231" s="328"/>
      <c r="K231" s="328"/>
      <c r="L231" s="329"/>
      <c r="M231" s="184"/>
      <c r="N231" s="184"/>
      <c r="O231" s="184"/>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4"/>
      <c r="AQ231" s="177"/>
      <c r="AR231" s="304"/>
      <c r="AS231" s="305"/>
      <c r="AT231" s="305"/>
      <c r="AU231" s="305"/>
      <c r="AV231" s="306"/>
      <c r="AX231"/>
      <c r="AY231"/>
      <c r="AZ231"/>
      <c r="BA231"/>
      <c r="BB231" s="108"/>
    </row>
    <row r="232" spans="1:54" s="100" customFormat="1" ht="22.5" customHeight="1">
      <c r="A232" s="327"/>
      <c r="B232" s="328"/>
      <c r="C232" s="328"/>
      <c r="D232" s="328"/>
      <c r="E232" s="328"/>
      <c r="F232" s="329"/>
      <c r="G232" s="327"/>
      <c r="H232" s="328"/>
      <c r="I232" s="328"/>
      <c r="J232" s="328"/>
      <c r="K232" s="328"/>
      <c r="L232" s="329"/>
      <c r="M232" s="184"/>
      <c r="N232" s="184"/>
      <c r="O232" s="184"/>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4"/>
      <c r="AQ232" s="177"/>
      <c r="AR232" s="304"/>
      <c r="AS232" s="305"/>
      <c r="AT232" s="305"/>
      <c r="AU232" s="305"/>
      <c r="AV232" s="306"/>
      <c r="AX232"/>
      <c r="AY232"/>
      <c r="AZ232"/>
      <c r="BA232"/>
      <c r="BB232" s="108"/>
    </row>
    <row r="233" spans="1:54" s="100" customFormat="1" ht="22.5" customHeight="1">
      <c r="A233" s="327"/>
      <c r="B233" s="328"/>
      <c r="C233" s="328"/>
      <c r="D233" s="328"/>
      <c r="E233" s="328"/>
      <c r="F233" s="329"/>
      <c r="G233" s="327"/>
      <c r="H233" s="328"/>
      <c r="I233" s="328"/>
      <c r="J233" s="328"/>
      <c r="K233" s="328"/>
      <c r="L233" s="329"/>
      <c r="M233" s="184"/>
      <c r="N233" s="184"/>
      <c r="O233" s="184"/>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c r="AK233" s="183"/>
      <c r="AL233" s="183"/>
      <c r="AM233" s="183"/>
      <c r="AN233" s="183"/>
      <c r="AO233" s="183"/>
      <c r="AP233" s="184"/>
      <c r="AQ233" s="177"/>
      <c r="AR233" s="304"/>
      <c r="AS233" s="305"/>
      <c r="AT233" s="305"/>
      <c r="AU233" s="305"/>
      <c r="AV233" s="306"/>
      <c r="AX233"/>
      <c r="AY233"/>
      <c r="AZ233"/>
      <c r="BA233"/>
      <c r="BB233" s="108"/>
    </row>
    <row r="234" spans="1:54" s="100" customFormat="1" ht="22.5" customHeight="1">
      <c r="A234" s="327"/>
      <c r="B234" s="328"/>
      <c r="C234" s="328"/>
      <c r="D234" s="328"/>
      <c r="E234" s="328"/>
      <c r="F234" s="329"/>
      <c r="G234" s="327"/>
      <c r="H234" s="328"/>
      <c r="I234" s="328"/>
      <c r="J234" s="328"/>
      <c r="K234" s="328"/>
      <c r="L234" s="329"/>
      <c r="M234" s="184"/>
      <c r="N234" s="184"/>
      <c r="O234" s="184"/>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c r="AP234" s="184"/>
      <c r="AQ234" s="177"/>
      <c r="AR234" s="304"/>
      <c r="AS234" s="305"/>
      <c r="AT234" s="305"/>
      <c r="AU234" s="305"/>
      <c r="AV234" s="306"/>
      <c r="AX234"/>
      <c r="AY234"/>
      <c r="AZ234"/>
      <c r="BA234"/>
      <c r="BB234" s="108"/>
    </row>
    <row r="235" spans="1:54" s="100" customFormat="1" ht="22.5" customHeight="1">
      <c r="A235" s="327"/>
      <c r="B235" s="328"/>
      <c r="C235" s="328"/>
      <c r="D235" s="328"/>
      <c r="E235" s="328"/>
      <c r="F235" s="329"/>
      <c r="G235" s="327"/>
      <c r="H235" s="328"/>
      <c r="I235" s="328"/>
      <c r="J235" s="328"/>
      <c r="K235" s="328"/>
      <c r="L235" s="329"/>
      <c r="M235" s="184"/>
      <c r="N235" s="184"/>
      <c r="O235" s="184"/>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c r="AK235" s="183"/>
      <c r="AL235" s="183"/>
      <c r="AM235" s="183"/>
      <c r="AN235" s="183"/>
      <c r="AO235" s="183"/>
      <c r="AP235" s="184"/>
      <c r="AQ235" s="177"/>
      <c r="AR235" s="304"/>
      <c r="AS235" s="305"/>
      <c r="AT235" s="305"/>
      <c r="AU235" s="305"/>
      <c r="AV235" s="306"/>
      <c r="AX235"/>
      <c r="AY235"/>
      <c r="AZ235"/>
      <c r="BA235"/>
      <c r="BB235" s="108"/>
    </row>
    <row r="236" spans="1:54" s="100" customFormat="1" ht="22.5" customHeight="1" thickBot="1">
      <c r="A236" s="319"/>
      <c r="B236" s="320"/>
      <c r="C236" s="320"/>
      <c r="D236" s="320"/>
      <c r="E236" s="320"/>
      <c r="F236" s="321"/>
      <c r="G236" s="319"/>
      <c r="H236" s="320"/>
      <c r="I236" s="320"/>
      <c r="J236" s="320"/>
      <c r="K236" s="320"/>
      <c r="L236" s="321"/>
      <c r="M236" s="184"/>
      <c r="N236" s="184"/>
      <c r="O236" s="184"/>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c r="AK236" s="183"/>
      <c r="AL236" s="183"/>
      <c r="AM236" s="183"/>
      <c r="AN236" s="183"/>
      <c r="AO236" s="183"/>
      <c r="AP236" s="185"/>
      <c r="AQ236" s="177"/>
      <c r="AR236" s="304"/>
      <c r="AS236" s="305"/>
      <c r="AT236" s="305"/>
      <c r="AU236" s="305"/>
      <c r="AV236" s="306"/>
      <c r="AX236"/>
      <c r="AY236"/>
      <c r="AZ236"/>
      <c r="BA236"/>
      <c r="BB236"/>
    </row>
    <row r="237" spans="1:54" s="100" customFormat="1" ht="24" customHeight="1" thickTop="1">
      <c r="A237" s="322" t="s">
        <v>208</v>
      </c>
      <c r="B237" s="323"/>
      <c r="C237" s="323"/>
      <c r="D237" s="323"/>
      <c r="E237" s="323"/>
      <c r="F237" s="323"/>
      <c r="G237" s="323"/>
      <c r="H237" s="323"/>
      <c r="I237" s="323"/>
      <c r="J237" s="323"/>
      <c r="K237" s="323"/>
      <c r="L237" s="324"/>
      <c r="M237" s="111"/>
      <c r="N237" s="112"/>
      <c r="O237" s="112"/>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2"/>
      <c r="AQ237" s="114"/>
      <c r="AR237" s="307" t="s">
        <v>209</v>
      </c>
      <c r="AS237" s="308"/>
      <c r="AT237" s="308"/>
      <c r="AU237" s="308"/>
      <c r="AV237" s="309"/>
      <c r="AX237" t="s">
        <v>31</v>
      </c>
      <c r="AY237">
        <f>COUNTIF(M237:AQ237,"○")</f>
        <v>0</v>
      </c>
      <c r="AZ237"/>
      <c r="BA237"/>
      <c r="BB237"/>
    </row>
    <row r="238" spans="1:54" s="100" customFormat="1" ht="24" customHeight="1">
      <c r="A238" s="325" t="s">
        <v>210</v>
      </c>
      <c r="B238" s="326"/>
      <c r="C238" s="326"/>
      <c r="D238" s="326"/>
      <c r="E238" s="326"/>
      <c r="F238" s="326"/>
      <c r="G238" s="326"/>
      <c r="H238" s="326"/>
      <c r="I238" s="326"/>
      <c r="J238" s="326"/>
      <c r="K238" s="326"/>
      <c r="L238" s="326"/>
      <c r="M238" s="186" t="str">
        <f>IF(M237="―",M237,"")</f>
        <v/>
      </c>
      <c r="N238" s="187" t="str">
        <f t="shared" ref="N238" si="214">IF(N237="―",N237,"")</f>
        <v/>
      </c>
      <c r="O238" s="187" t="str">
        <f t="shared" ref="O238" si="215">IF(O237="―",O237,"")</f>
        <v/>
      </c>
      <c r="P238" s="187" t="str">
        <f t="shared" ref="P238" si="216">IF(P237="―",P237,"")</f>
        <v/>
      </c>
      <c r="Q238" s="187" t="str">
        <f t="shared" ref="Q238" si="217">IF(Q237="―",Q237,"")</f>
        <v/>
      </c>
      <c r="R238" s="187" t="str">
        <f t="shared" ref="R238" si="218">IF(R237="―",R237,"")</f>
        <v/>
      </c>
      <c r="S238" s="187" t="str">
        <f t="shared" ref="S238" si="219">IF(S237="―",S237,"")</f>
        <v/>
      </c>
      <c r="T238" s="187" t="str">
        <f t="shared" ref="T238" si="220">IF(T237="―",T237,"")</f>
        <v/>
      </c>
      <c r="U238" s="187" t="str">
        <f t="shared" ref="U238" si="221">IF(U237="―",U237,"")</f>
        <v/>
      </c>
      <c r="V238" s="187" t="str">
        <f t="shared" ref="V238" si="222">IF(V237="―",V237,"")</f>
        <v/>
      </c>
      <c r="W238" s="187" t="str">
        <f t="shared" ref="W238" si="223">IF(W237="―",W237,"")</f>
        <v/>
      </c>
      <c r="X238" s="187" t="str">
        <f t="shared" ref="X238" si="224">IF(X237="―",X237,"")</f>
        <v/>
      </c>
      <c r="Y238" s="187" t="str">
        <f t="shared" ref="Y238" si="225">IF(Y237="―",Y237,"")</f>
        <v/>
      </c>
      <c r="Z238" s="187" t="str">
        <f t="shared" ref="Z238" si="226">IF(Z237="―",Z237,"")</f>
        <v/>
      </c>
      <c r="AA238" s="187" t="str">
        <f t="shared" ref="AA238" si="227">IF(AA237="―",AA237,"")</f>
        <v/>
      </c>
      <c r="AB238" s="187" t="str">
        <f t="shared" ref="AB238" si="228">IF(AB237="―",AB237,"")</f>
        <v/>
      </c>
      <c r="AC238" s="187" t="str">
        <f t="shared" ref="AC238" si="229">IF(AC237="―",AC237,"")</f>
        <v/>
      </c>
      <c r="AD238" s="187" t="str">
        <f t="shared" ref="AD238" si="230">IF(AD237="―",AD237,"")</f>
        <v/>
      </c>
      <c r="AE238" s="187" t="str">
        <f t="shared" ref="AE238" si="231">IF(AE237="―",AE237,"")</f>
        <v/>
      </c>
      <c r="AF238" s="187" t="str">
        <f t="shared" ref="AF238" si="232">IF(AF237="―",AF237,"")</f>
        <v/>
      </c>
      <c r="AG238" s="187" t="str">
        <f t="shared" ref="AG238" si="233">IF(AG237="―",AG237,"")</f>
        <v/>
      </c>
      <c r="AH238" s="187" t="str">
        <f t="shared" ref="AH238" si="234">IF(AH237="―",AH237,"")</f>
        <v/>
      </c>
      <c r="AI238" s="187" t="str">
        <f t="shared" ref="AI238" si="235">IF(AI237="―",AI237,"")</f>
        <v/>
      </c>
      <c r="AJ238" s="187" t="str">
        <f t="shared" ref="AJ238" si="236">IF(AJ237="―",AJ237,"")</f>
        <v/>
      </c>
      <c r="AK238" s="187" t="str">
        <f t="shared" ref="AK238" si="237">IF(AK237="―",AK237,"")</f>
        <v/>
      </c>
      <c r="AL238" s="187" t="str">
        <f t="shared" ref="AL238" si="238">IF(AL237="―",AL237,"")</f>
        <v/>
      </c>
      <c r="AM238" s="187" t="str">
        <f t="shared" ref="AM238" si="239">IF(AM237="―",AM237,"")</f>
        <v/>
      </c>
      <c r="AN238" s="187" t="str">
        <f t="shared" ref="AN238" si="240">IF(AN237="―",AN237,"")</f>
        <v/>
      </c>
      <c r="AO238" s="187" t="str">
        <f t="shared" ref="AO238" si="241">IF(AO237="―",AO237,"")</f>
        <v/>
      </c>
      <c r="AP238" s="187" t="str">
        <f t="shared" ref="AP238" si="242">IF(AP237="―",AP237,"")</f>
        <v/>
      </c>
      <c r="AQ238" s="188" t="str">
        <f t="shared" ref="AQ238" si="243">IF(AQ237="―",AQ237,"")</f>
        <v/>
      </c>
      <c r="AR238" s="310" t="str">
        <f>IF(AY238=0,"",AY237&amp;"/"&amp;AY238)</f>
        <v/>
      </c>
      <c r="AS238" s="311"/>
      <c r="AT238" s="218" t="s">
        <v>211</v>
      </c>
      <c r="AU238" s="312" t="str">
        <f>IFERROR(ROUNDDOWN(AY237/AY238,3),"%")</f>
        <v>%</v>
      </c>
      <c r="AV238" s="313"/>
      <c r="AX238" t="s">
        <v>30</v>
      </c>
      <c r="AY238">
        <f>IF(AB217="",0,DAY(EOMONTH(M218,0))-COUNTIF(M238:AQ238,"―"))</f>
        <v>0</v>
      </c>
      <c r="AZ238"/>
      <c r="BA238"/>
      <c r="BB238"/>
    </row>
    <row r="239" spans="1:54" s="100" customFormat="1" ht="6" customHeight="1"/>
    <row r="240" spans="1:54" s="100" customFormat="1" ht="43.5" customHeight="1">
      <c r="A240" s="317" t="s">
        <v>229</v>
      </c>
      <c r="B240" s="318"/>
      <c r="C240" s="318"/>
      <c r="D240" s="318"/>
      <c r="E240" s="318"/>
      <c r="F240" s="318"/>
      <c r="G240" s="318"/>
      <c r="H240" s="318"/>
      <c r="I240" s="318"/>
      <c r="J240" s="318"/>
      <c r="K240" s="318"/>
      <c r="L240" s="318"/>
      <c r="M240" s="318"/>
      <c r="N240" s="318"/>
      <c r="O240" s="318"/>
      <c r="P240" s="318"/>
      <c r="Q240" s="318"/>
      <c r="R240" s="318"/>
      <c r="S240" s="318"/>
      <c r="T240" s="318"/>
      <c r="U240" s="318"/>
      <c r="V240" s="318"/>
      <c r="W240" s="318"/>
      <c r="X240" s="318"/>
      <c r="Y240" s="318"/>
      <c r="Z240" s="318"/>
      <c r="AA240" s="318"/>
      <c r="AB240" s="318"/>
      <c r="AC240" s="318"/>
      <c r="AD240" s="318"/>
      <c r="AE240" s="318"/>
      <c r="AF240" s="318"/>
      <c r="AG240" s="318"/>
      <c r="AH240" s="318"/>
      <c r="AI240" s="318"/>
      <c r="AJ240" s="318"/>
      <c r="AK240" s="318"/>
      <c r="AL240" s="318"/>
      <c r="AM240" s="318"/>
      <c r="AN240" s="318"/>
      <c r="AO240" s="318"/>
      <c r="AP240" s="318"/>
      <c r="AQ240" s="318"/>
      <c r="AR240" s="318"/>
      <c r="AS240" s="318"/>
      <c r="AT240" s="318"/>
      <c r="AU240" s="318"/>
      <c r="AV240" s="318"/>
    </row>
    <row r="241" spans="1:51" ht="24" customHeight="1">
      <c r="A241" s="100" t="s">
        <v>178</v>
      </c>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row>
    <row r="242" spans="1:51" ht="24" customHeight="1">
      <c r="A242" s="330" t="s">
        <v>222</v>
      </c>
      <c r="B242" s="330"/>
      <c r="C242" s="330"/>
      <c r="D242" s="330"/>
      <c r="E242" s="330"/>
      <c r="F242" s="330"/>
      <c r="G242" s="330"/>
      <c r="H242" s="330"/>
      <c r="I242" s="330"/>
      <c r="J242" s="330"/>
      <c r="K242" s="330"/>
      <c r="L242" s="330"/>
      <c r="M242" s="330"/>
      <c r="N242" s="330"/>
      <c r="O242" s="330"/>
      <c r="P242" s="330"/>
      <c r="Q242" s="330"/>
      <c r="R242" s="330"/>
      <c r="S242" s="330"/>
      <c r="T242" s="330"/>
      <c r="U242" s="330"/>
      <c r="V242" s="330"/>
      <c r="W242" s="330"/>
      <c r="X242" s="330"/>
      <c r="Y242" s="330"/>
      <c r="Z242" s="330"/>
      <c r="AA242" s="330"/>
      <c r="AB242" s="330"/>
      <c r="AC242" s="330"/>
      <c r="AD242" s="330"/>
      <c r="AE242" s="330"/>
      <c r="AF242" s="330"/>
      <c r="AG242" s="330"/>
      <c r="AH242" s="330"/>
      <c r="AI242" s="330"/>
      <c r="AJ242" s="330"/>
      <c r="AK242" s="330"/>
      <c r="AL242" s="330"/>
      <c r="AM242" s="330"/>
      <c r="AN242" s="331"/>
      <c r="AO242" s="331"/>
      <c r="AP242" s="331"/>
      <c r="AQ242" s="331"/>
      <c r="AR242" s="331"/>
      <c r="AS242" s="331"/>
      <c r="AT242" s="331"/>
      <c r="AU242" s="331"/>
      <c r="AV242" s="331"/>
    </row>
    <row r="243" spans="1:51" ht="12"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2"/>
      <c r="AO243" s="102"/>
      <c r="AP243" s="102"/>
      <c r="AQ243" s="102"/>
      <c r="AR243" s="102"/>
      <c r="AS243" s="102"/>
      <c r="AT243" s="102" t="s">
        <v>36</v>
      </c>
      <c r="AU243" s="224" t="str">
        <f>IF(Y247="","",AU213+1)</f>
        <v/>
      </c>
      <c r="AV243" s="102"/>
    </row>
    <row r="244" spans="1:51" ht="22.5" customHeight="1">
      <c r="A244" s="355" t="s">
        <v>179</v>
      </c>
      <c r="B244" s="356"/>
      <c r="C244" s="356"/>
      <c r="D244" s="357"/>
      <c r="E244" s="361" t="s">
        <v>180</v>
      </c>
      <c r="F244" s="363" t="str">
        <f>IF(Y247="","",基本情報入力!$C$3)</f>
        <v/>
      </c>
      <c r="G244" s="363"/>
      <c r="H244" s="365" t="s">
        <v>181</v>
      </c>
      <c r="I244" s="367" t="s">
        <v>182</v>
      </c>
      <c r="J244" s="368"/>
      <c r="K244" s="368"/>
      <c r="L244" s="369"/>
      <c r="M244" s="373" t="str">
        <f>IF(Y247="","",基本情報入力!$C$4)</f>
        <v/>
      </c>
      <c r="N244" s="374"/>
      <c r="O244" s="374"/>
      <c r="P244" s="374"/>
      <c r="Q244" s="374"/>
      <c r="R244" s="374"/>
      <c r="S244" s="374"/>
      <c r="T244" s="374"/>
      <c r="U244" s="374"/>
      <c r="V244" s="375"/>
      <c r="W244" s="332" t="s">
        <v>175</v>
      </c>
      <c r="X244" s="333"/>
      <c r="Y244" s="333"/>
      <c r="Z244" s="334"/>
      <c r="AA244" s="222" t="s">
        <v>170</v>
      </c>
      <c r="AB244" s="381" t="str">
        <f>IF(Y247="","",基本情報入力!$C$13)</f>
        <v/>
      </c>
      <c r="AC244" s="381"/>
      <c r="AD244" s="381"/>
      <c r="AE244" s="381"/>
      <c r="AF244" s="381"/>
      <c r="AG244" s="382"/>
      <c r="AH244" s="351" t="s">
        <v>214</v>
      </c>
      <c r="AI244" s="352"/>
      <c r="AJ244" s="352"/>
      <c r="AK244" s="353"/>
      <c r="AL244" s="314" t="str">
        <f>IF(Y247="","",基本情報入力!$C$8)</f>
        <v/>
      </c>
      <c r="AM244" s="315"/>
      <c r="AN244" s="315"/>
      <c r="AO244" s="315"/>
      <c r="AP244" s="315"/>
      <c r="AQ244" s="315"/>
      <c r="AR244" s="315"/>
      <c r="AS244" s="315"/>
      <c r="AT244" s="315"/>
      <c r="AU244" s="315"/>
      <c r="AV244" s="316"/>
      <c r="AW244" s="348"/>
    </row>
    <row r="245" spans="1:51" ht="22.5" customHeight="1">
      <c r="A245" s="358"/>
      <c r="B245" s="359"/>
      <c r="C245" s="359"/>
      <c r="D245" s="360"/>
      <c r="E245" s="362"/>
      <c r="F245" s="364"/>
      <c r="G245" s="364"/>
      <c r="H245" s="366"/>
      <c r="I245" s="370"/>
      <c r="J245" s="371"/>
      <c r="K245" s="371"/>
      <c r="L245" s="372"/>
      <c r="M245" s="376"/>
      <c r="N245" s="377"/>
      <c r="O245" s="377"/>
      <c r="P245" s="377"/>
      <c r="Q245" s="377"/>
      <c r="R245" s="377"/>
      <c r="S245" s="377"/>
      <c r="T245" s="377"/>
      <c r="U245" s="377"/>
      <c r="V245" s="378"/>
      <c r="W245" s="379"/>
      <c r="X245" s="380"/>
      <c r="Y245" s="380"/>
      <c r="Z245" s="380"/>
      <c r="AA245" s="223" t="s">
        <v>168</v>
      </c>
      <c r="AB245" s="349" t="str">
        <f>IF(Y247="","",基本情報入力!$C$14)</f>
        <v/>
      </c>
      <c r="AC245" s="349"/>
      <c r="AD245" s="349"/>
      <c r="AE245" s="349"/>
      <c r="AF245" s="349"/>
      <c r="AG245" s="350"/>
      <c r="AH245" s="351" t="s">
        <v>215</v>
      </c>
      <c r="AI245" s="352"/>
      <c r="AJ245" s="352"/>
      <c r="AK245" s="353"/>
      <c r="AL245" s="314" t="str">
        <f>IF(Y247="","",基本情報入力!$D$10)</f>
        <v/>
      </c>
      <c r="AM245" s="315"/>
      <c r="AN245" s="315"/>
      <c r="AO245" s="315"/>
      <c r="AP245" s="315"/>
      <c r="AQ245" s="315"/>
      <c r="AR245" s="315"/>
      <c r="AS245" s="315"/>
      <c r="AT245" s="315"/>
      <c r="AU245" s="315"/>
      <c r="AV245" s="316"/>
      <c r="AW245" s="348"/>
    </row>
    <row r="246" spans="1:51" s="100" customFormat="1" ht="22.5" customHeight="1">
      <c r="V246" s="103"/>
      <c r="X246" s="104"/>
      <c r="AW246" s="348"/>
    </row>
    <row r="247" spans="1:51" ht="24" customHeight="1">
      <c r="A247" s="332" t="s">
        <v>185</v>
      </c>
      <c r="B247" s="333"/>
      <c r="C247" s="333"/>
      <c r="D247" s="333"/>
      <c r="E247" s="333"/>
      <c r="F247" s="334"/>
      <c r="G247" s="332" t="s">
        <v>186</v>
      </c>
      <c r="H247" s="333"/>
      <c r="I247" s="333"/>
      <c r="J247" s="333"/>
      <c r="K247" s="333"/>
      <c r="L247" s="334"/>
      <c r="M247" s="198"/>
      <c r="N247" s="199"/>
      <c r="O247" s="199"/>
      <c r="P247" s="199"/>
      <c r="Q247" s="199"/>
      <c r="R247" s="199"/>
      <c r="S247" s="199"/>
      <c r="T247" s="199"/>
      <c r="U247" s="199"/>
      <c r="V247" s="199"/>
      <c r="W247" s="199"/>
      <c r="X247" s="199"/>
      <c r="Y247" s="354" t="str" cm="1">
        <f t="array" ref="Y247">_xlfn.IFS(基本情報入力!$C$13=0,"",EOMONTH(基本情報入力!$C$13,AY247-1)&gt;=基本情報入力!$C$14,"",TRUE,EOMONTH(基本情報入力!$C$13,AY247))</f>
        <v/>
      </c>
      <c r="Z247" s="354"/>
      <c r="AA247" s="354"/>
      <c r="AB247" s="200" t="str" cm="1">
        <f t="array" ref="AB247">_xlfn.IFS(基本情報入力!$C$13=0,"",EOMONTH(基本情報入力!$C$13,AY247-1)&gt;=基本情報入力!$C$14,"",TRUE,MONTH(EOMONTH(基本情報入力!$C$13,AY247)))</f>
        <v/>
      </c>
      <c r="AC247" s="201" t="s">
        <v>32</v>
      </c>
      <c r="AD247" s="199"/>
      <c r="AE247" s="199"/>
      <c r="AF247" s="199"/>
      <c r="AG247" s="199"/>
      <c r="AH247" s="199"/>
      <c r="AI247" s="199"/>
      <c r="AJ247" s="199"/>
      <c r="AK247" s="199"/>
      <c r="AL247" s="199"/>
      <c r="AM247" s="199"/>
      <c r="AN247" s="199"/>
      <c r="AO247" s="199"/>
      <c r="AP247" s="199"/>
      <c r="AQ247" s="202"/>
      <c r="AR247" s="332" t="s">
        <v>187</v>
      </c>
      <c r="AS247" s="333"/>
      <c r="AT247" s="333"/>
      <c r="AU247" s="333"/>
      <c r="AV247" s="334"/>
      <c r="AW247" s="348"/>
      <c r="AX247" t="s">
        <v>188</v>
      </c>
      <c r="AY247">
        <f>AY217+1</f>
        <v>8</v>
      </c>
    </row>
    <row r="248" spans="1:51" ht="14.1" customHeight="1">
      <c r="A248" s="335"/>
      <c r="B248" s="336"/>
      <c r="C248" s="336"/>
      <c r="D248" s="336"/>
      <c r="E248" s="336"/>
      <c r="F248" s="337"/>
      <c r="G248" s="335"/>
      <c r="H248" s="336"/>
      <c r="I248" s="336"/>
      <c r="J248" s="336"/>
      <c r="K248" s="336"/>
      <c r="L248" s="337"/>
      <c r="M248" s="203">
        <f>IFERROR(DATE(AY248,AB247,1),1)</f>
        <v>1</v>
      </c>
      <c r="N248" s="203">
        <f>M248+1</f>
        <v>2</v>
      </c>
      <c r="O248" s="203">
        <f t="shared" ref="O248:AN248" si="244">N248+1</f>
        <v>3</v>
      </c>
      <c r="P248" s="203">
        <f t="shared" si="244"/>
        <v>4</v>
      </c>
      <c r="Q248" s="203">
        <f t="shared" si="244"/>
        <v>5</v>
      </c>
      <c r="R248" s="203">
        <f t="shared" si="244"/>
        <v>6</v>
      </c>
      <c r="S248" s="203">
        <f t="shared" si="244"/>
        <v>7</v>
      </c>
      <c r="T248" s="203">
        <f t="shared" si="244"/>
        <v>8</v>
      </c>
      <c r="U248" s="203">
        <f t="shared" si="244"/>
        <v>9</v>
      </c>
      <c r="V248" s="203">
        <f t="shared" si="244"/>
        <v>10</v>
      </c>
      <c r="W248" s="203">
        <f t="shared" si="244"/>
        <v>11</v>
      </c>
      <c r="X248" s="203">
        <f t="shared" si="244"/>
        <v>12</v>
      </c>
      <c r="Y248" s="203">
        <f t="shared" si="244"/>
        <v>13</v>
      </c>
      <c r="Z248" s="203">
        <f t="shared" si="244"/>
        <v>14</v>
      </c>
      <c r="AA248" s="203">
        <f t="shared" si="244"/>
        <v>15</v>
      </c>
      <c r="AB248" s="203">
        <f t="shared" si="244"/>
        <v>16</v>
      </c>
      <c r="AC248" s="203">
        <f t="shared" si="244"/>
        <v>17</v>
      </c>
      <c r="AD248" s="203">
        <f t="shared" si="244"/>
        <v>18</v>
      </c>
      <c r="AE248" s="203">
        <f t="shared" si="244"/>
        <v>19</v>
      </c>
      <c r="AF248" s="203">
        <f t="shared" si="244"/>
        <v>20</v>
      </c>
      <c r="AG248" s="203">
        <f t="shared" si="244"/>
        <v>21</v>
      </c>
      <c r="AH248" s="203">
        <f t="shared" si="244"/>
        <v>22</v>
      </c>
      <c r="AI248" s="203">
        <f t="shared" si="244"/>
        <v>23</v>
      </c>
      <c r="AJ248" s="203">
        <f t="shared" si="244"/>
        <v>24</v>
      </c>
      <c r="AK248" s="203">
        <f t="shared" si="244"/>
        <v>25</v>
      </c>
      <c r="AL248" s="203">
        <f t="shared" si="244"/>
        <v>26</v>
      </c>
      <c r="AM248" s="203">
        <f t="shared" si="244"/>
        <v>27</v>
      </c>
      <c r="AN248" s="203">
        <f t="shared" si="244"/>
        <v>28</v>
      </c>
      <c r="AO248" s="203" t="str" cm="1">
        <f t="array" ref="AO248">_xlfn.IFS(AN248="","",MONTH(AN248+1)=AB247,AN248+1,TRUE,"")</f>
        <v/>
      </c>
      <c r="AP248" s="204" t="str" cm="1">
        <f t="array" ref="AP248">_xlfn.IFS(AN248="","",MONTH(AN248+2)=AB247,AN248+2,TRUE,"")</f>
        <v/>
      </c>
      <c r="AQ248" s="205" t="str" cm="1">
        <f t="array" ref="AQ248">_xlfn.IFS(AN248="","",MONTH(AN248+3)=AB247,AN248+3,TRUE,"")</f>
        <v/>
      </c>
      <c r="AR248" s="335"/>
      <c r="AS248" s="336"/>
      <c r="AT248" s="336"/>
      <c r="AU248" s="336"/>
      <c r="AV248" s="337"/>
      <c r="AW248" s="348"/>
      <c r="AX248" t="s">
        <v>34</v>
      </c>
      <c r="AY248" t="str">
        <f>IFERROR(YEAR(Y247),"****")</f>
        <v>****</v>
      </c>
    </row>
    <row r="249" spans="1:51" ht="14.1" customHeight="1">
      <c r="A249" s="335"/>
      <c r="B249" s="336"/>
      <c r="C249" s="336"/>
      <c r="D249" s="336"/>
      <c r="E249" s="336"/>
      <c r="F249" s="337"/>
      <c r="G249" s="335"/>
      <c r="H249" s="336"/>
      <c r="I249" s="336"/>
      <c r="J249" s="336"/>
      <c r="K249" s="336"/>
      <c r="L249" s="337"/>
      <c r="M249" s="206" t="str">
        <f>IF(Y247="","",TEXT(WEEKDAY(+M248),"aaa"))</f>
        <v/>
      </c>
      <c r="N249" s="207" t="str">
        <f>IF(Y247="","",TEXT(WEEKDAY(+N248),"aaa"))</f>
        <v/>
      </c>
      <c r="O249" s="207" t="str">
        <f>IF(Y247="","",TEXT(WEEKDAY(+O248),"aaa"))</f>
        <v/>
      </c>
      <c r="P249" s="207" t="str">
        <f>IF(Y247="","",TEXT(WEEKDAY(+P248),"aaa"))</f>
        <v/>
      </c>
      <c r="Q249" s="207" t="str">
        <f>IF(Y247="","",TEXT(WEEKDAY(+Q248),"aaa"))</f>
        <v/>
      </c>
      <c r="R249" s="207" t="str">
        <f>IF(Y247="","",TEXT(WEEKDAY(+R248),"aaa"))</f>
        <v/>
      </c>
      <c r="S249" s="207" t="str">
        <f>IF(Y247="","",TEXT(WEEKDAY(+S248),"aaa"))</f>
        <v/>
      </c>
      <c r="T249" s="207" t="str">
        <f>IF(Y247="","",TEXT(WEEKDAY(+T248),"aaa"))</f>
        <v/>
      </c>
      <c r="U249" s="207" t="str">
        <f>IF(Y247="","",TEXT(WEEKDAY(+U248),"aaa"))</f>
        <v/>
      </c>
      <c r="V249" s="207" t="str">
        <f>IF(Y247="","",TEXT(WEEKDAY(+V248),"aaa"))</f>
        <v/>
      </c>
      <c r="W249" s="207" t="str">
        <f>IF(Y247="","",TEXT(WEEKDAY(+W248),"aaa"))</f>
        <v/>
      </c>
      <c r="X249" s="207" t="str">
        <f>IF(Y247="","",TEXT(WEEKDAY(+X248),"aaa"))</f>
        <v/>
      </c>
      <c r="Y249" s="207" t="str">
        <f>IF(Y247="","",TEXT(WEEKDAY(+Y248),"aaa"))</f>
        <v/>
      </c>
      <c r="Z249" s="207" t="str">
        <f>IF(Y247="","",TEXT(WEEKDAY(+Z248),"aaa"))</f>
        <v/>
      </c>
      <c r="AA249" s="207" t="str">
        <f>IF(Y247="","",TEXT(WEEKDAY(+AA248),"aaa"))</f>
        <v/>
      </c>
      <c r="AB249" s="207" t="str">
        <f>IF(Y247="","",TEXT(WEEKDAY(+AB248),"aaa"))</f>
        <v/>
      </c>
      <c r="AC249" s="207" t="str">
        <f>IF(Y247="","",TEXT(WEEKDAY(+AC248),"aaa"))</f>
        <v/>
      </c>
      <c r="AD249" s="207" t="str">
        <f>IF(Y247="","",TEXT(WEEKDAY(+AD248),"aaa"))</f>
        <v/>
      </c>
      <c r="AE249" s="207" t="str">
        <f>IF(Y247="","",TEXT(WEEKDAY(+AE248),"aaa"))</f>
        <v/>
      </c>
      <c r="AF249" s="207" t="str">
        <f>IF(Y247="","",TEXT(WEEKDAY(+AF248),"aaa"))</f>
        <v/>
      </c>
      <c r="AG249" s="207" t="str">
        <f>IF(Y247="","",TEXT(WEEKDAY(+AG248),"aaa"))</f>
        <v/>
      </c>
      <c r="AH249" s="207" t="str">
        <f>IF(Y247="","",TEXT(WEEKDAY(+AH248),"aaa"))</f>
        <v/>
      </c>
      <c r="AI249" s="207" t="str">
        <f>IF(Y247="","",TEXT(WEEKDAY(+AI248),"aaa"))</f>
        <v/>
      </c>
      <c r="AJ249" s="207" t="str">
        <f>IF(Y247="","",TEXT(WEEKDAY(+AJ248),"aaa"))</f>
        <v/>
      </c>
      <c r="AK249" s="207" t="str">
        <f>IF(Y247="","",TEXT(WEEKDAY(+AK248),"aaa"))</f>
        <v/>
      </c>
      <c r="AL249" s="207" t="str">
        <f>IF(Y247="","",TEXT(WEEKDAY(+AL248),"aaa"))</f>
        <v/>
      </c>
      <c r="AM249" s="207" t="str">
        <f>IF(Y247="","",TEXT(WEEKDAY(+AM248),"aaa"))</f>
        <v/>
      </c>
      <c r="AN249" s="207" t="str">
        <f>IF(Y247="","",TEXT(WEEKDAY(+AN248),"aaa"))</f>
        <v/>
      </c>
      <c r="AO249" s="207" t="str" cm="1">
        <f t="array" ref="AO249">_xlfn.IFS(Y247="","",AO248="","",TRUE,TEXT(WEEKDAY(+AO248),"aaa"))</f>
        <v/>
      </c>
      <c r="AP249" s="207" t="str" cm="1">
        <f t="array" ref="AP249">_xlfn.IFS(Y247="","",AP248="","",TRUE,TEXT(WEEKDAY(+AP248),"aaa"))</f>
        <v/>
      </c>
      <c r="AQ249" s="208" t="str" cm="1">
        <f t="array" ref="AQ249">_xlfn.IFS(Y247="","",AQ248="","",TRUE,TEXT(WEEKDAY(+AQ248),"aaa"))</f>
        <v/>
      </c>
      <c r="AR249" s="335"/>
      <c r="AS249" s="336"/>
      <c r="AT249" s="336"/>
      <c r="AU249" s="336"/>
      <c r="AV249" s="337"/>
      <c r="AW249" s="348"/>
    </row>
    <row r="250" spans="1:51" ht="14.1" customHeight="1" thickBot="1">
      <c r="A250" s="338"/>
      <c r="B250" s="339"/>
      <c r="C250" s="339"/>
      <c r="D250" s="339"/>
      <c r="E250" s="339"/>
      <c r="F250" s="340"/>
      <c r="G250" s="338"/>
      <c r="H250" s="339"/>
      <c r="I250" s="339"/>
      <c r="J250" s="339"/>
      <c r="K250" s="339"/>
      <c r="L250" s="34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341"/>
      <c r="AS250" s="342"/>
      <c r="AT250" s="342"/>
      <c r="AU250" s="342"/>
      <c r="AV250" s="343"/>
      <c r="AW250" s="348"/>
    </row>
    <row r="251" spans="1:51" ht="22.5" customHeight="1" thickTop="1">
      <c r="A251" s="344"/>
      <c r="B251" s="345"/>
      <c r="C251" s="345"/>
      <c r="D251" s="345"/>
      <c r="E251" s="345"/>
      <c r="F251" s="345"/>
      <c r="G251" s="344"/>
      <c r="H251" s="345"/>
      <c r="I251" s="345"/>
      <c r="J251" s="345"/>
      <c r="K251" s="345"/>
      <c r="L251" s="346"/>
      <c r="M251" s="179"/>
      <c r="N251" s="179"/>
      <c r="O251" s="179"/>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79"/>
      <c r="AQ251" s="178"/>
      <c r="AR251" s="383"/>
      <c r="AS251" s="384"/>
      <c r="AT251" s="384"/>
      <c r="AU251" s="384"/>
      <c r="AV251" s="385"/>
      <c r="AW251" s="348"/>
    </row>
    <row r="252" spans="1:51" ht="22.5" customHeight="1">
      <c r="A252" s="344"/>
      <c r="B252" s="345"/>
      <c r="C252" s="345"/>
      <c r="D252" s="345"/>
      <c r="E252" s="345"/>
      <c r="F252" s="345"/>
      <c r="G252" s="344"/>
      <c r="H252" s="345"/>
      <c r="I252" s="345"/>
      <c r="J252" s="345"/>
      <c r="K252" s="345"/>
      <c r="L252" s="346"/>
      <c r="M252" s="181"/>
      <c r="N252" s="181"/>
      <c r="O252" s="181"/>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3"/>
      <c r="AP252" s="184"/>
      <c r="AQ252" s="177"/>
      <c r="AR252" s="304"/>
      <c r="AS252" s="305"/>
      <c r="AT252" s="305"/>
      <c r="AU252" s="305"/>
      <c r="AV252" s="306"/>
    </row>
    <row r="253" spans="1:51" ht="22.5" customHeight="1">
      <c r="A253" s="327"/>
      <c r="B253" s="328"/>
      <c r="C253" s="328"/>
      <c r="D253" s="328"/>
      <c r="E253" s="328"/>
      <c r="F253" s="329"/>
      <c r="G253" s="327"/>
      <c r="H253" s="328"/>
      <c r="I253" s="328"/>
      <c r="J253" s="328"/>
      <c r="K253" s="328"/>
      <c r="L253" s="329"/>
      <c r="M253" s="184"/>
      <c r="N253" s="184"/>
      <c r="O253" s="184"/>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c r="AK253" s="183"/>
      <c r="AL253" s="183"/>
      <c r="AM253" s="183"/>
      <c r="AN253" s="183"/>
      <c r="AO253" s="183"/>
      <c r="AP253" s="184"/>
      <c r="AQ253" s="177"/>
      <c r="AR253" s="304"/>
      <c r="AS253" s="305"/>
      <c r="AT253" s="305"/>
      <c r="AU253" s="305"/>
      <c r="AV253" s="306"/>
    </row>
    <row r="254" spans="1:51" ht="22.5" customHeight="1">
      <c r="A254" s="327"/>
      <c r="B254" s="328"/>
      <c r="C254" s="328"/>
      <c r="D254" s="328"/>
      <c r="E254" s="328"/>
      <c r="F254" s="329"/>
      <c r="G254" s="327"/>
      <c r="H254" s="328"/>
      <c r="I254" s="328"/>
      <c r="J254" s="328"/>
      <c r="K254" s="328"/>
      <c r="L254" s="329"/>
      <c r="M254" s="184"/>
      <c r="N254" s="184"/>
      <c r="O254" s="184"/>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3"/>
      <c r="AL254" s="183"/>
      <c r="AM254" s="183"/>
      <c r="AN254" s="183"/>
      <c r="AO254" s="183"/>
      <c r="AP254" s="184"/>
      <c r="AQ254" s="177"/>
      <c r="AR254" s="304"/>
      <c r="AS254" s="305"/>
      <c r="AT254" s="305"/>
      <c r="AU254" s="305"/>
      <c r="AV254" s="306"/>
    </row>
    <row r="255" spans="1:51" ht="22.5" customHeight="1">
      <c r="A255" s="327"/>
      <c r="B255" s="328"/>
      <c r="C255" s="328"/>
      <c r="D255" s="328"/>
      <c r="E255" s="328"/>
      <c r="F255" s="329"/>
      <c r="G255" s="327"/>
      <c r="H255" s="328"/>
      <c r="I255" s="328"/>
      <c r="J255" s="328"/>
      <c r="K255" s="328"/>
      <c r="L255" s="329"/>
      <c r="M255" s="184"/>
      <c r="N255" s="184"/>
      <c r="O255" s="184"/>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c r="AK255" s="183"/>
      <c r="AL255" s="183"/>
      <c r="AM255" s="183"/>
      <c r="AN255" s="183"/>
      <c r="AO255" s="183"/>
      <c r="AP255" s="184"/>
      <c r="AQ255" s="177"/>
      <c r="AR255" s="304"/>
      <c r="AS255" s="305"/>
      <c r="AT255" s="305"/>
      <c r="AU255" s="305"/>
      <c r="AV255" s="306"/>
    </row>
    <row r="256" spans="1:51" ht="22.5" customHeight="1">
      <c r="A256" s="327"/>
      <c r="B256" s="328"/>
      <c r="C256" s="328"/>
      <c r="D256" s="328"/>
      <c r="E256" s="328"/>
      <c r="F256" s="329"/>
      <c r="G256" s="327"/>
      <c r="H256" s="328"/>
      <c r="I256" s="328"/>
      <c r="J256" s="328"/>
      <c r="K256" s="328"/>
      <c r="L256" s="329"/>
      <c r="M256" s="184"/>
      <c r="N256" s="184"/>
      <c r="O256" s="184"/>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3"/>
      <c r="AL256" s="183"/>
      <c r="AM256" s="183"/>
      <c r="AN256" s="183"/>
      <c r="AO256" s="183"/>
      <c r="AP256" s="184"/>
      <c r="AQ256" s="177"/>
      <c r="AR256" s="304"/>
      <c r="AS256" s="305"/>
      <c r="AT256" s="305"/>
      <c r="AU256" s="305"/>
      <c r="AV256" s="306"/>
    </row>
    <row r="257" spans="1:54" ht="22.5" customHeight="1">
      <c r="A257" s="327"/>
      <c r="B257" s="328"/>
      <c r="C257" s="328"/>
      <c r="D257" s="328"/>
      <c r="E257" s="328"/>
      <c r="F257" s="329"/>
      <c r="G257" s="327"/>
      <c r="H257" s="328"/>
      <c r="I257" s="328"/>
      <c r="J257" s="328"/>
      <c r="K257" s="328"/>
      <c r="L257" s="329"/>
      <c r="M257" s="184"/>
      <c r="N257" s="184"/>
      <c r="O257" s="184"/>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c r="AK257" s="183"/>
      <c r="AL257" s="183"/>
      <c r="AM257" s="183"/>
      <c r="AN257" s="183"/>
      <c r="AO257" s="183"/>
      <c r="AP257" s="184"/>
      <c r="AQ257" s="177"/>
      <c r="AR257" s="304"/>
      <c r="AS257" s="305"/>
      <c r="AT257" s="305"/>
      <c r="AU257" s="305"/>
      <c r="AV257" s="306"/>
    </row>
    <row r="258" spans="1:54" s="100" customFormat="1" ht="22.5" customHeight="1">
      <c r="A258" s="327"/>
      <c r="B258" s="328"/>
      <c r="C258" s="328"/>
      <c r="D258" s="328"/>
      <c r="E258" s="328"/>
      <c r="F258" s="329"/>
      <c r="G258" s="327"/>
      <c r="H258" s="328"/>
      <c r="I258" s="328"/>
      <c r="J258" s="328"/>
      <c r="K258" s="328"/>
      <c r="L258" s="329"/>
      <c r="M258" s="184"/>
      <c r="N258" s="184"/>
      <c r="O258" s="184"/>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c r="AK258" s="183"/>
      <c r="AL258" s="183"/>
      <c r="AM258" s="183"/>
      <c r="AN258" s="183"/>
      <c r="AO258" s="183"/>
      <c r="AP258" s="184"/>
      <c r="AQ258" s="177"/>
      <c r="AR258" s="304"/>
      <c r="AS258" s="305"/>
      <c r="AT258" s="305"/>
      <c r="AU258" s="305"/>
      <c r="AV258" s="306"/>
      <c r="AX258"/>
      <c r="AY258"/>
      <c r="AZ258"/>
      <c r="BA258"/>
      <c r="BB258" s="108"/>
    </row>
    <row r="259" spans="1:54" s="100" customFormat="1" ht="22.5" customHeight="1">
      <c r="A259" s="327"/>
      <c r="B259" s="328"/>
      <c r="C259" s="328"/>
      <c r="D259" s="328"/>
      <c r="E259" s="328"/>
      <c r="F259" s="329"/>
      <c r="G259" s="327"/>
      <c r="H259" s="328"/>
      <c r="I259" s="328"/>
      <c r="J259" s="328"/>
      <c r="K259" s="328"/>
      <c r="L259" s="329"/>
      <c r="M259" s="184"/>
      <c r="N259" s="184"/>
      <c r="O259" s="184"/>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c r="AK259" s="183"/>
      <c r="AL259" s="183"/>
      <c r="AM259" s="183"/>
      <c r="AN259" s="183"/>
      <c r="AO259" s="183"/>
      <c r="AP259" s="184"/>
      <c r="AQ259" s="177"/>
      <c r="AR259" s="304"/>
      <c r="AS259" s="305"/>
      <c r="AT259" s="305"/>
      <c r="AU259" s="305"/>
      <c r="AV259" s="306"/>
      <c r="AX259"/>
      <c r="AY259"/>
      <c r="AZ259"/>
      <c r="BA259"/>
      <c r="BB259" s="108"/>
    </row>
    <row r="260" spans="1:54" s="100" customFormat="1" ht="22.5" customHeight="1">
      <c r="A260" s="327"/>
      <c r="B260" s="328"/>
      <c r="C260" s="328"/>
      <c r="D260" s="328"/>
      <c r="E260" s="328"/>
      <c r="F260" s="329"/>
      <c r="G260" s="327"/>
      <c r="H260" s="328"/>
      <c r="I260" s="328"/>
      <c r="J260" s="328"/>
      <c r="K260" s="328"/>
      <c r="L260" s="329"/>
      <c r="M260" s="184"/>
      <c r="N260" s="184"/>
      <c r="O260" s="184"/>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c r="AK260" s="183"/>
      <c r="AL260" s="183"/>
      <c r="AM260" s="183"/>
      <c r="AN260" s="183"/>
      <c r="AO260" s="183"/>
      <c r="AP260" s="184"/>
      <c r="AQ260" s="177"/>
      <c r="AR260" s="304"/>
      <c r="AS260" s="305"/>
      <c r="AT260" s="305"/>
      <c r="AU260" s="305"/>
      <c r="AV260" s="306"/>
      <c r="AX260"/>
      <c r="AY260"/>
      <c r="AZ260"/>
      <c r="BA260"/>
      <c r="BB260" s="108"/>
    </row>
    <row r="261" spans="1:54" s="100" customFormat="1" ht="22.5" customHeight="1">
      <c r="A261" s="327"/>
      <c r="B261" s="328"/>
      <c r="C261" s="328"/>
      <c r="D261" s="328"/>
      <c r="E261" s="328"/>
      <c r="F261" s="329"/>
      <c r="G261" s="327"/>
      <c r="H261" s="328"/>
      <c r="I261" s="328"/>
      <c r="J261" s="328"/>
      <c r="K261" s="328"/>
      <c r="L261" s="329"/>
      <c r="M261" s="184"/>
      <c r="N261" s="184"/>
      <c r="O261" s="184"/>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c r="AK261" s="183"/>
      <c r="AL261" s="183"/>
      <c r="AM261" s="183"/>
      <c r="AN261" s="183"/>
      <c r="AO261" s="183"/>
      <c r="AP261" s="184"/>
      <c r="AQ261" s="177"/>
      <c r="AR261" s="304"/>
      <c r="AS261" s="305"/>
      <c r="AT261" s="305"/>
      <c r="AU261" s="305"/>
      <c r="AV261" s="306"/>
      <c r="AX261"/>
      <c r="AY261"/>
      <c r="AZ261"/>
      <c r="BA261"/>
      <c r="BB261" s="108"/>
    </row>
    <row r="262" spans="1:54" s="100" customFormat="1" ht="22.5" customHeight="1">
      <c r="A262" s="327"/>
      <c r="B262" s="328"/>
      <c r="C262" s="328"/>
      <c r="D262" s="328"/>
      <c r="E262" s="328"/>
      <c r="F262" s="329"/>
      <c r="G262" s="327"/>
      <c r="H262" s="328"/>
      <c r="I262" s="328"/>
      <c r="J262" s="328"/>
      <c r="K262" s="328"/>
      <c r="L262" s="329"/>
      <c r="M262" s="184"/>
      <c r="N262" s="184"/>
      <c r="O262" s="184"/>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3"/>
      <c r="AK262" s="183"/>
      <c r="AL262" s="183"/>
      <c r="AM262" s="183"/>
      <c r="AN262" s="183"/>
      <c r="AO262" s="183"/>
      <c r="AP262" s="184"/>
      <c r="AQ262" s="177"/>
      <c r="AR262" s="304"/>
      <c r="AS262" s="305"/>
      <c r="AT262" s="305"/>
      <c r="AU262" s="305"/>
      <c r="AV262" s="306"/>
      <c r="AX262"/>
      <c r="AY262"/>
      <c r="AZ262"/>
      <c r="BA262"/>
      <c r="BB262" s="108"/>
    </row>
    <row r="263" spans="1:54" s="100" customFormat="1" ht="22.5" customHeight="1">
      <c r="A263" s="327"/>
      <c r="B263" s="328"/>
      <c r="C263" s="328"/>
      <c r="D263" s="328"/>
      <c r="E263" s="328"/>
      <c r="F263" s="329"/>
      <c r="G263" s="327"/>
      <c r="H263" s="328"/>
      <c r="I263" s="328"/>
      <c r="J263" s="328"/>
      <c r="K263" s="328"/>
      <c r="L263" s="329"/>
      <c r="M263" s="184"/>
      <c r="N263" s="184"/>
      <c r="O263" s="184"/>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3"/>
      <c r="AK263" s="183"/>
      <c r="AL263" s="183"/>
      <c r="AM263" s="183"/>
      <c r="AN263" s="183"/>
      <c r="AO263" s="183"/>
      <c r="AP263" s="184"/>
      <c r="AQ263" s="177"/>
      <c r="AR263" s="304"/>
      <c r="AS263" s="305"/>
      <c r="AT263" s="305"/>
      <c r="AU263" s="305"/>
      <c r="AV263" s="306"/>
      <c r="AX263"/>
      <c r="AY263"/>
      <c r="AZ263"/>
      <c r="BA263"/>
      <c r="BB263" s="108"/>
    </row>
    <row r="264" spans="1:54" s="100" customFormat="1" ht="22.5" customHeight="1">
      <c r="A264" s="327"/>
      <c r="B264" s="328"/>
      <c r="C264" s="328"/>
      <c r="D264" s="328"/>
      <c r="E264" s="328"/>
      <c r="F264" s="329"/>
      <c r="G264" s="327"/>
      <c r="H264" s="328"/>
      <c r="I264" s="328"/>
      <c r="J264" s="328"/>
      <c r="K264" s="328"/>
      <c r="L264" s="329"/>
      <c r="M264" s="184"/>
      <c r="N264" s="184"/>
      <c r="O264" s="184"/>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3"/>
      <c r="AK264" s="183"/>
      <c r="AL264" s="183"/>
      <c r="AM264" s="183"/>
      <c r="AN264" s="183"/>
      <c r="AO264" s="183"/>
      <c r="AP264" s="184"/>
      <c r="AQ264" s="177"/>
      <c r="AR264" s="304"/>
      <c r="AS264" s="305"/>
      <c r="AT264" s="305"/>
      <c r="AU264" s="305"/>
      <c r="AV264" s="306"/>
      <c r="AX264"/>
      <c r="AY264"/>
      <c r="AZ264"/>
      <c r="BA264"/>
      <c r="BB264" s="108"/>
    </row>
    <row r="265" spans="1:54" s="100" customFormat="1" ht="22.5" customHeight="1">
      <c r="A265" s="327"/>
      <c r="B265" s="328"/>
      <c r="C265" s="328"/>
      <c r="D265" s="328"/>
      <c r="E265" s="328"/>
      <c r="F265" s="329"/>
      <c r="G265" s="327"/>
      <c r="H265" s="328"/>
      <c r="I265" s="328"/>
      <c r="J265" s="328"/>
      <c r="K265" s="328"/>
      <c r="L265" s="329"/>
      <c r="M265" s="184"/>
      <c r="N265" s="184"/>
      <c r="O265" s="184"/>
      <c r="P265" s="183"/>
      <c r="Q265" s="183"/>
      <c r="R265" s="183"/>
      <c r="S265" s="183"/>
      <c r="T265" s="183"/>
      <c r="U265" s="183"/>
      <c r="V265" s="183"/>
      <c r="W265" s="183"/>
      <c r="X265" s="183"/>
      <c r="Y265" s="183"/>
      <c r="Z265" s="183"/>
      <c r="AA265" s="183"/>
      <c r="AB265" s="183"/>
      <c r="AC265" s="183"/>
      <c r="AD265" s="183"/>
      <c r="AE265" s="183"/>
      <c r="AF265" s="183"/>
      <c r="AG265" s="183"/>
      <c r="AH265" s="183"/>
      <c r="AI265" s="183"/>
      <c r="AJ265" s="183"/>
      <c r="AK265" s="183"/>
      <c r="AL265" s="183"/>
      <c r="AM265" s="183"/>
      <c r="AN265" s="183"/>
      <c r="AO265" s="183"/>
      <c r="AP265" s="184"/>
      <c r="AQ265" s="177"/>
      <c r="AR265" s="304"/>
      <c r="AS265" s="305"/>
      <c r="AT265" s="305"/>
      <c r="AU265" s="305"/>
      <c r="AV265" s="306"/>
      <c r="AX265"/>
      <c r="AY265"/>
      <c r="AZ265"/>
      <c r="BA265"/>
      <c r="BB265" s="108"/>
    </row>
    <row r="266" spans="1:54" s="100" customFormat="1" ht="22.5" customHeight="1" thickBot="1">
      <c r="A266" s="319"/>
      <c r="B266" s="320"/>
      <c r="C266" s="320"/>
      <c r="D266" s="320"/>
      <c r="E266" s="320"/>
      <c r="F266" s="321"/>
      <c r="G266" s="319"/>
      <c r="H266" s="320"/>
      <c r="I266" s="320"/>
      <c r="J266" s="320"/>
      <c r="K266" s="320"/>
      <c r="L266" s="321"/>
      <c r="M266" s="184"/>
      <c r="N266" s="184"/>
      <c r="O266" s="184"/>
      <c r="P266" s="183"/>
      <c r="Q266" s="183"/>
      <c r="R266" s="183"/>
      <c r="S266" s="183"/>
      <c r="T266" s="183"/>
      <c r="U266" s="183"/>
      <c r="V266" s="183"/>
      <c r="W266" s="183"/>
      <c r="X266" s="183"/>
      <c r="Y266" s="183"/>
      <c r="Z266" s="183"/>
      <c r="AA266" s="183"/>
      <c r="AB266" s="183"/>
      <c r="AC266" s="183"/>
      <c r="AD266" s="183"/>
      <c r="AE266" s="183"/>
      <c r="AF266" s="183"/>
      <c r="AG266" s="183"/>
      <c r="AH266" s="183"/>
      <c r="AI266" s="183"/>
      <c r="AJ266" s="183"/>
      <c r="AK266" s="183"/>
      <c r="AL266" s="183"/>
      <c r="AM266" s="183"/>
      <c r="AN266" s="183"/>
      <c r="AO266" s="183"/>
      <c r="AP266" s="185"/>
      <c r="AQ266" s="177"/>
      <c r="AR266" s="304"/>
      <c r="AS266" s="305"/>
      <c r="AT266" s="305"/>
      <c r="AU266" s="305"/>
      <c r="AV266" s="306"/>
      <c r="AX266"/>
      <c r="AY266"/>
      <c r="AZ266"/>
      <c r="BA266"/>
      <c r="BB266"/>
    </row>
    <row r="267" spans="1:54" s="100" customFormat="1" ht="24" customHeight="1" thickTop="1">
      <c r="A267" s="322" t="s">
        <v>208</v>
      </c>
      <c r="B267" s="323"/>
      <c r="C267" s="323"/>
      <c r="D267" s="323"/>
      <c r="E267" s="323"/>
      <c r="F267" s="323"/>
      <c r="G267" s="323"/>
      <c r="H267" s="323"/>
      <c r="I267" s="323"/>
      <c r="J267" s="323"/>
      <c r="K267" s="323"/>
      <c r="L267" s="324"/>
      <c r="M267" s="111"/>
      <c r="N267" s="112"/>
      <c r="O267" s="112"/>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2"/>
      <c r="AQ267" s="114"/>
      <c r="AR267" s="307" t="s">
        <v>209</v>
      </c>
      <c r="AS267" s="308"/>
      <c r="AT267" s="308"/>
      <c r="AU267" s="308"/>
      <c r="AV267" s="309"/>
      <c r="AX267" t="s">
        <v>31</v>
      </c>
      <c r="AY267">
        <f>COUNTIF(M267:AQ267,"○")</f>
        <v>0</v>
      </c>
      <c r="AZ267"/>
      <c r="BA267"/>
      <c r="BB267"/>
    </row>
    <row r="268" spans="1:54" s="100" customFormat="1" ht="24" customHeight="1">
      <c r="A268" s="325" t="s">
        <v>210</v>
      </c>
      <c r="B268" s="326"/>
      <c r="C268" s="326"/>
      <c r="D268" s="326"/>
      <c r="E268" s="326"/>
      <c r="F268" s="326"/>
      <c r="G268" s="326"/>
      <c r="H268" s="326"/>
      <c r="I268" s="326"/>
      <c r="J268" s="326"/>
      <c r="K268" s="326"/>
      <c r="L268" s="326"/>
      <c r="M268" s="186" t="str">
        <f>IF(M267="―",M267,"")</f>
        <v/>
      </c>
      <c r="N268" s="187" t="str">
        <f t="shared" ref="N268" si="245">IF(N267="―",N267,"")</f>
        <v/>
      </c>
      <c r="O268" s="187" t="str">
        <f t="shared" ref="O268" si="246">IF(O267="―",O267,"")</f>
        <v/>
      </c>
      <c r="P268" s="187" t="str">
        <f t="shared" ref="P268" si="247">IF(P267="―",P267,"")</f>
        <v/>
      </c>
      <c r="Q268" s="187" t="str">
        <f t="shared" ref="Q268" si="248">IF(Q267="―",Q267,"")</f>
        <v/>
      </c>
      <c r="R268" s="187" t="str">
        <f t="shared" ref="R268" si="249">IF(R267="―",R267,"")</f>
        <v/>
      </c>
      <c r="S268" s="187" t="str">
        <f t="shared" ref="S268" si="250">IF(S267="―",S267,"")</f>
        <v/>
      </c>
      <c r="T268" s="187" t="str">
        <f t="shared" ref="T268" si="251">IF(T267="―",T267,"")</f>
        <v/>
      </c>
      <c r="U268" s="187" t="str">
        <f t="shared" ref="U268" si="252">IF(U267="―",U267,"")</f>
        <v/>
      </c>
      <c r="V268" s="187" t="str">
        <f t="shared" ref="V268" si="253">IF(V267="―",V267,"")</f>
        <v/>
      </c>
      <c r="W268" s="187" t="str">
        <f t="shared" ref="W268" si="254">IF(W267="―",W267,"")</f>
        <v/>
      </c>
      <c r="X268" s="187" t="str">
        <f t="shared" ref="X268" si="255">IF(X267="―",X267,"")</f>
        <v/>
      </c>
      <c r="Y268" s="187" t="str">
        <f t="shared" ref="Y268" si="256">IF(Y267="―",Y267,"")</f>
        <v/>
      </c>
      <c r="Z268" s="187" t="str">
        <f t="shared" ref="Z268" si="257">IF(Z267="―",Z267,"")</f>
        <v/>
      </c>
      <c r="AA268" s="187" t="str">
        <f t="shared" ref="AA268" si="258">IF(AA267="―",AA267,"")</f>
        <v/>
      </c>
      <c r="AB268" s="187" t="str">
        <f t="shared" ref="AB268" si="259">IF(AB267="―",AB267,"")</f>
        <v/>
      </c>
      <c r="AC268" s="187" t="str">
        <f t="shared" ref="AC268" si="260">IF(AC267="―",AC267,"")</f>
        <v/>
      </c>
      <c r="AD268" s="187" t="str">
        <f t="shared" ref="AD268" si="261">IF(AD267="―",AD267,"")</f>
        <v/>
      </c>
      <c r="AE268" s="187" t="str">
        <f t="shared" ref="AE268" si="262">IF(AE267="―",AE267,"")</f>
        <v/>
      </c>
      <c r="AF268" s="187" t="str">
        <f t="shared" ref="AF268" si="263">IF(AF267="―",AF267,"")</f>
        <v/>
      </c>
      <c r="AG268" s="187" t="str">
        <f t="shared" ref="AG268" si="264">IF(AG267="―",AG267,"")</f>
        <v/>
      </c>
      <c r="AH268" s="187" t="str">
        <f t="shared" ref="AH268" si="265">IF(AH267="―",AH267,"")</f>
        <v/>
      </c>
      <c r="AI268" s="187" t="str">
        <f t="shared" ref="AI268" si="266">IF(AI267="―",AI267,"")</f>
        <v/>
      </c>
      <c r="AJ268" s="187" t="str">
        <f t="shared" ref="AJ268" si="267">IF(AJ267="―",AJ267,"")</f>
        <v/>
      </c>
      <c r="AK268" s="187" t="str">
        <f t="shared" ref="AK268" si="268">IF(AK267="―",AK267,"")</f>
        <v/>
      </c>
      <c r="AL268" s="187" t="str">
        <f t="shared" ref="AL268" si="269">IF(AL267="―",AL267,"")</f>
        <v/>
      </c>
      <c r="AM268" s="187" t="str">
        <f t="shared" ref="AM268" si="270">IF(AM267="―",AM267,"")</f>
        <v/>
      </c>
      <c r="AN268" s="187" t="str">
        <f t="shared" ref="AN268" si="271">IF(AN267="―",AN267,"")</f>
        <v/>
      </c>
      <c r="AO268" s="187" t="str">
        <f t="shared" ref="AO268" si="272">IF(AO267="―",AO267,"")</f>
        <v/>
      </c>
      <c r="AP268" s="187" t="str">
        <f t="shared" ref="AP268" si="273">IF(AP267="―",AP267,"")</f>
        <v/>
      </c>
      <c r="AQ268" s="188" t="str">
        <f t="shared" ref="AQ268" si="274">IF(AQ267="―",AQ267,"")</f>
        <v/>
      </c>
      <c r="AR268" s="310" t="str">
        <f>IF(AY268=0,"",AY267&amp;"/"&amp;AY268)</f>
        <v/>
      </c>
      <c r="AS268" s="311"/>
      <c r="AT268" s="218" t="s">
        <v>211</v>
      </c>
      <c r="AU268" s="312" t="str">
        <f>IFERROR(ROUNDDOWN(AY267/AY268,3),"%")</f>
        <v>%</v>
      </c>
      <c r="AV268" s="313"/>
      <c r="AX268" t="s">
        <v>30</v>
      </c>
      <c r="AY268">
        <f>IF(AB247="",0,DAY(EOMONTH(M248,0))-COUNTIF(M268:AQ268,"―"))</f>
        <v>0</v>
      </c>
      <c r="AZ268"/>
      <c r="BA268"/>
      <c r="BB268"/>
    </row>
    <row r="269" spans="1:54" s="100" customFormat="1" ht="6" customHeight="1"/>
    <row r="270" spans="1:54" s="100" customFormat="1" ht="43.5" customHeight="1">
      <c r="A270" s="317" t="s">
        <v>229</v>
      </c>
      <c r="B270" s="318"/>
      <c r="C270" s="318"/>
      <c r="D270" s="318"/>
      <c r="E270" s="318"/>
      <c r="F270" s="318"/>
      <c r="G270" s="318"/>
      <c r="H270" s="318"/>
      <c r="I270" s="318"/>
      <c r="J270" s="318"/>
      <c r="K270" s="318"/>
      <c r="L270" s="318"/>
      <c r="M270" s="318"/>
      <c r="N270" s="318"/>
      <c r="O270" s="318"/>
      <c r="P270" s="318"/>
      <c r="Q270" s="318"/>
      <c r="R270" s="318"/>
      <c r="S270" s="318"/>
      <c r="T270" s="318"/>
      <c r="U270" s="318"/>
      <c r="V270" s="318"/>
      <c r="W270" s="318"/>
      <c r="X270" s="318"/>
      <c r="Y270" s="318"/>
      <c r="Z270" s="318"/>
      <c r="AA270" s="318"/>
      <c r="AB270" s="318"/>
      <c r="AC270" s="318"/>
      <c r="AD270" s="318"/>
      <c r="AE270" s="318"/>
      <c r="AF270" s="318"/>
      <c r="AG270" s="318"/>
      <c r="AH270" s="318"/>
      <c r="AI270" s="318"/>
      <c r="AJ270" s="318"/>
      <c r="AK270" s="318"/>
      <c r="AL270" s="318"/>
      <c r="AM270" s="318"/>
      <c r="AN270" s="318"/>
      <c r="AO270" s="318"/>
      <c r="AP270" s="318"/>
      <c r="AQ270" s="318"/>
      <c r="AR270" s="318"/>
      <c r="AS270" s="318"/>
      <c r="AT270" s="318"/>
      <c r="AU270" s="318"/>
      <c r="AV270" s="318"/>
    </row>
    <row r="271" spans="1:54" ht="24" customHeight="1">
      <c r="A271" s="100" t="s">
        <v>178</v>
      </c>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row>
    <row r="272" spans="1:54" ht="24" customHeight="1">
      <c r="A272" s="330" t="s">
        <v>222</v>
      </c>
      <c r="B272" s="330"/>
      <c r="C272" s="330"/>
      <c r="D272" s="330"/>
      <c r="E272" s="330"/>
      <c r="F272" s="330"/>
      <c r="G272" s="330"/>
      <c r="H272" s="330"/>
      <c r="I272" s="330"/>
      <c r="J272" s="330"/>
      <c r="K272" s="330"/>
      <c r="L272" s="330"/>
      <c r="M272" s="330"/>
      <c r="N272" s="330"/>
      <c r="O272" s="330"/>
      <c r="P272" s="330"/>
      <c r="Q272" s="330"/>
      <c r="R272" s="330"/>
      <c r="S272" s="330"/>
      <c r="T272" s="330"/>
      <c r="U272" s="330"/>
      <c r="V272" s="330"/>
      <c r="W272" s="330"/>
      <c r="X272" s="330"/>
      <c r="Y272" s="330"/>
      <c r="Z272" s="330"/>
      <c r="AA272" s="330"/>
      <c r="AB272" s="330"/>
      <c r="AC272" s="330"/>
      <c r="AD272" s="330"/>
      <c r="AE272" s="330"/>
      <c r="AF272" s="330"/>
      <c r="AG272" s="330"/>
      <c r="AH272" s="330"/>
      <c r="AI272" s="330"/>
      <c r="AJ272" s="330"/>
      <c r="AK272" s="330"/>
      <c r="AL272" s="330"/>
      <c r="AM272" s="330"/>
      <c r="AN272" s="331"/>
      <c r="AO272" s="331"/>
      <c r="AP272" s="331"/>
      <c r="AQ272" s="331"/>
      <c r="AR272" s="331"/>
      <c r="AS272" s="331"/>
      <c r="AT272" s="331"/>
      <c r="AU272" s="331"/>
      <c r="AV272" s="331"/>
    </row>
    <row r="273" spans="1:54" ht="12"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2"/>
      <c r="AO273" s="102"/>
      <c r="AP273" s="102"/>
      <c r="AQ273" s="102"/>
      <c r="AR273" s="102"/>
      <c r="AS273" s="102"/>
      <c r="AT273" s="102" t="s">
        <v>36</v>
      </c>
      <c r="AU273" s="224" t="str">
        <f>IF(Y277="","",AU243+1)</f>
        <v/>
      </c>
      <c r="AV273" s="102"/>
    </row>
    <row r="274" spans="1:54" ht="22.5" customHeight="1">
      <c r="A274" s="355" t="s">
        <v>179</v>
      </c>
      <c r="B274" s="356"/>
      <c r="C274" s="356"/>
      <c r="D274" s="357"/>
      <c r="E274" s="361" t="s">
        <v>180</v>
      </c>
      <c r="F274" s="363" t="str">
        <f>IF(Y277="","",基本情報入力!$C$3)</f>
        <v/>
      </c>
      <c r="G274" s="363"/>
      <c r="H274" s="365" t="s">
        <v>181</v>
      </c>
      <c r="I274" s="367" t="s">
        <v>182</v>
      </c>
      <c r="J274" s="368"/>
      <c r="K274" s="368"/>
      <c r="L274" s="369"/>
      <c r="M274" s="373" t="str">
        <f>IF(Y277="","",基本情報入力!$C$4)</f>
        <v/>
      </c>
      <c r="N274" s="374"/>
      <c r="O274" s="374"/>
      <c r="P274" s="374"/>
      <c r="Q274" s="374"/>
      <c r="R274" s="374"/>
      <c r="S274" s="374"/>
      <c r="T274" s="374"/>
      <c r="U274" s="374"/>
      <c r="V274" s="375"/>
      <c r="W274" s="332" t="s">
        <v>175</v>
      </c>
      <c r="X274" s="333"/>
      <c r="Y274" s="333"/>
      <c r="Z274" s="334"/>
      <c r="AA274" s="222" t="s">
        <v>170</v>
      </c>
      <c r="AB274" s="381" t="str">
        <f>IF(Y277="","",基本情報入力!$C$13)</f>
        <v/>
      </c>
      <c r="AC274" s="381"/>
      <c r="AD274" s="381"/>
      <c r="AE274" s="381"/>
      <c r="AF274" s="381"/>
      <c r="AG274" s="382"/>
      <c r="AH274" s="351" t="s">
        <v>214</v>
      </c>
      <c r="AI274" s="352"/>
      <c r="AJ274" s="352"/>
      <c r="AK274" s="353"/>
      <c r="AL274" s="314" t="str">
        <f>IF(Y277="","",基本情報入力!$C$8)</f>
        <v/>
      </c>
      <c r="AM274" s="315"/>
      <c r="AN274" s="315"/>
      <c r="AO274" s="315"/>
      <c r="AP274" s="315"/>
      <c r="AQ274" s="315"/>
      <c r="AR274" s="315"/>
      <c r="AS274" s="315"/>
      <c r="AT274" s="315"/>
      <c r="AU274" s="315"/>
      <c r="AV274" s="316"/>
      <c r="AW274" s="348"/>
    </row>
    <row r="275" spans="1:54" ht="22.5" customHeight="1">
      <c r="A275" s="358"/>
      <c r="B275" s="359"/>
      <c r="C275" s="359"/>
      <c r="D275" s="360"/>
      <c r="E275" s="362"/>
      <c r="F275" s="364"/>
      <c r="G275" s="364"/>
      <c r="H275" s="366"/>
      <c r="I275" s="370"/>
      <c r="J275" s="371"/>
      <c r="K275" s="371"/>
      <c r="L275" s="372"/>
      <c r="M275" s="376"/>
      <c r="N275" s="377"/>
      <c r="O275" s="377"/>
      <c r="P275" s="377"/>
      <c r="Q275" s="377"/>
      <c r="R275" s="377"/>
      <c r="S275" s="377"/>
      <c r="T275" s="377"/>
      <c r="U275" s="377"/>
      <c r="V275" s="378"/>
      <c r="W275" s="379"/>
      <c r="X275" s="380"/>
      <c r="Y275" s="380"/>
      <c r="Z275" s="380"/>
      <c r="AA275" s="223" t="s">
        <v>168</v>
      </c>
      <c r="AB275" s="349" t="str">
        <f>IF(Y277="","",基本情報入力!$C$14)</f>
        <v/>
      </c>
      <c r="AC275" s="349"/>
      <c r="AD275" s="349"/>
      <c r="AE275" s="349"/>
      <c r="AF275" s="349"/>
      <c r="AG275" s="350"/>
      <c r="AH275" s="351" t="s">
        <v>215</v>
      </c>
      <c r="AI275" s="352"/>
      <c r="AJ275" s="352"/>
      <c r="AK275" s="353"/>
      <c r="AL275" s="314" t="str">
        <f>IF(Y277="","",基本情報入力!$D$10)</f>
        <v/>
      </c>
      <c r="AM275" s="315"/>
      <c r="AN275" s="315"/>
      <c r="AO275" s="315"/>
      <c r="AP275" s="315"/>
      <c r="AQ275" s="315"/>
      <c r="AR275" s="315"/>
      <c r="AS275" s="315"/>
      <c r="AT275" s="315"/>
      <c r="AU275" s="315"/>
      <c r="AV275" s="316"/>
      <c r="AW275" s="348"/>
    </row>
    <row r="276" spans="1:54" s="100" customFormat="1" ht="22.5" customHeight="1">
      <c r="V276" s="103"/>
      <c r="X276" s="104"/>
      <c r="AW276" s="348"/>
    </row>
    <row r="277" spans="1:54" ht="24" customHeight="1">
      <c r="A277" s="332" t="s">
        <v>185</v>
      </c>
      <c r="B277" s="333"/>
      <c r="C277" s="333"/>
      <c r="D277" s="333"/>
      <c r="E277" s="333"/>
      <c r="F277" s="334"/>
      <c r="G277" s="332" t="s">
        <v>186</v>
      </c>
      <c r="H277" s="333"/>
      <c r="I277" s="333"/>
      <c r="J277" s="333"/>
      <c r="K277" s="333"/>
      <c r="L277" s="334"/>
      <c r="M277" s="198"/>
      <c r="N277" s="199"/>
      <c r="O277" s="199"/>
      <c r="P277" s="199"/>
      <c r="Q277" s="199"/>
      <c r="R277" s="199"/>
      <c r="S277" s="199"/>
      <c r="T277" s="199"/>
      <c r="U277" s="199"/>
      <c r="V277" s="199"/>
      <c r="W277" s="199"/>
      <c r="X277" s="199"/>
      <c r="Y277" s="354" t="str" cm="1">
        <f t="array" ref="Y277">_xlfn.IFS(基本情報入力!$C$13=0,"",EOMONTH(基本情報入力!$C$13,AY277-1)&gt;=基本情報入力!$C$14,"",TRUE,EOMONTH(基本情報入力!$C$13,AY277))</f>
        <v/>
      </c>
      <c r="Z277" s="354"/>
      <c r="AA277" s="354"/>
      <c r="AB277" s="200" t="str" cm="1">
        <f t="array" ref="AB277">_xlfn.IFS(基本情報入力!$C$13=0,"",EOMONTH(基本情報入力!$C$13,AY277-1)&gt;=基本情報入力!$C$14,"",TRUE,MONTH(EOMONTH(基本情報入力!$C$13,AY277)))</f>
        <v/>
      </c>
      <c r="AC277" s="201" t="s">
        <v>32</v>
      </c>
      <c r="AD277" s="199"/>
      <c r="AE277" s="199"/>
      <c r="AF277" s="199"/>
      <c r="AG277" s="199"/>
      <c r="AH277" s="199"/>
      <c r="AI277" s="199"/>
      <c r="AJ277" s="199"/>
      <c r="AK277" s="199"/>
      <c r="AL277" s="199"/>
      <c r="AM277" s="199"/>
      <c r="AN277" s="199"/>
      <c r="AO277" s="199"/>
      <c r="AP277" s="199"/>
      <c r="AQ277" s="202"/>
      <c r="AR277" s="332" t="s">
        <v>187</v>
      </c>
      <c r="AS277" s="333"/>
      <c r="AT277" s="333"/>
      <c r="AU277" s="333"/>
      <c r="AV277" s="334"/>
      <c r="AW277" s="348"/>
      <c r="AX277" t="s">
        <v>188</v>
      </c>
      <c r="AY277">
        <f>AY247+1</f>
        <v>9</v>
      </c>
    </row>
    <row r="278" spans="1:54" ht="14.1" customHeight="1">
      <c r="A278" s="335"/>
      <c r="B278" s="336"/>
      <c r="C278" s="336"/>
      <c r="D278" s="336"/>
      <c r="E278" s="336"/>
      <c r="F278" s="337"/>
      <c r="G278" s="335"/>
      <c r="H278" s="336"/>
      <c r="I278" s="336"/>
      <c r="J278" s="336"/>
      <c r="K278" s="336"/>
      <c r="L278" s="337"/>
      <c r="M278" s="203">
        <f>IFERROR(DATE(AY278,AB277,1),1)</f>
        <v>1</v>
      </c>
      <c r="N278" s="203">
        <f>M278+1</f>
        <v>2</v>
      </c>
      <c r="O278" s="203">
        <f t="shared" ref="O278:AN278" si="275">N278+1</f>
        <v>3</v>
      </c>
      <c r="P278" s="203">
        <f t="shared" si="275"/>
        <v>4</v>
      </c>
      <c r="Q278" s="203">
        <f t="shared" si="275"/>
        <v>5</v>
      </c>
      <c r="R278" s="203">
        <f t="shared" si="275"/>
        <v>6</v>
      </c>
      <c r="S278" s="203">
        <f t="shared" si="275"/>
        <v>7</v>
      </c>
      <c r="T278" s="203">
        <f t="shared" si="275"/>
        <v>8</v>
      </c>
      <c r="U278" s="203">
        <f t="shared" si="275"/>
        <v>9</v>
      </c>
      <c r="V278" s="203">
        <f t="shared" si="275"/>
        <v>10</v>
      </c>
      <c r="W278" s="203">
        <f t="shared" si="275"/>
        <v>11</v>
      </c>
      <c r="X278" s="203">
        <f t="shared" si="275"/>
        <v>12</v>
      </c>
      <c r="Y278" s="203">
        <f t="shared" si="275"/>
        <v>13</v>
      </c>
      <c r="Z278" s="203">
        <f t="shared" si="275"/>
        <v>14</v>
      </c>
      <c r="AA278" s="203">
        <f t="shared" si="275"/>
        <v>15</v>
      </c>
      <c r="AB278" s="203">
        <f t="shared" si="275"/>
        <v>16</v>
      </c>
      <c r="AC278" s="203">
        <f t="shared" si="275"/>
        <v>17</v>
      </c>
      <c r="AD278" s="203">
        <f t="shared" si="275"/>
        <v>18</v>
      </c>
      <c r="AE278" s="203">
        <f t="shared" si="275"/>
        <v>19</v>
      </c>
      <c r="AF278" s="203">
        <f t="shared" si="275"/>
        <v>20</v>
      </c>
      <c r="AG278" s="203">
        <f t="shared" si="275"/>
        <v>21</v>
      </c>
      <c r="AH278" s="203">
        <f t="shared" si="275"/>
        <v>22</v>
      </c>
      <c r="AI278" s="203">
        <f t="shared" si="275"/>
        <v>23</v>
      </c>
      <c r="AJ278" s="203">
        <f t="shared" si="275"/>
        <v>24</v>
      </c>
      <c r="AK278" s="203">
        <f t="shared" si="275"/>
        <v>25</v>
      </c>
      <c r="AL278" s="203">
        <f t="shared" si="275"/>
        <v>26</v>
      </c>
      <c r="AM278" s="203">
        <f t="shared" si="275"/>
        <v>27</v>
      </c>
      <c r="AN278" s="203">
        <f t="shared" si="275"/>
        <v>28</v>
      </c>
      <c r="AO278" s="203" t="str" cm="1">
        <f t="array" ref="AO278">_xlfn.IFS(AN278="","",MONTH(AN278+1)=AB277,AN278+1,TRUE,"")</f>
        <v/>
      </c>
      <c r="AP278" s="204" t="str" cm="1">
        <f t="array" ref="AP278">_xlfn.IFS(AN278="","",MONTH(AN278+2)=AB277,AN278+2,TRUE,"")</f>
        <v/>
      </c>
      <c r="AQ278" s="205" t="str" cm="1">
        <f t="array" ref="AQ278">_xlfn.IFS(AN278="","",MONTH(AN278+3)=AB277,AN278+3,TRUE,"")</f>
        <v/>
      </c>
      <c r="AR278" s="335"/>
      <c r="AS278" s="336"/>
      <c r="AT278" s="336"/>
      <c r="AU278" s="336"/>
      <c r="AV278" s="337"/>
      <c r="AW278" s="348"/>
      <c r="AX278" t="s">
        <v>34</v>
      </c>
      <c r="AY278" t="str">
        <f>IFERROR(YEAR(Y277),"****")</f>
        <v>****</v>
      </c>
    </row>
    <row r="279" spans="1:54" ht="14.1" customHeight="1">
      <c r="A279" s="335"/>
      <c r="B279" s="336"/>
      <c r="C279" s="336"/>
      <c r="D279" s="336"/>
      <c r="E279" s="336"/>
      <c r="F279" s="337"/>
      <c r="G279" s="335"/>
      <c r="H279" s="336"/>
      <c r="I279" s="336"/>
      <c r="J279" s="336"/>
      <c r="K279" s="336"/>
      <c r="L279" s="337"/>
      <c r="M279" s="206" t="str">
        <f>IF(Y277="","",TEXT(WEEKDAY(+M278),"aaa"))</f>
        <v/>
      </c>
      <c r="N279" s="207" t="str">
        <f>IF(Y277="","",TEXT(WEEKDAY(+N278),"aaa"))</f>
        <v/>
      </c>
      <c r="O279" s="207" t="str">
        <f>IF(Y277="","",TEXT(WEEKDAY(+O278),"aaa"))</f>
        <v/>
      </c>
      <c r="P279" s="207" t="str">
        <f>IF(Y277="","",TEXT(WEEKDAY(+P278),"aaa"))</f>
        <v/>
      </c>
      <c r="Q279" s="207" t="str">
        <f>IF(Y277="","",TEXT(WEEKDAY(+Q278),"aaa"))</f>
        <v/>
      </c>
      <c r="R279" s="207" t="str">
        <f>IF(Y277="","",TEXT(WEEKDAY(+R278),"aaa"))</f>
        <v/>
      </c>
      <c r="S279" s="207" t="str">
        <f>IF(Y277="","",TEXT(WEEKDAY(+S278),"aaa"))</f>
        <v/>
      </c>
      <c r="T279" s="207" t="str">
        <f>IF(Y277="","",TEXT(WEEKDAY(+T278),"aaa"))</f>
        <v/>
      </c>
      <c r="U279" s="207" t="str">
        <f>IF(Y277="","",TEXT(WEEKDAY(+U278),"aaa"))</f>
        <v/>
      </c>
      <c r="V279" s="207" t="str">
        <f>IF(Y277="","",TEXT(WEEKDAY(+V278),"aaa"))</f>
        <v/>
      </c>
      <c r="W279" s="207" t="str">
        <f>IF(Y277="","",TEXT(WEEKDAY(+W278),"aaa"))</f>
        <v/>
      </c>
      <c r="X279" s="207" t="str">
        <f>IF(Y277="","",TEXT(WEEKDAY(+X278),"aaa"))</f>
        <v/>
      </c>
      <c r="Y279" s="207" t="str">
        <f>IF(Y277="","",TEXT(WEEKDAY(+Y278),"aaa"))</f>
        <v/>
      </c>
      <c r="Z279" s="207" t="str">
        <f>IF(Y277="","",TEXT(WEEKDAY(+Z278),"aaa"))</f>
        <v/>
      </c>
      <c r="AA279" s="207" t="str">
        <f>IF(Y277="","",TEXT(WEEKDAY(+AA278),"aaa"))</f>
        <v/>
      </c>
      <c r="AB279" s="207" t="str">
        <f>IF(Y277="","",TEXT(WEEKDAY(+AB278),"aaa"))</f>
        <v/>
      </c>
      <c r="AC279" s="207" t="str">
        <f>IF(Y277="","",TEXT(WEEKDAY(+AC278),"aaa"))</f>
        <v/>
      </c>
      <c r="AD279" s="207" t="str">
        <f>IF(Y277="","",TEXT(WEEKDAY(+AD278),"aaa"))</f>
        <v/>
      </c>
      <c r="AE279" s="207" t="str">
        <f>IF(Y277="","",TEXT(WEEKDAY(+AE278),"aaa"))</f>
        <v/>
      </c>
      <c r="AF279" s="207" t="str">
        <f>IF(Y277="","",TEXT(WEEKDAY(+AF278),"aaa"))</f>
        <v/>
      </c>
      <c r="AG279" s="207" t="str">
        <f>IF(Y277="","",TEXT(WEEKDAY(+AG278),"aaa"))</f>
        <v/>
      </c>
      <c r="AH279" s="207" t="str">
        <f>IF(Y277="","",TEXT(WEEKDAY(+AH278),"aaa"))</f>
        <v/>
      </c>
      <c r="AI279" s="207" t="str">
        <f>IF(Y277="","",TEXT(WEEKDAY(+AI278),"aaa"))</f>
        <v/>
      </c>
      <c r="AJ279" s="207" t="str">
        <f>IF(Y277="","",TEXT(WEEKDAY(+AJ278),"aaa"))</f>
        <v/>
      </c>
      <c r="AK279" s="207" t="str">
        <f>IF(Y277="","",TEXT(WEEKDAY(+AK278),"aaa"))</f>
        <v/>
      </c>
      <c r="AL279" s="207" t="str">
        <f>IF(Y277="","",TEXT(WEEKDAY(+AL278),"aaa"))</f>
        <v/>
      </c>
      <c r="AM279" s="207" t="str">
        <f>IF(Y277="","",TEXT(WEEKDAY(+AM278),"aaa"))</f>
        <v/>
      </c>
      <c r="AN279" s="207" t="str">
        <f>IF(Y277="","",TEXT(WEEKDAY(+AN278),"aaa"))</f>
        <v/>
      </c>
      <c r="AO279" s="207" t="str" cm="1">
        <f t="array" ref="AO279">_xlfn.IFS(Y277="","",AO278="","",TRUE,TEXT(WEEKDAY(+AO278),"aaa"))</f>
        <v/>
      </c>
      <c r="AP279" s="207" t="str" cm="1">
        <f t="array" ref="AP279">_xlfn.IFS(Y277="","",AP278="","",TRUE,TEXT(WEEKDAY(+AP278),"aaa"))</f>
        <v/>
      </c>
      <c r="AQ279" s="208" t="str" cm="1">
        <f t="array" ref="AQ279">_xlfn.IFS(Y277="","",AQ278="","",TRUE,TEXT(WEEKDAY(+AQ278),"aaa"))</f>
        <v/>
      </c>
      <c r="AR279" s="335"/>
      <c r="AS279" s="336"/>
      <c r="AT279" s="336"/>
      <c r="AU279" s="336"/>
      <c r="AV279" s="337"/>
      <c r="AW279" s="348"/>
    </row>
    <row r="280" spans="1:54" ht="14.1" customHeight="1" thickBot="1">
      <c r="A280" s="338"/>
      <c r="B280" s="339"/>
      <c r="C280" s="339"/>
      <c r="D280" s="339"/>
      <c r="E280" s="339"/>
      <c r="F280" s="340"/>
      <c r="G280" s="338"/>
      <c r="H280" s="339"/>
      <c r="I280" s="339"/>
      <c r="J280" s="339"/>
      <c r="K280" s="339"/>
      <c r="L280" s="34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341"/>
      <c r="AS280" s="342"/>
      <c r="AT280" s="342"/>
      <c r="AU280" s="342"/>
      <c r="AV280" s="343"/>
      <c r="AW280" s="348"/>
    </row>
    <row r="281" spans="1:54" ht="22.5" customHeight="1" thickTop="1">
      <c r="A281" s="344"/>
      <c r="B281" s="345"/>
      <c r="C281" s="345"/>
      <c r="D281" s="345"/>
      <c r="E281" s="345"/>
      <c r="F281" s="345"/>
      <c r="G281" s="344"/>
      <c r="H281" s="345"/>
      <c r="I281" s="345"/>
      <c r="J281" s="345"/>
      <c r="K281" s="345"/>
      <c r="L281" s="346"/>
      <c r="M281" s="179"/>
      <c r="N281" s="179"/>
      <c r="O281" s="179"/>
      <c r="P281" s="180"/>
      <c r="Q281" s="180"/>
      <c r="R281" s="180"/>
      <c r="S281" s="180"/>
      <c r="T281" s="180"/>
      <c r="U281" s="180"/>
      <c r="V281" s="180"/>
      <c r="W281" s="180"/>
      <c r="X281" s="180"/>
      <c r="Y281" s="180"/>
      <c r="Z281" s="180"/>
      <c r="AA281" s="180"/>
      <c r="AB281" s="180"/>
      <c r="AC281" s="180"/>
      <c r="AD281" s="180"/>
      <c r="AE281" s="180"/>
      <c r="AF281" s="180"/>
      <c r="AG281" s="180"/>
      <c r="AH281" s="180"/>
      <c r="AI281" s="180"/>
      <c r="AJ281" s="180"/>
      <c r="AK281" s="180"/>
      <c r="AL281" s="180"/>
      <c r="AM281" s="180"/>
      <c r="AN281" s="180"/>
      <c r="AO281" s="180"/>
      <c r="AP281" s="179"/>
      <c r="AQ281" s="178"/>
      <c r="AR281" s="383"/>
      <c r="AS281" s="384"/>
      <c r="AT281" s="384"/>
      <c r="AU281" s="384"/>
      <c r="AV281" s="385"/>
      <c r="AW281" s="348"/>
    </row>
    <row r="282" spans="1:54" ht="22.5" customHeight="1">
      <c r="A282" s="344"/>
      <c r="B282" s="345"/>
      <c r="C282" s="345"/>
      <c r="D282" s="345"/>
      <c r="E282" s="345"/>
      <c r="F282" s="345"/>
      <c r="G282" s="344"/>
      <c r="H282" s="345"/>
      <c r="I282" s="345"/>
      <c r="J282" s="345"/>
      <c r="K282" s="345"/>
      <c r="L282" s="346"/>
      <c r="M282" s="181"/>
      <c r="N282" s="181"/>
      <c r="O282" s="181"/>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3"/>
      <c r="AP282" s="184"/>
      <c r="AQ282" s="177"/>
      <c r="AR282" s="304"/>
      <c r="AS282" s="305"/>
      <c r="AT282" s="305"/>
      <c r="AU282" s="305"/>
      <c r="AV282" s="306"/>
    </row>
    <row r="283" spans="1:54" ht="22.5" customHeight="1">
      <c r="A283" s="327"/>
      <c r="B283" s="328"/>
      <c r="C283" s="328"/>
      <c r="D283" s="328"/>
      <c r="E283" s="328"/>
      <c r="F283" s="329"/>
      <c r="G283" s="327"/>
      <c r="H283" s="328"/>
      <c r="I283" s="328"/>
      <c r="J283" s="328"/>
      <c r="K283" s="328"/>
      <c r="L283" s="329"/>
      <c r="M283" s="184"/>
      <c r="N283" s="184"/>
      <c r="O283" s="184"/>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3"/>
      <c r="AL283" s="183"/>
      <c r="AM283" s="183"/>
      <c r="AN283" s="183"/>
      <c r="AO283" s="183"/>
      <c r="AP283" s="184"/>
      <c r="AQ283" s="177"/>
      <c r="AR283" s="304"/>
      <c r="AS283" s="305"/>
      <c r="AT283" s="305"/>
      <c r="AU283" s="305"/>
      <c r="AV283" s="306"/>
    </row>
    <row r="284" spans="1:54" ht="22.5" customHeight="1">
      <c r="A284" s="327"/>
      <c r="B284" s="328"/>
      <c r="C284" s="328"/>
      <c r="D284" s="328"/>
      <c r="E284" s="328"/>
      <c r="F284" s="329"/>
      <c r="G284" s="327"/>
      <c r="H284" s="328"/>
      <c r="I284" s="328"/>
      <c r="J284" s="328"/>
      <c r="K284" s="328"/>
      <c r="L284" s="329"/>
      <c r="M284" s="184"/>
      <c r="N284" s="184"/>
      <c r="O284" s="184"/>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3"/>
      <c r="AL284" s="183"/>
      <c r="AM284" s="183"/>
      <c r="AN284" s="183"/>
      <c r="AO284" s="183"/>
      <c r="AP284" s="184"/>
      <c r="AQ284" s="177"/>
      <c r="AR284" s="304"/>
      <c r="AS284" s="305"/>
      <c r="AT284" s="305"/>
      <c r="AU284" s="305"/>
      <c r="AV284" s="306"/>
    </row>
    <row r="285" spans="1:54" ht="22.5" customHeight="1">
      <c r="A285" s="327"/>
      <c r="B285" s="328"/>
      <c r="C285" s="328"/>
      <c r="D285" s="328"/>
      <c r="E285" s="328"/>
      <c r="F285" s="329"/>
      <c r="G285" s="327"/>
      <c r="H285" s="328"/>
      <c r="I285" s="328"/>
      <c r="J285" s="328"/>
      <c r="K285" s="328"/>
      <c r="L285" s="329"/>
      <c r="M285" s="184"/>
      <c r="N285" s="184"/>
      <c r="O285" s="184"/>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3"/>
      <c r="AL285" s="183"/>
      <c r="AM285" s="183"/>
      <c r="AN285" s="183"/>
      <c r="AO285" s="183"/>
      <c r="AP285" s="184"/>
      <c r="AQ285" s="177"/>
      <c r="AR285" s="304"/>
      <c r="AS285" s="305"/>
      <c r="AT285" s="305"/>
      <c r="AU285" s="305"/>
      <c r="AV285" s="306"/>
    </row>
    <row r="286" spans="1:54" ht="22.5" customHeight="1">
      <c r="A286" s="327"/>
      <c r="B286" s="328"/>
      <c r="C286" s="328"/>
      <c r="D286" s="328"/>
      <c r="E286" s="328"/>
      <c r="F286" s="329"/>
      <c r="G286" s="327"/>
      <c r="H286" s="328"/>
      <c r="I286" s="328"/>
      <c r="J286" s="328"/>
      <c r="K286" s="328"/>
      <c r="L286" s="329"/>
      <c r="M286" s="184"/>
      <c r="N286" s="184"/>
      <c r="O286" s="184"/>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3"/>
      <c r="AL286" s="183"/>
      <c r="AM286" s="183"/>
      <c r="AN286" s="183"/>
      <c r="AO286" s="183"/>
      <c r="AP286" s="184"/>
      <c r="AQ286" s="177"/>
      <c r="AR286" s="304"/>
      <c r="AS286" s="305"/>
      <c r="AT286" s="305"/>
      <c r="AU286" s="305"/>
      <c r="AV286" s="306"/>
    </row>
    <row r="287" spans="1:54" ht="22.5" customHeight="1">
      <c r="A287" s="327"/>
      <c r="B287" s="328"/>
      <c r="C287" s="328"/>
      <c r="D287" s="328"/>
      <c r="E287" s="328"/>
      <c r="F287" s="329"/>
      <c r="G287" s="327"/>
      <c r="H287" s="328"/>
      <c r="I287" s="328"/>
      <c r="J287" s="328"/>
      <c r="K287" s="328"/>
      <c r="L287" s="329"/>
      <c r="M287" s="184"/>
      <c r="N287" s="184"/>
      <c r="O287" s="184"/>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3"/>
      <c r="AL287" s="183"/>
      <c r="AM287" s="183"/>
      <c r="AN287" s="183"/>
      <c r="AO287" s="183"/>
      <c r="AP287" s="184"/>
      <c r="AQ287" s="177"/>
      <c r="AR287" s="304"/>
      <c r="AS287" s="305"/>
      <c r="AT287" s="305"/>
      <c r="AU287" s="305"/>
      <c r="AV287" s="306"/>
    </row>
    <row r="288" spans="1:54" s="100" customFormat="1" ht="22.5" customHeight="1">
      <c r="A288" s="327"/>
      <c r="B288" s="328"/>
      <c r="C288" s="328"/>
      <c r="D288" s="328"/>
      <c r="E288" s="328"/>
      <c r="F288" s="329"/>
      <c r="G288" s="327"/>
      <c r="H288" s="328"/>
      <c r="I288" s="328"/>
      <c r="J288" s="328"/>
      <c r="K288" s="328"/>
      <c r="L288" s="329"/>
      <c r="M288" s="184"/>
      <c r="N288" s="184"/>
      <c r="O288" s="184"/>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3"/>
      <c r="AL288" s="183"/>
      <c r="AM288" s="183"/>
      <c r="AN288" s="183"/>
      <c r="AO288" s="183"/>
      <c r="AP288" s="184"/>
      <c r="AQ288" s="177"/>
      <c r="AR288" s="304"/>
      <c r="AS288" s="305"/>
      <c r="AT288" s="305"/>
      <c r="AU288" s="305"/>
      <c r="AV288" s="306"/>
      <c r="AX288"/>
      <c r="AY288"/>
      <c r="AZ288"/>
      <c r="BA288"/>
      <c r="BB288" s="108"/>
    </row>
    <row r="289" spans="1:54" s="100" customFormat="1" ht="22.5" customHeight="1">
      <c r="A289" s="327"/>
      <c r="B289" s="328"/>
      <c r="C289" s="328"/>
      <c r="D289" s="328"/>
      <c r="E289" s="328"/>
      <c r="F289" s="329"/>
      <c r="G289" s="327"/>
      <c r="H289" s="328"/>
      <c r="I289" s="328"/>
      <c r="J289" s="328"/>
      <c r="K289" s="328"/>
      <c r="L289" s="329"/>
      <c r="M289" s="184"/>
      <c r="N289" s="184"/>
      <c r="O289" s="184"/>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3"/>
      <c r="AL289" s="183"/>
      <c r="AM289" s="183"/>
      <c r="AN289" s="183"/>
      <c r="AO289" s="183"/>
      <c r="AP289" s="184"/>
      <c r="AQ289" s="177"/>
      <c r="AR289" s="304"/>
      <c r="AS289" s="305"/>
      <c r="AT289" s="305"/>
      <c r="AU289" s="305"/>
      <c r="AV289" s="306"/>
      <c r="AX289"/>
      <c r="AY289"/>
      <c r="AZ289"/>
      <c r="BA289"/>
      <c r="BB289" s="108"/>
    </row>
    <row r="290" spans="1:54" s="100" customFormat="1" ht="22.5" customHeight="1">
      <c r="A290" s="327"/>
      <c r="B290" s="328"/>
      <c r="C290" s="328"/>
      <c r="D290" s="328"/>
      <c r="E290" s="328"/>
      <c r="F290" s="329"/>
      <c r="G290" s="327"/>
      <c r="H290" s="328"/>
      <c r="I290" s="328"/>
      <c r="J290" s="328"/>
      <c r="K290" s="328"/>
      <c r="L290" s="329"/>
      <c r="M290" s="184"/>
      <c r="N290" s="184"/>
      <c r="O290" s="184"/>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183"/>
      <c r="AL290" s="183"/>
      <c r="AM290" s="183"/>
      <c r="AN290" s="183"/>
      <c r="AO290" s="183"/>
      <c r="AP290" s="184"/>
      <c r="AQ290" s="177"/>
      <c r="AR290" s="304"/>
      <c r="AS290" s="305"/>
      <c r="AT290" s="305"/>
      <c r="AU290" s="305"/>
      <c r="AV290" s="306"/>
      <c r="AX290"/>
      <c r="AY290"/>
      <c r="AZ290"/>
      <c r="BA290"/>
      <c r="BB290" s="108"/>
    </row>
    <row r="291" spans="1:54" s="100" customFormat="1" ht="22.5" customHeight="1">
      <c r="A291" s="327"/>
      <c r="B291" s="328"/>
      <c r="C291" s="328"/>
      <c r="D291" s="328"/>
      <c r="E291" s="328"/>
      <c r="F291" s="329"/>
      <c r="G291" s="327"/>
      <c r="H291" s="328"/>
      <c r="I291" s="328"/>
      <c r="J291" s="328"/>
      <c r="K291" s="328"/>
      <c r="L291" s="329"/>
      <c r="M291" s="184"/>
      <c r="N291" s="184"/>
      <c r="O291" s="184"/>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4"/>
      <c r="AQ291" s="177"/>
      <c r="AR291" s="304"/>
      <c r="AS291" s="305"/>
      <c r="AT291" s="305"/>
      <c r="AU291" s="305"/>
      <c r="AV291" s="306"/>
      <c r="AX291"/>
      <c r="AY291"/>
      <c r="AZ291"/>
      <c r="BA291"/>
      <c r="BB291" s="108"/>
    </row>
    <row r="292" spans="1:54" s="100" customFormat="1" ht="22.5" customHeight="1">
      <c r="A292" s="327"/>
      <c r="B292" s="328"/>
      <c r="C292" s="328"/>
      <c r="D292" s="328"/>
      <c r="E292" s="328"/>
      <c r="F292" s="329"/>
      <c r="G292" s="327"/>
      <c r="H292" s="328"/>
      <c r="I292" s="328"/>
      <c r="J292" s="328"/>
      <c r="K292" s="328"/>
      <c r="L292" s="329"/>
      <c r="M292" s="184"/>
      <c r="N292" s="184"/>
      <c r="O292" s="184"/>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3"/>
      <c r="AL292" s="183"/>
      <c r="AM292" s="183"/>
      <c r="AN292" s="183"/>
      <c r="AO292" s="183"/>
      <c r="AP292" s="184"/>
      <c r="AQ292" s="177"/>
      <c r="AR292" s="304"/>
      <c r="AS292" s="305"/>
      <c r="AT292" s="305"/>
      <c r="AU292" s="305"/>
      <c r="AV292" s="306"/>
      <c r="AX292"/>
      <c r="AY292"/>
      <c r="AZ292"/>
      <c r="BA292"/>
      <c r="BB292" s="108"/>
    </row>
    <row r="293" spans="1:54" s="100" customFormat="1" ht="22.5" customHeight="1">
      <c r="A293" s="327"/>
      <c r="B293" s="328"/>
      <c r="C293" s="328"/>
      <c r="D293" s="328"/>
      <c r="E293" s="328"/>
      <c r="F293" s="329"/>
      <c r="G293" s="327"/>
      <c r="H293" s="328"/>
      <c r="I293" s="328"/>
      <c r="J293" s="328"/>
      <c r="K293" s="328"/>
      <c r="L293" s="329"/>
      <c r="M293" s="184"/>
      <c r="N293" s="184"/>
      <c r="O293" s="184"/>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3"/>
      <c r="AK293" s="183"/>
      <c r="AL293" s="183"/>
      <c r="AM293" s="183"/>
      <c r="AN293" s="183"/>
      <c r="AO293" s="183"/>
      <c r="AP293" s="184"/>
      <c r="AQ293" s="177"/>
      <c r="AR293" s="304"/>
      <c r="AS293" s="305"/>
      <c r="AT293" s="305"/>
      <c r="AU293" s="305"/>
      <c r="AV293" s="306"/>
      <c r="AX293"/>
      <c r="AY293"/>
      <c r="AZ293"/>
      <c r="BA293"/>
      <c r="BB293" s="108"/>
    </row>
    <row r="294" spans="1:54" s="100" customFormat="1" ht="22.5" customHeight="1">
      <c r="A294" s="327"/>
      <c r="B294" s="328"/>
      <c r="C294" s="328"/>
      <c r="D294" s="328"/>
      <c r="E294" s="328"/>
      <c r="F294" s="329"/>
      <c r="G294" s="327"/>
      <c r="H294" s="328"/>
      <c r="I294" s="328"/>
      <c r="J294" s="328"/>
      <c r="K294" s="328"/>
      <c r="L294" s="329"/>
      <c r="M294" s="184"/>
      <c r="N294" s="184"/>
      <c r="O294" s="184"/>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3"/>
      <c r="AL294" s="183"/>
      <c r="AM294" s="183"/>
      <c r="AN294" s="183"/>
      <c r="AO294" s="183"/>
      <c r="AP294" s="184"/>
      <c r="AQ294" s="177"/>
      <c r="AR294" s="304"/>
      <c r="AS294" s="305"/>
      <c r="AT294" s="305"/>
      <c r="AU294" s="305"/>
      <c r="AV294" s="306"/>
      <c r="AX294"/>
      <c r="AY294"/>
      <c r="AZ294"/>
      <c r="BA294"/>
      <c r="BB294" s="108"/>
    </row>
    <row r="295" spans="1:54" s="100" customFormat="1" ht="22.5" customHeight="1">
      <c r="A295" s="327"/>
      <c r="B295" s="328"/>
      <c r="C295" s="328"/>
      <c r="D295" s="328"/>
      <c r="E295" s="328"/>
      <c r="F295" s="329"/>
      <c r="G295" s="327"/>
      <c r="H295" s="328"/>
      <c r="I295" s="328"/>
      <c r="J295" s="328"/>
      <c r="K295" s="328"/>
      <c r="L295" s="329"/>
      <c r="M295" s="184"/>
      <c r="N295" s="184"/>
      <c r="O295" s="184"/>
      <c r="P295" s="183"/>
      <c r="Q295" s="183"/>
      <c r="R295" s="183"/>
      <c r="S295" s="183"/>
      <c r="T295" s="183"/>
      <c r="U295" s="183"/>
      <c r="V295" s="183"/>
      <c r="W295" s="183"/>
      <c r="X295" s="183"/>
      <c r="Y295" s="183"/>
      <c r="Z295" s="183"/>
      <c r="AA295" s="183"/>
      <c r="AB295" s="183"/>
      <c r="AC295" s="183"/>
      <c r="AD295" s="183"/>
      <c r="AE295" s="183"/>
      <c r="AF295" s="183"/>
      <c r="AG295" s="183"/>
      <c r="AH295" s="183"/>
      <c r="AI295" s="183"/>
      <c r="AJ295" s="183"/>
      <c r="AK295" s="183"/>
      <c r="AL295" s="183"/>
      <c r="AM295" s="183"/>
      <c r="AN295" s="183"/>
      <c r="AO295" s="183"/>
      <c r="AP295" s="184"/>
      <c r="AQ295" s="177"/>
      <c r="AR295" s="304"/>
      <c r="AS295" s="305"/>
      <c r="AT295" s="305"/>
      <c r="AU295" s="305"/>
      <c r="AV295" s="306"/>
      <c r="AX295"/>
      <c r="AY295"/>
      <c r="AZ295"/>
      <c r="BA295"/>
      <c r="BB295" s="108"/>
    </row>
    <row r="296" spans="1:54" s="100" customFormat="1" ht="22.5" customHeight="1" thickBot="1">
      <c r="A296" s="319"/>
      <c r="B296" s="320"/>
      <c r="C296" s="320"/>
      <c r="D296" s="320"/>
      <c r="E296" s="320"/>
      <c r="F296" s="321"/>
      <c r="G296" s="319"/>
      <c r="H296" s="320"/>
      <c r="I296" s="320"/>
      <c r="J296" s="320"/>
      <c r="K296" s="320"/>
      <c r="L296" s="321"/>
      <c r="M296" s="184"/>
      <c r="N296" s="184"/>
      <c r="O296" s="184"/>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3"/>
      <c r="AL296" s="183"/>
      <c r="AM296" s="183"/>
      <c r="AN296" s="183"/>
      <c r="AO296" s="183"/>
      <c r="AP296" s="185"/>
      <c r="AQ296" s="177"/>
      <c r="AR296" s="304"/>
      <c r="AS296" s="305"/>
      <c r="AT296" s="305"/>
      <c r="AU296" s="305"/>
      <c r="AV296" s="306"/>
      <c r="AX296"/>
      <c r="AY296"/>
      <c r="AZ296"/>
      <c r="BA296"/>
      <c r="BB296"/>
    </row>
    <row r="297" spans="1:54" s="100" customFormat="1" ht="24" customHeight="1" thickTop="1">
      <c r="A297" s="322" t="s">
        <v>208</v>
      </c>
      <c r="B297" s="323"/>
      <c r="C297" s="323"/>
      <c r="D297" s="323"/>
      <c r="E297" s="323"/>
      <c r="F297" s="323"/>
      <c r="G297" s="323"/>
      <c r="H297" s="323"/>
      <c r="I297" s="323"/>
      <c r="J297" s="323"/>
      <c r="K297" s="323"/>
      <c r="L297" s="324"/>
      <c r="M297" s="111"/>
      <c r="N297" s="112"/>
      <c r="O297" s="112"/>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3"/>
      <c r="AL297" s="113"/>
      <c r="AM297" s="113"/>
      <c r="AN297" s="113"/>
      <c r="AO297" s="113"/>
      <c r="AP297" s="112"/>
      <c r="AQ297" s="114"/>
      <c r="AR297" s="307" t="s">
        <v>209</v>
      </c>
      <c r="AS297" s="308"/>
      <c r="AT297" s="308"/>
      <c r="AU297" s="308"/>
      <c r="AV297" s="309"/>
      <c r="AX297" t="s">
        <v>31</v>
      </c>
      <c r="AY297">
        <f>COUNTIF(M297:AQ297,"○")</f>
        <v>0</v>
      </c>
      <c r="AZ297"/>
      <c r="BA297"/>
      <c r="BB297"/>
    </row>
    <row r="298" spans="1:54" s="100" customFormat="1" ht="24" customHeight="1">
      <c r="A298" s="325" t="s">
        <v>210</v>
      </c>
      <c r="B298" s="326"/>
      <c r="C298" s="326"/>
      <c r="D298" s="326"/>
      <c r="E298" s="326"/>
      <c r="F298" s="326"/>
      <c r="G298" s="326"/>
      <c r="H298" s="326"/>
      <c r="I298" s="326"/>
      <c r="J298" s="326"/>
      <c r="K298" s="326"/>
      <c r="L298" s="326"/>
      <c r="M298" s="186" t="str">
        <f>IF(M297="―",M297,"")</f>
        <v/>
      </c>
      <c r="N298" s="187" t="str">
        <f t="shared" ref="N298" si="276">IF(N297="―",N297,"")</f>
        <v/>
      </c>
      <c r="O298" s="187" t="str">
        <f t="shared" ref="O298" si="277">IF(O297="―",O297,"")</f>
        <v/>
      </c>
      <c r="P298" s="187" t="str">
        <f t="shared" ref="P298" si="278">IF(P297="―",P297,"")</f>
        <v/>
      </c>
      <c r="Q298" s="187" t="str">
        <f t="shared" ref="Q298" si="279">IF(Q297="―",Q297,"")</f>
        <v/>
      </c>
      <c r="R298" s="187" t="str">
        <f t="shared" ref="R298" si="280">IF(R297="―",R297,"")</f>
        <v/>
      </c>
      <c r="S298" s="187" t="str">
        <f t="shared" ref="S298" si="281">IF(S297="―",S297,"")</f>
        <v/>
      </c>
      <c r="T298" s="187" t="str">
        <f t="shared" ref="T298" si="282">IF(T297="―",T297,"")</f>
        <v/>
      </c>
      <c r="U298" s="187" t="str">
        <f t="shared" ref="U298" si="283">IF(U297="―",U297,"")</f>
        <v/>
      </c>
      <c r="V298" s="187" t="str">
        <f t="shared" ref="V298" si="284">IF(V297="―",V297,"")</f>
        <v/>
      </c>
      <c r="W298" s="187" t="str">
        <f t="shared" ref="W298" si="285">IF(W297="―",W297,"")</f>
        <v/>
      </c>
      <c r="X298" s="187" t="str">
        <f t="shared" ref="X298" si="286">IF(X297="―",X297,"")</f>
        <v/>
      </c>
      <c r="Y298" s="187" t="str">
        <f t="shared" ref="Y298" si="287">IF(Y297="―",Y297,"")</f>
        <v/>
      </c>
      <c r="Z298" s="187" t="str">
        <f t="shared" ref="Z298" si="288">IF(Z297="―",Z297,"")</f>
        <v/>
      </c>
      <c r="AA298" s="187" t="str">
        <f t="shared" ref="AA298" si="289">IF(AA297="―",AA297,"")</f>
        <v/>
      </c>
      <c r="AB298" s="187" t="str">
        <f t="shared" ref="AB298" si="290">IF(AB297="―",AB297,"")</f>
        <v/>
      </c>
      <c r="AC298" s="187" t="str">
        <f t="shared" ref="AC298" si="291">IF(AC297="―",AC297,"")</f>
        <v/>
      </c>
      <c r="AD298" s="187" t="str">
        <f t="shared" ref="AD298" si="292">IF(AD297="―",AD297,"")</f>
        <v/>
      </c>
      <c r="AE298" s="187" t="str">
        <f t="shared" ref="AE298" si="293">IF(AE297="―",AE297,"")</f>
        <v/>
      </c>
      <c r="AF298" s="187" t="str">
        <f t="shared" ref="AF298" si="294">IF(AF297="―",AF297,"")</f>
        <v/>
      </c>
      <c r="AG298" s="187" t="str">
        <f t="shared" ref="AG298" si="295">IF(AG297="―",AG297,"")</f>
        <v/>
      </c>
      <c r="AH298" s="187" t="str">
        <f t="shared" ref="AH298" si="296">IF(AH297="―",AH297,"")</f>
        <v/>
      </c>
      <c r="AI298" s="187" t="str">
        <f t="shared" ref="AI298" si="297">IF(AI297="―",AI297,"")</f>
        <v/>
      </c>
      <c r="AJ298" s="187" t="str">
        <f t="shared" ref="AJ298" si="298">IF(AJ297="―",AJ297,"")</f>
        <v/>
      </c>
      <c r="AK298" s="187" t="str">
        <f t="shared" ref="AK298" si="299">IF(AK297="―",AK297,"")</f>
        <v/>
      </c>
      <c r="AL298" s="187" t="str">
        <f t="shared" ref="AL298" si="300">IF(AL297="―",AL297,"")</f>
        <v/>
      </c>
      <c r="AM298" s="187" t="str">
        <f t="shared" ref="AM298" si="301">IF(AM297="―",AM297,"")</f>
        <v/>
      </c>
      <c r="AN298" s="187" t="str">
        <f t="shared" ref="AN298" si="302">IF(AN297="―",AN297,"")</f>
        <v/>
      </c>
      <c r="AO298" s="187" t="str">
        <f t="shared" ref="AO298" si="303">IF(AO297="―",AO297,"")</f>
        <v/>
      </c>
      <c r="AP298" s="187" t="str">
        <f t="shared" ref="AP298" si="304">IF(AP297="―",AP297,"")</f>
        <v/>
      </c>
      <c r="AQ298" s="188" t="str">
        <f t="shared" ref="AQ298" si="305">IF(AQ297="―",AQ297,"")</f>
        <v/>
      </c>
      <c r="AR298" s="310" t="str">
        <f>IF(AY298=0,"",AY297&amp;"/"&amp;AY298)</f>
        <v/>
      </c>
      <c r="AS298" s="311"/>
      <c r="AT298" s="218" t="s">
        <v>211</v>
      </c>
      <c r="AU298" s="312" t="str">
        <f>IFERROR(ROUNDDOWN(AY297/AY298,3),"%")</f>
        <v>%</v>
      </c>
      <c r="AV298" s="313"/>
      <c r="AX298" t="s">
        <v>30</v>
      </c>
      <c r="AY298">
        <f>IF(AB277="",0,DAY(EOMONTH(M278,0))-COUNTIF(M298:AQ298,"―"))</f>
        <v>0</v>
      </c>
      <c r="AZ298"/>
      <c r="BA298"/>
      <c r="BB298"/>
    </row>
    <row r="299" spans="1:54" s="100" customFormat="1" ht="6" customHeight="1"/>
    <row r="300" spans="1:54" s="100" customFormat="1" ht="43.5" customHeight="1">
      <c r="A300" s="317" t="s">
        <v>229</v>
      </c>
      <c r="B300" s="318"/>
      <c r="C300" s="318"/>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318"/>
      <c r="Z300" s="318"/>
      <c r="AA300" s="318"/>
      <c r="AB300" s="318"/>
      <c r="AC300" s="318"/>
      <c r="AD300" s="318"/>
      <c r="AE300" s="318"/>
      <c r="AF300" s="318"/>
      <c r="AG300" s="318"/>
      <c r="AH300" s="318"/>
      <c r="AI300" s="318"/>
      <c r="AJ300" s="318"/>
      <c r="AK300" s="318"/>
      <c r="AL300" s="318"/>
      <c r="AM300" s="318"/>
      <c r="AN300" s="318"/>
      <c r="AO300" s="318"/>
      <c r="AP300" s="318"/>
      <c r="AQ300" s="318"/>
      <c r="AR300" s="318"/>
      <c r="AS300" s="318"/>
      <c r="AT300" s="318"/>
      <c r="AU300" s="318"/>
      <c r="AV300" s="318"/>
    </row>
    <row r="301" spans="1:54" ht="24" customHeight="1">
      <c r="A301" s="100" t="s">
        <v>178</v>
      </c>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row>
    <row r="302" spans="1:54" ht="24" customHeight="1">
      <c r="A302" s="330" t="s">
        <v>222</v>
      </c>
      <c r="B302" s="330"/>
      <c r="C302" s="330"/>
      <c r="D302" s="330"/>
      <c r="E302" s="330"/>
      <c r="F302" s="330"/>
      <c r="G302" s="330"/>
      <c r="H302" s="330"/>
      <c r="I302" s="330"/>
      <c r="J302" s="330"/>
      <c r="K302" s="330"/>
      <c r="L302" s="330"/>
      <c r="M302" s="330"/>
      <c r="N302" s="330"/>
      <c r="O302" s="330"/>
      <c r="P302" s="330"/>
      <c r="Q302" s="330"/>
      <c r="R302" s="330"/>
      <c r="S302" s="330"/>
      <c r="T302" s="330"/>
      <c r="U302" s="330"/>
      <c r="V302" s="330"/>
      <c r="W302" s="330"/>
      <c r="X302" s="330"/>
      <c r="Y302" s="330"/>
      <c r="Z302" s="330"/>
      <c r="AA302" s="330"/>
      <c r="AB302" s="330"/>
      <c r="AC302" s="330"/>
      <c r="AD302" s="330"/>
      <c r="AE302" s="330"/>
      <c r="AF302" s="330"/>
      <c r="AG302" s="330"/>
      <c r="AH302" s="330"/>
      <c r="AI302" s="330"/>
      <c r="AJ302" s="330"/>
      <c r="AK302" s="330"/>
      <c r="AL302" s="330"/>
      <c r="AM302" s="330"/>
      <c r="AN302" s="331"/>
      <c r="AO302" s="331"/>
      <c r="AP302" s="331"/>
      <c r="AQ302" s="331"/>
      <c r="AR302" s="331"/>
      <c r="AS302" s="331"/>
      <c r="AT302" s="331"/>
      <c r="AU302" s="331"/>
      <c r="AV302" s="331"/>
    </row>
    <row r="303" spans="1:54" ht="12"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2"/>
      <c r="AO303" s="102"/>
      <c r="AP303" s="102"/>
      <c r="AQ303" s="102"/>
      <c r="AR303" s="102"/>
      <c r="AS303" s="102"/>
      <c r="AT303" s="102" t="s">
        <v>36</v>
      </c>
      <c r="AU303" s="224" t="str">
        <f>IF(Y307="","",AU273+1)</f>
        <v/>
      </c>
      <c r="AV303" s="102"/>
    </row>
    <row r="304" spans="1:54" ht="22.5" customHeight="1">
      <c r="A304" s="355" t="s">
        <v>179</v>
      </c>
      <c r="B304" s="356"/>
      <c r="C304" s="356"/>
      <c r="D304" s="357"/>
      <c r="E304" s="361" t="s">
        <v>180</v>
      </c>
      <c r="F304" s="363" t="str">
        <f>IF(Y307="","",基本情報入力!$C$3)</f>
        <v/>
      </c>
      <c r="G304" s="363"/>
      <c r="H304" s="365" t="s">
        <v>181</v>
      </c>
      <c r="I304" s="367" t="s">
        <v>182</v>
      </c>
      <c r="J304" s="368"/>
      <c r="K304" s="368"/>
      <c r="L304" s="369"/>
      <c r="M304" s="373" t="str">
        <f>IF(Y307="","",基本情報入力!$C$4)</f>
        <v/>
      </c>
      <c r="N304" s="374"/>
      <c r="O304" s="374"/>
      <c r="P304" s="374"/>
      <c r="Q304" s="374"/>
      <c r="R304" s="374"/>
      <c r="S304" s="374"/>
      <c r="T304" s="374"/>
      <c r="U304" s="374"/>
      <c r="V304" s="375"/>
      <c r="W304" s="332" t="s">
        <v>175</v>
      </c>
      <c r="X304" s="333"/>
      <c r="Y304" s="333"/>
      <c r="Z304" s="334"/>
      <c r="AA304" s="222" t="s">
        <v>170</v>
      </c>
      <c r="AB304" s="381" t="str">
        <f>IF(Y307="","",基本情報入力!$C$13)</f>
        <v/>
      </c>
      <c r="AC304" s="381"/>
      <c r="AD304" s="381"/>
      <c r="AE304" s="381"/>
      <c r="AF304" s="381"/>
      <c r="AG304" s="382"/>
      <c r="AH304" s="351" t="s">
        <v>214</v>
      </c>
      <c r="AI304" s="352"/>
      <c r="AJ304" s="352"/>
      <c r="AK304" s="353"/>
      <c r="AL304" s="314" t="str">
        <f>IF(Y307="","",基本情報入力!$C$8)</f>
        <v/>
      </c>
      <c r="AM304" s="315"/>
      <c r="AN304" s="315"/>
      <c r="AO304" s="315"/>
      <c r="AP304" s="315"/>
      <c r="AQ304" s="315"/>
      <c r="AR304" s="315"/>
      <c r="AS304" s="315"/>
      <c r="AT304" s="315"/>
      <c r="AU304" s="315"/>
      <c r="AV304" s="316"/>
      <c r="AW304" s="348"/>
    </row>
    <row r="305" spans="1:54" ht="22.5" customHeight="1">
      <c r="A305" s="358"/>
      <c r="B305" s="359"/>
      <c r="C305" s="359"/>
      <c r="D305" s="360"/>
      <c r="E305" s="362"/>
      <c r="F305" s="364"/>
      <c r="G305" s="364"/>
      <c r="H305" s="366"/>
      <c r="I305" s="370"/>
      <c r="J305" s="371"/>
      <c r="K305" s="371"/>
      <c r="L305" s="372"/>
      <c r="M305" s="376"/>
      <c r="N305" s="377"/>
      <c r="O305" s="377"/>
      <c r="P305" s="377"/>
      <c r="Q305" s="377"/>
      <c r="R305" s="377"/>
      <c r="S305" s="377"/>
      <c r="T305" s="377"/>
      <c r="U305" s="377"/>
      <c r="V305" s="378"/>
      <c r="W305" s="379"/>
      <c r="X305" s="380"/>
      <c r="Y305" s="380"/>
      <c r="Z305" s="380"/>
      <c r="AA305" s="223" t="s">
        <v>168</v>
      </c>
      <c r="AB305" s="349" t="str">
        <f>IF(Y307="","",基本情報入力!$C$14)</f>
        <v/>
      </c>
      <c r="AC305" s="349"/>
      <c r="AD305" s="349"/>
      <c r="AE305" s="349"/>
      <c r="AF305" s="349"/>
      <c r="AG305" s="350"/>
      <c r="AH305" s="351" t="s">
        <v>215</v>
      </c>
      <c r="AI305" s="352"/>
      <c r="AJ305" s="352"/>
      <c r="AK305" s="353"/>
      <c r="AL305" s="314" t="str">
        <f>IF(Y307="","",基本情報入力!$D$10)</f>
        <v/>
      </c>
      <c r="AM305" s="315"/>
      <c r="AN305" s="315"/>
      <c r="AO305" s="315"/>
      <c r="AP305" s="315"/>
      <c r="AQ305" s="315"/>
      <c r="AR305" s="315"/>
      <c r="AS305" s="315"/>
      <c r="AT305" s="315"/>
      <c r="AU305" s="315"/>
      <c r="AV305" s="316"/>
      <c r="AW305" s="348"/>
    </row>
    <row r="306" spans="1:54" s="100" customFormat="1" ht="22.5" customHeight="1">
      <c r="V306" s="103"/>
      <c r="X306" s="104"/>
      <c r="AW306" s="348"/>
    </row>
    <row r="307" spans="1:54" ht="24" customHeight="1">
      <c r="A307" s="332" t="s">
        <v>185</v>
      </c>
      <c r="B307" s="333"/>
      <c r="C307" s="333"/>
      <c r="D307" s="333"/>
      <c r="E307" s="333"/>
      <c r="F307" s="334"/>
      <c r="G307" s="332" t="s">
        <v>186</v>
      </c>
      <c r="H307" s="333"/>
      <c r="I307" s="333"/>
      <c r="J307" s="333"/>
      <c r="K307" s="333"/>
      <c r="L307" s="334"/>
      <c r="M307" s="198"/>
      <c r="N307" s="199"/>
      <c r="O307" s="199"/>
      <c r="P307" s="199"/>
      <c r="Q307" s="199"/>
      <c r="R307" s="199"/>
      <c r="S307" s="199"/>
      <c r="T307" s="199"/>
      <c r="U307" s="199"/>
      <c r="V307" s="199"/>
      <c r="W307" s="199"/>
      <c r="X307" s="199"/>
      <c r="Y307" s="354" t="str" cm="1">
        <f t="array" ref="Y307">_xlfn.IFS(基本情報入力!$C$13=0,"",EOMONTH(基本情報入力!$C$13,AY307-1)&gt;=基本情報入力!$C$14,"",TRUE,EOMONTH(基本情報入力!$C$13,AY307))</f>
        <v/>
      </c>
      <c r="Z307" s="354"/>
      <c r="AA307" s="354"/>
      <c r="AB307" s="200" t="str" cm="1">
        <f t="array" ref="AB307">_xlfn.IFS(基本情報入力!$C$13=0,"",EOMONTH(基本情報入力!$C$13,AY307-1)&gt;=基本情報入力!$C$14,"",TRUE,MONTH(EOMONTH(基本情報入力!$C$13,AY307)))</f>
        <v/>
      </c>
      <c r="AC307" s="201" t="s">
        <v>32</v>
      </c>
      <c r="AD307" s="199"/>
      <c r="AE307" s="199"/>
      <c r="AF307" s="199"/>
      <c r="AG307" s="199"/>
      <c r="AH307" s="199"/>
      <c r="AI307" s="199"/>
      <c r="AJ307" s="199"/>
      <c r="AK307" s="199"/>
      <c r="AL307" s="199"/>
      <c r="AM307" s="199"/>
      <c r="AN307" s="199"/>
      <c r="AO307" s="199"/>
      <c r="AP307" s="199"/>
      <c r="AQ307" s="202"/>
      <c r="AR307" s="332" t="s">
        <v>187</v>
      </c>
      <c r="AS307" s="333"/>
      <c r="AT307" s="333"/>
      <c r="AU307" s="333"/>
      <c r="AV307" s="334"/>
      <c r="AW307" s="348"/>
      <c r="AX307" t="s">
        <v>188</v>
      </c>
      <c r="AY307">
        <f>AY277+1</f>
        <v>10</v>
      </c>
    </row>
    <row r="308" spans="1:54" ht="14.1" customHeight="1">
      <c r="A308" s="335"/>
      <c r="B308" s="336"/>
      <c r="C308" s="336"/>
      <c r="D308" s="336"/>
      <c r="E308" s="336"/>
      <c r="F308" s="337"/>
      <c r="G308" s="335"/>
      <c r="H308" s="336"/>
      <c r="I308" s="336"/>
      <c r="J308" s="336"/>
      <c r="K308" s="336"/>
      <c r="L308" s="337"/>
      <c r="M308" s="203">
        <f>IFERROR(DATE(AY308,AB307,1),1)</f>
        <v>1</v>
      </c>
      <c r="N308" s="203">
        <f>M308+1</f>
        <v>2</v>
      </c>
      <c r="O308" s="203">
        <f t="shared" ref="O308:AN308" si="306">N308+1</f>
        <v>3</v>
      </c>
      <c r="P308" s="203">
        <f t="shared" si="306"/>
        <v>4</v>
      </c>
      <c r="Q308" s="203">
        <f t="shared" si="306"/>
        <v>5</v>
      </c>
      <c r="R308" s="203">
        <f t="shared" si="306"/>
        <v>6</v>
      </c>
      <c r="S308" s="203">
        <f t="shared" si="306"/>
        <v>7</v>
      </c>
      <c r="T308" s="203">
        <f t="shared" si="306"/>
        <v>8</v>
      </c>
      <c r="U308" s="203">
        <f t="shared" si="306"/>
        <v>9</v>
      </c>
      <c r="V308" s="203">
        <f t="shared" si="306"/>
        <v>10</v>
      </c>
      <c r="W308" s="203">
        <f t="shared" si="306"/>
        <v>11</v>
      </c>
      <c r="X308" s="203">
        <f t="shared" si="306"/>
        <v>12</v>
      </c>
      <c r="Y308" s="203">
        <f t="shared" si="306"/>
        <v>13</v>
      </c>
      <c r="Z308" s="203">
        <f t="shared" si="306"/>
        <v>14</v>
      </c>
      <c r="AA308" s="203">
        <f t="shared" si="306"/>
        <v>15</v>
      </c>
      <c r="AB308" s="203">
        <f t="shared" si="306"/>
        <v>16</v>
      </c>
      <c r="AC308" s="203">
        <f t="shared" si="306"/>
        <v>17</v>
      </c>
      <c r="AD308" s="203">
        <f t="shared" si="306"/>
        <v>18</v>
      </c>
      <c r="AE308" s="203">
        <f t="shared" si="306"/>
        <v>19</v>
      </c>
      <c r="AF308" s="203">
        <f t="shared" si="306"/>
        <v>20</v>
      </c>
      <c r="AG308" s="203">
        <f t="shared" si="306"/>
        <v>21</v>
      </c>
      <c r="AH308" s="203">
        <f t="shared" si="306"/>
        <v>22</v>
      </c>
      <c r="AI308" s="203">
        <f t="shared" si="306"/>
        <v>23</v>
      </c>
      <c r="AJ308" s="203">
        <f t="shared" si="306"/>
        <v>24</v>
      </c>
      <c r="AK308" s="203">
        <f t="shared" si="306"/>
        <v>25</v>
      </c>
      <c r="AL308" s="203">
        <f t="shared" si="306"/>
        <v>26</v>
      </c>
      <c r="AM308" s="203">
        <f t="shared" si="306"/>
        <v>27</v>
      </c>
      <c r="AN308" s="203">
        <f t="shared" si="306"/>
        <v>28</v>
      </c>
      <c r="AO308" s="203" t="str" cm="1">
        <f t="array" ref="AO308">_xlfn.IFS(AN308="","",MONTH(AN308+1)=AB307,AN308+1,TRUE,"")</f>
        <v/>
      </c>
      <c r="AP308" s="204" t="str" cm="1">
        <f t="array" ref="AP308">_xlfn.IFS(AN308="","",MONTH(AN308+2)=AB307,AN308+2,TRUE,"")</f>
        <v/>
      </c>
      <c r="AQ308" s="205" t="str" cm="1">
        <f t="array" ref="AQ308">_xlfn.IFS(AN308="","",MONTH(AN308+3)=AB307,AN308+3,TRUE,"")</f>
        <v/>
      </c>
      <c r="AR308" s="335"/>
      <c r="AS308" s="336"/>
      <c r="AT308" s="336"/>
      <c r="AU308" s="336"/>
      <c r="AV308" s="337"/>
      <c r="AW308" s="348"/>
      <c r="AX308" t="s">
        <v>34</v>
      </c>
      <c r="AY308" t="str">
        <f>IFERROR(YEAR(Y307),"****")</f>
        <v>****</v>
      </c>
    </row>
    <row r="309" spans="1:54" ht="14.1" customHeight="1">
      <c r="A309" s="335"/>
      <c r="B309" s="336"/>
      <c r="C309" s="336"/>
      <c r="D309" s="336"/>
      <c r="E309" s="336"/>
      <c r="F309" s="337"/>
      <c r="G309" s="335"/>
      <c r="H309" s="336"/>
      <c r="I309" s="336"/>
      <c r="J309" s="336"/>
      <c r="K309" s="336"/>
      <c r="L309" s="337"/>
      <c r="M309" s="206" t="str">
        <f>IF(Y307="","",TEXT(WEEKDAY(+M308),"aaa"))</f>
        <v/>
      </c>
      <c r="N309" s="207" t="str">
        <f>IF(Y307="","",TEXT(WEEKDAY(+N308),"aaa"))</f>
        <v/>
      </c>
      <c r="O309" s="207" t="str">
        <f>IF(Y307="","",TEXT(WEEKDAY(+O308),"aaa"))</f>
        <v/>
      </c>
      <c r="P309" s="207" t="str">
        <f>IF(Y307="","",TEXT(WEEKDAY(+P308),"aaa"))</f>
        <v/>
      </c>
      <c r="Q309" s="207" t="str">
        <f>IF(Y307="","",TEXT(WEEKDAY(+Q308),"aaa"))</f>
        <v/>
      </c>
      <c r="R309" s="207" t="str">
        <f>IF(Y307="","",TEXT(WEEKDAY(+R308),"aaa"))</f>
        <v/>
      </c>
      <c r="S309" s="207" t="str">
        <f>IF(Y307="","",TEXT(WEEKDAY(+S308),"aaa"))</f>
        <v/>
      </c>
      <c r="T309" s="207" t="str">
        <f>IF(Y307="","",TEXT(WEEKDAY(+T308),"aaa"))</f>
        <v/>
      </c>
      <c r="U309" s="207" t="str">
        <f>IF(Y307="","",TEXT(WEEKDAY(+U308),"aaa"))</f>
        <v/>
      </c>
      <c r="V309" s="207" t="str">
        <f>IF(Y307="","",TEXT(WEEKDAY(+V308),"aaa"))</f>
        <v/>
      </c>
      <c r="W309" s="207" t="str">
        <f>IF(Y307="","",TEXT(WEEKDAY(+W308),"aaa"))</f>
        <v/>
      </c>
      <c r="X309" s="207" t="str">
        <f>IF(Y307="","",TEXT(WEEKDAY(+X308),"aaa"))</f>
        <v/>
      </c>
      <c r="Y309" s="207" t="str">
        <f>IF(Y307="","",TEXT(WEEKDAY(+Y308),"aaa"))</f>
        <v/>
      </c>
      <c r="Z309" s="207" t="str">
        <f>IF(Y307="","",TEXT(WEEKDAY(+Z308),"aaa"))</f>
        <v/>
      </c>
      <c r="AA309" s="207" t="str">
        <f>IF(Y307="","",TEXT(WEEKDAY(+AA308),"aaa"))</f>
        <v/>
      </c>
      <c r="AB309" s="207" t="str">
        <f>IF(Y307="","",TEXT(WEEKDAY(+AB308),"aaa"))</f>
        <v/>
      </c>
      <c r="AC309" s="207" t="str">
        <f>IF(Y307="","",TEXT(WEEKDAY(+AC308),"aaa"))</f>
        <v/>
      </c>
      <c r="AD309" s="207" t="str">
        <f>IF(Y307="","",TEXT(WEEKDAY(+AD308),"aaa"))</f>
        <v/>
      </c>
      <c r="AE309" s="207" t="str">
        <f>IF(Y307="","",TEXT(WEEKDAY(+AE308),"aaa"))</f>
        <v/>
      </c>
      <c r="AF309" s="207" t="str">
        <f>IF(Y307="","",TEXT(WEEKDAY(+AF308),"aaa"))</f>
        <v/>
      </c>
      <c r="AG309" s="207" t="str">
        <f>IF(Y307="","",TEXT(WEEKDAY(+AG308),"aaa"))</f>
        <v/>
      </c>
      <c r="AH309" s="207" t="str">
        <f>IF(Y307="","",TEXT(WEEKDAY(+AH308),"aaa"))</f>
        <v/>
      </c>
      <c r="AI309" s="207" t="str">
        <f>IF(Y307="","",TEXT(WEEKDAY(+AI308),"aaa"))</f>
        <v/>
      </c>
      <c r="AJ309" s="207" t="str">
        <f>IF(Y307="","",TEXT(WEEKDAY(+AJ308),"aaa"))</f>
        <v/>
      </c>
      <c r="AK309" s="207" t="str">
        <f>IF(Y307="","",TEXT(WEEKDAY(+AK308),"aaa"))</f>
        <v/>
      </c>
      <c r="AL309" s="207" t="str">
        <f>IF(Y307="","",TEXT(WEEKDAY(+AL308),"aaa"))</f>
        <v/>
      </c>
      <c r="AM309" s="207" t="str">
        <f>IF(Y307="","",TEXT(WEEKDAY(+AM308),"aaa"))</f>
        <v/>
      </c>
      <c r="AN309" s="207" t="str">
        <f>IF(Y307="","",TEXT(WEEKDAY(+AN308),"aaa"))</f>
        <v/>
      </c>
      <c r="AO309" s="207" t="str" cm="1">
        <f t="array" ref="AO309">_xlfn.IFS(Y307="","",AO308="","",TRUE,TEXT(WEEKDAY(+AO308),"aaa"))</f>
        <v/>
      </c>
      <c r="AP309" s="207" t="str" cm="1">
        <f t="array" ref="AP309">_xlfn.IFS(Y307="","",AP308="","",TRUE,TEXT(WEEKDAY(+AP308),"aaa"))</f>
        <v/>
      </c>
      <c r="AQ309" s="208" t="str" cm="1">
        <f t="array" ref="AQ309">_xlfn.IFS(Y307="","",AQ308="","",TRUE,TEXT(WEEKDAY(+AQ308),"aaa"))</f>
        <v/>
      </c>
      <c r="AR309" s="335"/>
      <c r="AS309" s="336"/>
      <c r="AT309" s="336"/>
      <c r="AU309" s="336"/>
      <c r="AV309" s="337"/>
      <c r="AW309" s="348"/>
    </row>
    <row r="310" spans="1:54" ht="14.1" customHeight="1" thickBot="1">
      <c r="A310" s="338"/>
      <c r="B310" s="339"/>
      <c r="C310" s="339"/>
      <c r="D310" s="339"/>
      <c r="E310" s="339"/>
      <c r="F310" s="340"/>
      <c r="G310" s="338"/>
      <c r="H310" s="339"/>
      <c r="I310" s="339"/>
      <c r="J310" s="339"/>
      <c r="K310" s="339"/>
      <c r="L310" s="34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341"/>
      <c r="AS310" s="342"/>
      <c r="AT310" s="342"/>
      <c r="AU310" s="342"/>
      <c r="AV310" s="343"/>
      <c r="AW310" s="348"/>
    </row>
    <row r="311" spans="1:54" ht="22.5" customHeight="1" thickTop="1">
      <c r="A311" s="344"/>
      <c r="B311" s="345"/>
      <c r="C311" s="345"/>
      <c r="D311" s="345"/>
      <c r="E311" s="345"/>
      <c r="F311" s="345"/>
      <c r="G311" s="344"/>
      <c r="H311" s="345"/>
      <c r="I311" s="345"/>
      <c r="J311" s="345"/>
      <c r="K311" s="345"/>
      <c r="L311" s="346"/>
      <c r="M311" s="179"/>
      <c r="N311" s="179"/>
      <c r="O311" s="179"/>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79"/>
      <c r="AQ311" s="178"/>
      <c r="AR311" s="383"/>
      <c r="AS311" s="384"/>
      <c r="AT311" s="384"/>
      <c r="AU311" s="384"/>
      <c r="AV311" s="385"/>
      <c r="AW311" s="348"/>
    </row>
    <row r="312" spans="1:54" ht="22.5" customHeight="1">
      <c r="A312" s="344"/>
      <c r="B312" s="345"/>
      <c r="C312" s="345"/>
      <c r="D312" s="345"/>
      <c r="E312" s="345"/>
      <c r="F312" s="345"/>
      <c r="G312" s="344"/>
      <c r="H312" s="345"/>
      <c r="I312" s="345"/>
      <c r="J312" s="345"/>
      <c r="K312" s="345"/>
      <c r="L312" s="346"/>
      <c r="M312" s="181"/>
      <c r="N312" s="181"/>
      <c r="O312" s="181"/>
      <c r="P312" s="182"/>
      <c r="Q312" s="182"/>
      <c r="R312" s="182"/>
      <c r="S312" s="182"/>
      <c r="T312" s="182"/>
      <c r="U312" s="182"/>
      <c r="V312" s="182"/>
      <c r="W312" s="182"/>
      <c r="X312" s="182"/>
      <c r="Y312" s="182"/>
      <c r="Z312" s="182"/>
      <c r="AA312" s="182"/>
      <c r="AB312" s="182"/>
      <c r="AC312" s="182"/>
      <c r="AD312" s="182"/>
      <c r="AE312" s="182"/>
      <c r="AF312" s="182"/>
      <c r="AG312" s="182"/>
      <c r="AH312" s="182"/>
      <c r="AI312" s="182"/>
      <c r="AJ312" s="182"/>
      <c r="AK312" s="182"/>
      <c r="AL312" s="182"/>
      <c r="AM312" s="182"/>
      <c r="AN312" s="182"/>
      <c r="AO312" s="183"/>
      <c r="AP312" s="184"/>
      <c r="AQ312" s="177"/>
      <c r="AR312" s="304"/>
      <c r="AS312" s="305"/>
      <c r="AT312" s="305"/>
      <c r="AU312" s="305"/>
      <c r="AV312" s="306"/>
    </row>
    <row r="313" spans="1:54" ht="22.5" customHeight="1">
      <c r="A313" s="327"/>
      <c r="B313" s="328"/>
      <c r="C313" s="328"/>
      <c r="D313" s="328"/>
      <c r="E313" s="328"/>
      <c r="F313" s="329"/>
      <c r="G313" s="327"/>
      <c r="H313" s="328"/>
      <c r="I313" s="328"/>
      <c r="J313" s="328"/>
      <c r="K313" s="328"/>
      <c r="L313" s="329"/>
      <c r="M313" s="184"/>
      <c r="N313" s="184"/>
      <c r="O313" s="184"/>
      <c r="P313" s="183"/>
      <c r="Q313" s="183"/>
      <c r="R313" s="183"/>
      <c r="S313" s="183"/>
      <c r="T313" s="183"/>
      <c r="U313" s="183"/>
      <c r="V313" s="183"/>
      <c r="W313" s="183"/>
      <c r="X313" s="183"/>
      <c r="Y313" s="183"/>
      <c r="Z313" s="183"/>
      <c r="AA313" s="183"/>
      <c r="AB313" s="183"/>
      <c r="AC313" s="183"/>
      <c r="AD313" s="183"/>
      <c r="AE313" s="183"/>
      <c r="AF313" s="183"/>
      <c r="AG313" s="183"/>
      <c r="AH313" s="183"/>
      <c r="AI313" s="183"/>
      <c r="AJ313" s="183"/>
      <c r="AK313" s="183"/>
      <c r="AL313" s="183"/>
      <c r="AM313" s="183"/>
      <c r="AN313" s="183"/>
      <c r="AO313" s="183"/>
      <c r="AP313" s="184"/>
      <c r="AQ313" s="177"/>
      <c r="AR313" s="304"/>
      <c r="AS313" s="305"/>
      <c r="AT313" s="305"/>
      <c r="AU313" s="305"/>
      <c r="AV313" s="306"/>
    </row>
    <row r="314" spans="1:54" ht="22.5" customHeight="1">
      <c r="A314" s="327"/>
      <c r="B314" s="328"/>
      <c r="C314" s="328"/>
      <c r="D314" s="328"/>
      <c r="E314" s="328"/>
      <c r="F314" s="329"/>
      <c r="G314" s="327"/>
      <c r="H314" s="328"/>
      <c r="I314" s="328"/>
      <c r="J314" s="328"/>
      <c r="K314" s="328"/>
      <c r="L314" s="329"/>
      <c r="M314" s="184"/>
      <c r="N314" s="184"/>
      <c r="O314" s="184"/>
      <c r="P314" s="183"/>
      <c r="Q314" s="183"/>
      <c r="R314" s="183"/>
      <c r="S314" s="183"/>
      <c r="T314" s="183"/>
      <c r="U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4"/>
      <c r="AQ314" s="177"/>
      <c r="AR314" s="304"/>
      <c r="AS314" s="305"/>
      <c r="AT314" s="305"/>
      <c r="AU314" s="305"/>
      <c r="AV314" s="306"/>
    </row>
    <row r="315" spans="1:54" ht="22.5" customHeight="1">
      <c r="A315" s="327"/>
      <c r="B315" s="328"/>
      <c r="C315" s="328"/>
      <c r="D315" s="328"/>
      <c r="E315" s="328"/>
      <c r="F315" s="329"/>
      <c r="G315" s="327"/>
      <c r="H315" s="328"/>
      <c r="I315" s="328"/>
      <c r="J315" s="328"/>
      <c r="K315" s="328"/>
      <c r="L315" s="329"/>
      <c r="M315" s="184"/>
      <c r="N315" s="184"/>
      <c r="O315" s="184"/>
      <c r="P315" s="183"/>
      <c r="Q315" s="183"/>
      <c r="R315" s="183"/>
      <c r="S315" s="183"/>
      <c r="T315" s="183"/>
      <c r="U315" s="183"/>
      <c r="V315" s="183"/>
      <c r="W315" s="183"/>
      <c r="X315" s="183"/>
      <c r="Y315" s="183"/>
      <c r="Z315" s="183"/>
      <c r="AA315" s="183"/>
      <c r="AB315" s="183"/>
      <c r="AC315" s="183"/>
      <c r="AD315" s="183"/>
      <c r="AE315" s="183"/>
      <c r="AF315" s="183"/>
      <c r="AG315" s="183"/>
      <c r="AH315" s="183"/>
      <c r="AI315" s="183"/>
      <c r="AJ315" s="183"/>
      <c r="AK315" s="183"/>
      <c r="AL315" s="183"/>
      <c r="AM315" s="183"/>
      <c r="AN315" s="183"/>
      <c r="AO315" s="183"/>
      <c r="AP315" s="184"/>
      <c r="AQ315" s="177"/>
      <c r="AR315" s="304"/>
      <c r="AS315" s="305"/>
      <c r="AT315" s="305"/>
      <c r="AU315" s="305"/>
      <c r="AV315" s="306"/>
    </row>
    <row r="316" spans="1:54" ht="22.5" customHeight="1">
      <c r="A316" s="327"/>
      <c r="B316" s="328"/>
      <c r="C316" s="328"/>
      <c r="D316" s="328"/>
      <c r="E316" s="328"/>
      <c r="F316" s="329"/>
      <c r="G316" s="327"/>
      <c r="H316" s="328"/>
      <c r="I316" s="328"/>
      <c r="J316" s="328"/>
      <c r="K316" s="328"/>
      <c r="L316" s="329"/>
      <c r="M316" s="184"/>
      <c r="N316" s="184"/>
      <c r="O316" s="184"/>
      <c r="P316" s="183"/>
      <c r="Q316" s="183"/>
      <c r="R316" s="183"/>
      <c r="S316" s="183"/>
      <c r="T316" s="183"/>
      <c r="U316" s="183"/>
      <c r="V316" s="183"/>
      <c r="W316" s="183"/>
      <c r="X316" s="183"/>
      <c r="Y316" s="183"/>
      <c r="Z316" s="183"/>
      <c r="AA316" s="183"/>
      <c r="AB316" s="183"/>
      <c r="AC316" s="183"/>
      <c r="AD316" s="183"/>
      <c r="AE316" s="183"/>
      <c r="AF316" s="183"/>
      <c r="AG316" s="183"/>
      <c r="AH316" s="183"/>
      <c r="AI316" s="183"/>
      <c r="AJ316" s="183"/>
      <c r="AK316" s="183"/>
      <c r="AL316" s="183"/>
      <c r="AM316" s="183"/>
      <c r="AN316" s="183"/>
      <c r="AO316" s="183"/>
      <c r="AP316" s="184"/>
      <c r="AQ316" s="177"/>
      <c r="AR316" s="304"/>
      <c r="AS316" s="305"/>
      <c r="AT316" s="305"/>
      <c r="AU316" s="305"/>
      <c r="AV316" s="306"/>
    </row>
    <row r="317" spans="1:54" ht="22.5" customHeight="1">
      <c r="A317" s="327"/>
      <c r="B317" s="328"/>
      <c r="C317" s="328"/>
      <c r="D317" s="328"/>
      <c r="E317" s="328"/>
      <c r="F317" s="329"/>
      <c r="G317" s="327"/>
      <c r="H317" s="328"/>
      <c r="I317" s="328"/>
      <c r="J317" s="328"/>
      <c r="K317" s="328"/>
      <c r="L317" s="329"/>
      <c r="M317" s="184"/>
      <c r="N317" s="184"/>
      <c r="O317" s="184"/>
      <c r="P317" s="183"/>
      <c r="Q317" s="183"/>
      <c r="R317" s="183"/>
      <c r="S317" s="183"/>
      <c r="T317" s="183"/>
      <c r="U317" s="183"/>
      <c r="V317" s="183"/>
      <c r="W317" s="183"/>
      <c r="X317" s="183"/>
      <c r="Y317" s="183"/>
      <c r="Z317" s="183"/>
      <c r="AA317" s="183"/>
      <c r="AB317" s="183"/>
      <c r="AC317" s="183"/>
      <c r="AD317" s="183"/>
      <c r="AE317" s="183"/>
      <c r="AF317" s="183"/>
      <c r="AG317" s="183"/>
      <c r="AH317" s="183"/>
      <c r="AI317" s="183"/>
      <c r="AJ317" s="183"/>
      <c r="AK317" s="183"/>
      <c r="AL317" s="183"/>
      <c r="AM317" s="183"/>
      <c r="AN317" s="183"/>
      <c r="AO317" s="183"/>
      <c r="AP317" s="184"/>
      <c r="AQ317" s="177"/>
      <c r="AR317" s="304"/>
      <c r="AS317" s="305"/>
      <c r="AT317" s="305"/>
      <c r="AU317" s="305"/>
      <c r="AV317" s="306"/>
    </row>
    <row r="318" spans="1:54" s="100" customFormat="1" ht="22.5" customHeight="1">
      <c r="A318" s="327"/>
      <c r="B318" s="328"/>
      <c r="C318" s="328"/>
      <c r="D318" s="328"/>
      <c r="E318" s="328"/>
      <c r="F318" s="329"/>
      <c r="G318" s="327"/>
      <c r="H318" s="328"/>
      <c r="I318" s="328"/>
      <c r="J318" s="328"/>
      <c r="K318" s="328"/>
      <c r="L318" s="329"/>
      <c r="M318" s="184"/>
      <c r="N318" s="184"/>
      <c r="O318" s="184"/>
      <c r="P318" s="183"/>
      <c r="Q318" s="183"/>
      <c r="R318" s="183"/>
      <c r="S318" s="183"/>
      <c r="T318" s="183"/>
      <c r="U318" s="183"/>
      <c r="V318" s="183"/>
      <c r="W318" s="183"/>
      <c r="X318" s="183"/>
      <c r="Y318" s="183"/>
      <c r="Z318" s="183"/>
      <c r="AA318" s="183"/>
      <c r="AB318" s="183"/>
      <c r="AC318" s="183"/>
      <c r="AD318" s="183"/>
      <c r="AE318" s="183"/>
      <c r="AF318" s="183"/>
      <c r="AG318" s="183"/>
      <c r="AH318" s="183"/>
      <c r="AI318" s="183"/>
      <c r="AJ318" s="183"/>
      <c r="AK318" s="183"/>
      <c r="AL318" s="183"/>
      <c r="AM318" s="183"/>
      <c r="AN318" s="183"/>
      <c r="AO318" s="183"/>
      <c r="AP318" s="184"/>
      <c r="AQ318" s="177"/>
      <c r="AR318" s="304"/>
      <c r="AS318" s="305"/>
      <c r="AT318" s="305"/>
      <c r="AU318" s="305"/>
      <c r="AV318" s="306"/>
      <c r="AX318"/>
      <c r="AY318"/>
      <c r="AZ318"/>
      <c r="BA318"/>
      <c r="BB318" s="108"/>
    </row>
    <row r="319" spans="1:54" s="100" customFormat="1" ht="22.5" customHeight="1">
      <c r="A319" s="327"/>
      <c r="B319" s="328"/>
      <c r="C319" s="328"/>
      <c r="D319" s="328"/>
      <c r="E319" s="328"/>
      <c r="F319" s="329"/>
      <c r="G319" s="327"/>
      <c r="H319" s="328"/>
      <c r="I319" s="328"/>
      <c r="J319" s="328"/>
      <c r="K319" s="328"/>
      <c r="L319" s="329"/>
      <c r="M319" s="184"/>
      <c r="N319" s="184"/>
      <c r="O319" s="184"/>
      <c r="P319" s="183"/>
      <c r="Q319" s="183"/>
      <c r="R319" s="183"/>
      <c r="S319" s="183"/>
      <c r="T319" s="183"/>
      <c r="U319" s="183"/>
      <c r="V319" s="183"/>
      <c r="W319" s="183"/>
      <c r="X319" s="183"/>
      <c r="Y319" s="183"/>
      <c r="Z319" s="183"/>
      <c r="AA319" s="183"/>
      <c r="AB319" s="183"/>
      <c r="AC319" s="183"/>
      <c r="AD319" s="183"/>
      <c r="AE319" s="183"/>
      <c r="AF319" s="183"/>
      <c r="AG319" s="183"/>
      <c r="AH319" s="183"/>
      <c r="AI319" s="183"/>
      <c r="AJ319" s="183"/>
      <c r="AK319" s="183"/>
      <c r="AL319" s="183"/>
      <c r="AM319" s="183"/>
      <c r="AN319" s="183"/>
      <c r="AO319" s="183"/>
      <c r="AP319" s="184"/>
      <c r="AQ319" s="177"/>
      <c r="AR319" s="304"/>
      <c r="AS319" s="305"/>
      <c r="AT319" s="305"/>
      <c r="AU319" s="305"/>
      <c r="AV319" s="306"/>
      <c r="AX319"/>
      <c r="AY319"/>
      <c r="AZ319"/>
      <c r="BA319"/>
      <c r="BB319" s="108"/>
    </row>
    <row r="320" spans="1:54" s="100" customFormat="1" ht="22.5" customHeight="1">
      <c r="A320" s="327"/>
      <c r="B320" s="328"/>
      <c r="C320" s="328"/>
      <c r="D320" s="328"/>
      <c r="E320" s="328"/>
      <c r="F320" s="329"/>
      <c r="G320" s="327"/>
      <c r="H320" s="328"/>
      <c r="I320" s="328"/>
      <c r="J320" s="328"/>
      <c r="K320" s="328"/>
      <c r="L320" s="329"/>
      <c r="M320" s="184"/>
      <c r="N320" s="184"/>
      <c r="O320" s="184"/>
      <c r="P320" s="183"/>
      <c r="Q320" s="183"/>
      <c r="R320" s="183"/>
      <c r="S320" s="183"/>
      <c r="T320" s="183"/>
      <c r="U320" s="183"/>
      <c r="V320" s="183"/>
      <c r="W320" s="183"/>
      <c r="X320" s="183"/>
      <c r="Y320" s="183"/>
      <c r="Z320" s="183"/>
      <c r="AA320" s="183"/>
      <c r="AB320" s="183"/>
      <c r="AC320" s="183"/>
      <c r="AD320" s="183"/>
      <c r="AE320" s="183"/>
      <c r="AF320" s="183"/>
      <c r="AG320" s="183"/>
      <c r="AH320" s="183"/>
      <c r="AI320" s="183"/>
      <c r="AJ320" s="183"/>
      <c r="AK320" s="183"/>
      <c r="AL320" s="183"/>
      <c r="AM320" s="183"/>
      <c r="AN320" s="183"/>
      <c r="AO320" s="183"/>
      <c r="AP320" s="184"/>
      <c r="AQ320" s="177"/>
      <c r="AR320" s="304"/>
      <c r="AS320" s="305"/>
      <c r="AT320" s="305"/>
      <c r="AU320" s="305"/>
      <c r="AV320" s="306"/>
      <c r="AX320"/>
      <c r="AY320"/>
      <c r="AZ320"/>
      <c r="BA320"/>
      <c r="BB320" s="108"/>
    </row>
    <row r="321" spans="1:54" s="100" customFormat="1" ht="22.5" customHeight="1">
      <c r="A321" s="327"/>
      <c r="B321" s="328"/>
      <c r="C321" s="328"/>
      <c r="D321" s="328"/>
      <c r="E321" s="328"/>
      <c r="F321" s="329"/>
      <c r="G321" s="327"/>
      <c r="H321" s="328"/>
      <c r="I321" s="328"/>
      <c r="J321" s="328"/>
      <c r="K321" s="328"/>
      <c r="L321" s="329"/>
      <c r="M321" s="184"/>
      <c r="N321" s="184"/>
      <c r="O321" s="184"/>
      <c r="P321" s="183"/>
      <c r="Q321" s="183"/>
      <c r="R321" s="183"/>
      <c r="S321" s="183"/>
      <c r="T321" s="183"/>
      <c r="U321" s="183"/>
      <c r="V321" s="183"/>
      <c r="W321" s="183"/>
      <c r="X321" s="183"/>
      <c r="Y321" s="183"/>
      <c r="Z321" s="183"/>
      <c r="AA321" s="183"/>
      <c r="AB321" s="183"/>
      <c r="AC321" s="183"/>
      <c r="AD321" s="183"/>
      <c r="AE321" s="183"/>
      <c r="AF321" s="183"/>
      <c r="AG321" s="183"/>
      <c r="AH321" s="183"/>
      <c r="AI321" s="183"/>
      <c r="AJ321" s="183"/>
      <c r="AK321" s="183"/>
      <c r="AL321" s="183"/>
      <c r="AM321" s="183"/>
      <c r="AN321" s="183"/>
      <c r="AO321" s="183"/>
      <c r="AP321" s="184"/>
      <c r="AQ321" s="177"/>
      <c r="AR321" s="304"/>
      <c r="AS321" s="305"/>
      <c r="AT321" s="305"/>
      <c r="AU321" s="305"/>
      <c r="AV321" s="306"/>
      <c r="AX321"/>
      <c r="AY321"/>
      <c r="AZ321"/>
      <c r="BA321"/>
      <c r="BB321" s="108"/>
    </row>
    <row r="322" spans="1:54" s="100" customFormat="1" ht="22.5" customHeight="1">
      <c r="A322" s="327"/>
      <c r="B322" s="328"/>
      <c r="C322" s="328"/>
      <c r="D322" s="328"/>
      <c r="E322" s="328"/>
      <c r="F322" s="329"/>
      <c r="G322" s="327"/>
      <c r="H322" s="328"/>
      <c r="I322" s="328"/>
      <c r="J322" s="328"/>
      <c r="K322" s="328"/>
      <c r="L322" s="329"/>
      <c r="M322" s="184"/>
      <c r="N322" s="184"/>
      <c r="O322" s="184"/>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3"/>
      <c r="AL322" s="183"/>
      <c r="AM322" s="183"/>
      <c r="AN322" s="183"/>
      <c r="AO322" s="183"/>
      <c r="AP322" s="184"/>
      <c r="AQ322" s="177"/>
      <c r="AR322" s="304"/>
      <c r="AS322" s="305"/>
      <c r="AT322" s="305"/>
      <c r="AU322" s="305"/>
      <c r="AV322" s="306"/>
      <c r="AX322"/>
      <c r="AY322"/>
      <c r="AZ322"/>
      <c r="BA322"/>
      <c r="BB322" s="108"/>
    </row>
    <row r="323" spans="1:54" s="100" customFormat="1" ht="22.5" customHeight="1">
      <c r="A323" s="327"/>
      <c r="B323" s="328"/>
      <c r="C323" s="328"/>
      <c r="D323" s="328"/>
      <c r="E323" s="328"/>
      <c r="F323" s="329"/>
      <c r="G323" s="327"/>
      <c r="H323" s="328"/>
      <c r="I323" s="328"/>
      <c r="J323" s="328"/>
      <c r="K323" s="328"/>
      <c r="L323" s="329"/>
      <c r="M323" s="184"/>
      <c r="N323" s="184"/>
      <c r="O323" s="184"/>
      <c r="P323" s="183"/>
      <c r="Q323" s="183"/>
      <c r="R323" s="183"/>
      <c r="S323" s="183"/>
      <c r="T323" s="183"/>
      <c r="U323" s="183"/>
      <c r="V323" s="183"/>
      <c r="W323" s="183"/>
      <c r="X323" s="183"/>
      <c r="Y323" s="183"/>
      <c r="Z323" s="183"/>
      <c r="AA323" s="183"/>
      <c r="AB323" s="183"/>
      <c r="AC323" s="183"/>
      <c r="AD323" s="183"/>
      <c r="AE323" s="183"/>
      <c r="AF323" s="183"/>
      <c r="AG323" s="183"/>
      <c r="AH323" s="183"/>
      <c r="AI323" s="183"/>
      <c r="AJ323" s="183"/>
      <c r="AK323" s="183"/>
      <c r="AL323" s="183"/>
      <c r="AM323" s="183"/>
      <c r="AN323" s="183"/>
      <c r="AO323" s="183"/>
      <c r="AP323" s="184"/>
      <c r="AQ323" s="177"/>
      <c r="AR323" s="304"/>
      <c r="AS323" s="305"/>
      <c r="AT323" s="305"/>
      <c r="AU323" s="305"/>
      <c r="AV323" s="306"/>
      <c r="AX323"/>
      <c r="AY323"/>
      <c r="AZ323"/>
      <c r="BA323"/>
      <c r="BB323" s="108"/>
    </row>
    <row r="324" spans="1:54" s="100" customFormat="1" ht="22.5" customHeight="1">
      <c r="A324" s="327"/>
      <c r="B324" s="328"/>
      <c r="C324" s="328"/>
      <c r="D324" s="328"/>
      <c r="E324" s="328"/>
      <c r="F324" s="329"/>
      <c r="G324" s="327"/>
      <c r="H324" s="328"/>
      <c r="I324" s="328"/>
      <c r="J324" s="328"/>
      <c r="K324" s="328"/>
      <c r="L324" s="329"/>
      <c r="M324" s="184"/>
      <c r="N324" s="184"/>
      <c r="O324" s="184"/>
      <c r="P324" s="183"/>
      <c r="Q324" s="183"/>
      <c r="R324" s="183"/>
      <c r="S324" s="183"/>
      <c r="T324" s="183"/>
      <c r="U324" s="183"/>
      <c r="V324" s="183"/>
      <c r="W324" s="183"/>
      <c r="X324" s="183"/>
      <c r="Y324" s="183"/>
      <c r="Z324" s="183"/>
      <c r="AA324" s="183"/>
      <c r="AB324" s="183"/>
      <c r="AC324" s="183"/>
      <c r="AD324" s="183"/>
      <c r="AE324" s="183"/>
      <c r="AF324" s="183"/>
      <c r="AG324" s="183"/>
      <c r="AH324" s="183"/>
      <c r="AI324" s="183"/>
      <c r="AJ324" s="183"/>
      <c r="AK324" s="183"/>
      <c r="AL324" s="183"/>
      <c r="AM324" s="183"/>
      <c r="AN324" s="183"/>
      <c r="AO324" s="183"/>
      <c r="AP324" s="184"/>
      <c r="AQ324" s="177"/>
      <c r="AR324" s="304"/>
      <c r="AS324" s="305"/>
      <c r="AT324" s="305"/>
      <c r="AU324" s="305"/>
      <c r="AV324" s="306"/>
      <c r="AX324"/>
      <c r="AY324"/>
      <c r="AZ324"/>
      <c r="BA324"/>
      <c r="BB324" s="108"/>
    </row>
    <row r="325" spans="1:54" s="100" customFormat="1" ht="22.5" customHeight="1">
      <c r="A325" s="327"/>
      <c r="B325" s="328"/>
      <c r="C325" s="328"/>
      <c r="D325" s="328"/>
      <c r="E325" s="328"/>
      <c r="F325" s="329"/>
      <c r="G325" s="327"/>
      <c r="H325" s="328"/>
      <c r="I325" s="328"/>
      <c r="J325" s="328"/>
      <c r="K325" s="328"/>
      <c r="L325" s="329"/>
      <c r="M325" s="184"/>
      <c r="N325" s="184"/>
      <c r="O325" s="184"/>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4"/>
      <c r="AQ325" s="177"/>
      <c r="AR325" s="304"/>
      <c r="AS325" s="305"/>
      <c r="AT325" s="305"/>
      <c r="AU325" s="305"/>
      <c r="AV325" s="306"/>
      <c r="AX325"/>
      <c r="AY325"/>
      <c r="AZ325"/>
      <c r="BA325"/>
      <c r="BB325" s="108"/>
    </row>
    <row r="326" spans="1:54" s="100" customFormat="1" ht="22.5" customHeight="1" thickBot="1">
      <c r="A326" s="319"/>
      <c r="B326" s="320"/>
      <c r="C326" s="320"/>
      <c r="D326" s="320"/>
      <c r="E326" s="320"/>
      <c r="F326" s="321"/>
      <c r="G326" s="319"/>
      <c r="H326" s="320"/>
      <c r="I326" s="320"/>
      <c r="J326" s="320"/>
      <c r="K326" s="320"/>
      <c r="L326" s="321"/>
      <c r="M326" s="184"/>
      <c r="N326" s="184"/>
      <c r="O326" s="184"/>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3"/>
      <c r="AL326" s="183"/>
      <c r="AM326" s="183"/>
      <c r="AN326" s="183"/>
      <c r="AO326" s="183"/>
      <c r="AP326" s="185"/>
      <c r="AQ326" s="177"/>
      <c r="AR326" s="304"/>
      <c r="AS326" s="305"/>
      <c r="AT326" s="305"/>
      <c r="AU326" s="305"/>
      <c r="AV326" s="306"/>
      <c r="AX326"/>
      <c r="AY326"/>
      <c r="AZ326"/>
      <c r="BA326"/>
      <c r="BB326"/>
    </row>
    <row r="327" spans="1:54" s="100" customFormat="1" ht="24" customHeight="1" thickTop="1">
      <c r="A327" s="322" t="s">
        <v>208</v>
      </c>
      <c r="B327" s="323"/>
      <c r="C327" s="323"/>
      <c r="D327" s="323"/>
      <c r="E327" s="323"/>
      <c r="F327" s="323"/>
      <c r="G327" s="323"/>
      <c r="H327" s="323"/>
      <c r="I327" s="323"/>
      <c r="J327" s="323"/>
      <c r="K327" s="323"/>
      <c r="L327" s="324"/>
      <c r="M327" s="111"/>
      <c r="N327" s="112"/>
      <c r="O327" s="112"/>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3"/>
      <c r="AL327" s="113"/>
      <c r="AM327" s="113"/>
      <c r="AN327" s="113"/>
      <c r="AO327" s="113"/>
      <c r="AP327" s="112"/>
      <c r="AQ327" s="114"/>
      <c r="AR327" s="307" t="s">
        <v>209</v>
      </c>
      <c r="AS327" s="308"/>
      <c r="AT327" s="308"/>
      <c r="AU327" s="308"/>
      <c r="AV327" s="309"/>
      <c r="AX327" t="s">
        <v>31</v>
      </c>
      <c r="AY327">
        <f>COUNTIF(M327:AQ327,"○")</f>
        <v>0</v>
      </c>
      <c r="AZ327"/>
      <c r="BA327"/>
      <c r="BB327"/>
    </row>
    <row r="328" spans="1:54" s="100" customFormat="1" ht="24" customHeight="1">
      <c r="A328" s="325" t="s">
        <v>210</v>
      </c>
      <c r="B328" s="326"/>
      <c r="C328" s="326"/>
      <c r="D328" s="326"/>
      <c r="E328" s="326"/>
      <c r="F328" s="326"/>
      <c r="G328" s="326"/>
      <c r="H328" s="326"/>
      <c r="I328" s="326"/>
      <c r="J328" s="326"/>
      <c r="K328" s="326"/>
      <c r="L328" s="326"/>
      <c r="M328" s="186" t="str">
        <f>IF(M327="―",M327,"")</f>
        <v/>
      </c>
      <c r="N328" s="187" t="str">
        <f t="shared" ref="N328" si="307">IF(N327="―",N327,"")</f>
        <v/>
      </c>
      <c r="O328" s="187" t="str">
        <f t="shared" ref="O328" si="308">IF(O327="―",O327,"")</f>
        <v/>
      </c>
      <c r="P328" s="187" t="str">
        <f t="shared" ref="P328" si="309">IF(P327="―",P327,"")</f>
        <v/>
      </c>
      <c r="Q328" s="187" t="str">
        <f t="shared" ref="Q328" si="310">IF(Q327="―",Q327,"")</f>
        <v/>
      </c>
      <c r="R328" s="187" t="str">
        <f t="shared" ref="R328" si="311">IF(R327="―",R327,"")</f>
        <v/>
      </c>
      <c r="S328" s="187" t="str">
        <f t="shared" ref="S328" si="312">IF(S327="―",S327,"")</f>
        <v/>
      </c>
      <c r="T328" s="187" t="str">
        <f t="shared" ref="T328" si="313">IF(T327="―",T327,"")</f>
        <v/>
      </c>
      <c r="U328" s="187" t="str">
        <f t="shared" ref="U328" si="314">IF(U327="―",U327,"")</f>
        <v/>
      </c>
      <c r="V328" s="187" t="str">
        <f t="shared" ref="V328" si="315">IF(V327="―",V327,"")</f>
        <v/>
      </c>
      <c r="W328" s="187" t="str">
        <f t="shared" ref="W328" si="316">IF(W327="―",W327,"")</f>
        <v/>
      </c>
      <c r="X328" s="187" t="str">
        <f t="shared" ref="X328" si="317">IF(X327="―",X327,"")</f>
        <v/>
      </c>
      <c r="Y328" s="187" t="str">
        <f t="shared" ref="Y328" si="318">IF(Y327="―",Y327,"")</f>
        <v/>
      </c>
      <c r="Z328" s="187" t="str">
        <f t="shared" ref="Z328" si="319">IF(Z327="―",Z327,"")</f>
        <v/>
      </c>
      <c r="AA328" s="187" t="str">
        <f t="shared" ref="AA328" si="320">IF(AA327="―",AA327,"")</f>
        <v/>
      </c>
      <c r="AB328" s="187" t="str">
        <f t="shared" ref="AB328" si="321">IF(AB327="―",AB327,"")</f>
        <v/>
      </c>
      <c r="AC328" s="187" t="str">
        <f t="shared" ref="AC328" si="322">IF(AC327="―",AC327,"")</f>
        <v/>
      </c>
      <c r="AD328" s="187" t="str">
        <f t="shared" ref="AD328" si="323">IF(AD327="―",AD327,"")</f>
        <v/>
      </c>
      <c r="AE328" s="187" t="str">
        <f t="shared" ref="AE328" si="324">IF(AE327="―",AE327,"")</f>
        <v/>
      </c>
      <c r="AF328" s="187" t="str">
        <f t="shared" ref="AF328" si="325">IF(AF327="―",AF327,"")</f>
        <v/>
      </c>
      <c r="AG328" s="187" t="str">
        <f t="shared" ref="AG328" si="326">IF(AG327="―",AG327,"")</f>
        <v/>
      </c>
      <c r="AH328" s="187" t="str">
        <f t="shared" ref="AH328" si="327">IF(AH327="―",AH327,"")</f>
        <v/>
      </c>
      <c r="AI328" s="187" t="str">
        <f t="shared" ref="AI328" si="328">IF(AI327="―",AI327,"")</f>
        <v/>
      </c>
      <c r="AJ328" s="187" t="str">
        <f t="shared" ref="AJ328" si="329">IF(AJ327="―",AJ327,"")</f>
        <v/>
      </c>
      <c r="AK328" s="187" t="str">
        <f t="shared" ref="AK328" si="330">IF(AK327="―",AK327,"")</f>
        <v/>
      </c>
      <c r="AL328" s="187" t="str">
        <f t="shared" ref="AL328" si="331">IF(AL327="―",AL327,"")</f>
        <v/>
      </c>
      <c r="AM328" s="187" t="str">
        <f t="shared" ref="AM328" si="332">IF(AM327="―",AM327,"")</f>
        <v/>
      </c>
      <c r="AN328" s="187" t="str">
        <f t="shared" ref="AN328" si="333">IF(AN327="―",AN327,"")</f>
        <v/>
      </c>
      <c r="AO328" s="187" t="str">
        <f t="shared" ref="AO328" si="334">IF(AO327="―",AO327,"")</f>
        <v/>
      </c>
      <c r="AP328" s="187" t="str">
        <f t="shared" ref="AP328" si="335">IF(AP327="―",AP327,"")</f>
        <v/>
      </c>
      <c r="AQ328" s="188" t="str">
        <f t="shared" ref="AQ328" si="336">IF(AQ327="―",AQ327,"")</f>
        <v/>
      </c>
      <c r="AR328" s="310" t="str">
        <f>IF(AY328=0,"",AY327&amp;"/"&amp;AY328)</f>
        <v/>
      </c>
      <c r="AS328" s="311"/>
      <c r="AT328" s="218" t="s">
        <v>211</v>
      </c>
      <c r="AU328" s="312" t="str">
        <f>IFERROR(ROUNDDOWN(AY327/AY328,3),"%")</f>
        <v>%</v>
      </c>
      <c r="AV328" s="313"/>
      <c r="AX328" t="s">
        <v>30</v>
      </c>
      <c r="AY328">
        <f>IF(AB307="",0,DAY(EOMONTH(M308,0))-COUNTIF(M328:AQ328,"―"))</f>
        <v>0</v>
      </c>
      <c r="AZ328"/>
      <c r="BA328"/>
      <c r="BB328"/>
    </row>
    <row r="329" spans="1:54" s="100" customFormat="1" ht="6" customHeight="1"/>
    <row r="330" spans="1:54" s="100" customFormat="1" ht="43.5" customHeight="1">
      <c r="A330" s="317" t="s">
        <v>229</v>
      </c>
      <c r="B330" s="318"/>
      <c r="C330" s="318"/>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318"/>
      <c r="Z330" s="318"/>
      <c r="AA330" s="318"/>
      <c r="AB330" s="318"/>
      <c r="AC330" s="318"/>
      <c r="AD330" s="318"/>
      <c r="AE330" s="318"/>
      <c r="AF330" s="318"/>
      <c r="AG330" s="318"/>
      <c r="AH330" s="318"/>
      <c r="AI330" s="318"/>
      <c r="AJ330" s="318"/>
      <c r="AK330" s="318"/>
      <c r="AL330" s="318"/>
      <c r="AM330" s="318"/>
      <c r="AN330" s="318"/>
      <c r="AO330" s="318"/>
      <c r="AP330" s="318"/>
      <c r="AQ330" s="318"/>
      <c r="AR330" s="318"/>
      <c r="AS330" s="318"/>
      <c r="AT330" s="318"/>
      <c r="AU330" s="318"/>
      <c r="AV330" s="318"/>
    </row>
    <row r="331" spans="1:54" ht="24" customHeight="1">
      <c r="A331" s="100" t="s">
        <v>178</v>
      </c>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row>
    <row r="332" spans="1:54" ht="24" customHeight="1">
      <c r="A332" s="330" t="s">
        <v>222</v>
      </c>
      <c r="B332" s="330"/>
      <c r="C332" s="330"/>
      <c r="D332" s="330"/>
      <c r="E332" s="330"/>
      <c r="F332" s="330"/>
      <c r="G332" s="330"/>
      <c r="H332" s="330"/>
      <c r="I332" s="330"/>
      <c r="J332" s="330"/>
      <c r="K332" s="330"/>
      <c r="L332" s="330"/>
      <c r="M332" s="330"/>
      <c r="N332" s="330"/>
      <c r="O332" s="330"/>
      <c r="P332" s="330"/>
      <c r="Q332" s="330"/>
      <c r="R332" s="330"/>
      <c r="S332" s="330"/>
      <c r="T332" s="330"/>
      <c r="U332" s="330"/>
      <c r="V332" s="330"/>
      <c r="W332" s="330"/>
      <c r="X332" s="330"/>
      <c r="Y332" s="330"/>
      <c r="Z332" s="330"/>
      <c r="AA332" s="330"/>
      <c r="AB332" s="330"/>
      <c r="AC332" s="330"/>
      <c r="AD332" s="330"/>
      <c r="AE332" s="330"/>
      <c r="AF332" s="330"/>
      <c r="AG332" s="330"/>
      <c r="AH332" s="330"/>
      <c r="AI332" s="330"/>
      <c r="AJ332" s="330"/>
      <c r="AK332" s="330"/>
      <c r="AL332" s="330"/>
      <c r="AM332" s="330"/>
      <c r="AN332" s="331"/>
      <c r="AO332" s="331"/>
      <c r="AP332" s="331"/>
      <c r="AQ332" s="331"/>
      <c r="AR332" s="331"/>
      <c r="AS332" s="331"/>
      <c r="AT332" s="331"/>
      <c r="AU332" s="331"/>
      <c r="AV332" s="331"/>
    </row>
    <row r="333" spans="1:54" ht="12"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2"/>
      <c r="AO333" s="102"/>
      <c r="AP333" s="102"/>
      <c r="AQ333" s="102"/>
      <c r="AR333" s="102"/>
      <c r="AS333" s="102"/>
      <c r="AT333" s="102" t="s">
        <v>36</v>
      </c>
      <c r="AU333" s="224" t="str">
        <f>IF(Y337="","",AU303+1)</f>
        <v/>
      </c>
      <c r="AV333" s="102"/>
    </row>
    <row r="334" spans="1:54" ht="22.5" customHeight="1">
      <c r="A334" s="355" t="s">
        <v>179</v>
      </c>
      <c r="B334" s="356"/>
      <c r="C334" s="356"/>
      <c r="D334" s="357"/>
      <c r="E334" s="361" t="s">
        <v>180</v>
      </c>
      <c r="F334" s="363" t="str">
        <f>IF(Y337="","",基本情報入力!$C$3)</f>
        <v/>
      </c>
      <c r="G334" s="363"/>
      <c r="H334" s="365" t="s">
        <v>181</v>
      </c>
      <c r="I334" s="367" t="s">
        <v>182</v>
      </c>
      <c r="J334" s="368"/>
      <c r="K334" s="368"/>
      <c r="L334" s="369"/>
      <c r="M334" s="373" t="str">
        <f>IF(Y337="","",基本情報入力!$C$4)</f>
        <v/>
      </c>
      <c r="N334" s="374"/>
      <c r="O334" s="374"/>
      <c r="P334" s="374"/>
      <c r="Q334" s="374"/>
      <c r="R334" s="374"/>
      <c r="S334" s="374"/>
      <c r="T334" s="374"/>
      <c r="U334" s="374"/>
      <c r="V334" s="375"/>
      <c r="W334" s="332" t="s">
        <v>176</v>
      </c>
      <c r="X334" s="333"/>
      <c r="Y334" s="333"/>
      <c r="Z334" s="334"/>
      <c r="AA334" s="222" t="s">
        <v>171</v>
      </c>
      <c r="AB334" s="381" t="str">
        <f>IF(Y337="","",基本情報入力!$C$13)</f>
        <v/>
      </c>
      <c r="AC334" s="381"/>
      <c r="AD334" s="381"/>
      <c r="AE334" s="381"/>
      <c r="AF334" s="381"/>
      <c r="AG334" s="382"/>
      <c r="AH334" s="351" t="s">
        <v>183</v>
      </c>
      <c r="AI334" s="352"/>
      <c r="AJ334" s="352"/>
      <c r="AK334" s="353"/>
      <c r="AL334" s="314" t="str">
        <f>IF(Y337="","",基本情報入力!$C$8)</f>
        <v/>
      </c>
      <c r="AM334" s="315"/>
      <c r="AN334" s="315"/>
      <c r="AO334" s="315"/>
      <c r="AP334" s="315"/>
      <c r="AQ334" s="315"/>
      <c r="AR334" s="315"/>
      <c r="AS334" s="315"/>
      <c r="AT334" s="315"/>
      <c r="AU334" s="315"/>
      <c r="AV334" s="316"/>
      <c r="AW334" s="348"/>
    </row>
    <row r="335" spans="1:54" ht="22.5" customHeight="1">
      <c r="A335" s="358"/>
      <c r="B335" s="359"/>
      <c r="C335" s="359"/>
      <c r="D335" s="360"/>
      <c r="E335" s="362"/>
      <c r="F335" s="364"/>
      <c r="G335" s="364"/>
      <c r="H335" s="366"/>
      <c r="I335" s="370"/>
      <c r="J335" s="371"/>
      <c r="K335" s="371"/>
      <c r="L335" s="372"/>
      <c r="M335" s="376"/>
      <c r="N335" s="377"/>
      <c r="O335" s="377"/>
      <c r="P335" s="377"/>
      <c r="Q335" s="377"/>
      <c r="R335" s="377"/>
      <c r="S335" s="377"/>
      <c r="T335" s="377"/>
      <c r="U335" s="377"/>
      <c r="V335" s="378"/>
      <c r="W335" s="379"/>
      <c r="X335" s="380"/>
      <c r="Y335" s="380"/>
      <c r="Z335" s="380"/>
      <c r="AA335" s="223" t="s">
        <v>169</v>
      </c>
      <c r="AB335" s="349" t="str">
        <f>IF(Y337="","",基本情報入力!$C$14)</f>
        <v/>
      </c>
      <c r="AC335" s="349"/>
      <c r="AD335" s="349"/>
      <c r="AE335" s="349"/>
      <c r="AF335" s="349"/>
      <c r="AG335" s="350"/>
      <c r="AH335" s="351" t="s">
        <v>184</v>
      </c>
      <c r="AI335" s="352"/>
      <c r="AJ335" s="352"/>
      <c r="AK335" s="353"/>
      <c r="AL335" s="314" t="str">
        <f>IF(Y337="","",基本情報入力!$D$10)</f>
        <v/>
      </c>
      <c r="AM335" s="315"/>
      <c r="AN335" s="315"/>
      <c r="AO335" s="315"/>
      <c r="AP335" s="315"/>
      <c r="AQ335" s="315"/>
      <c r="AR335" s="315"/>
      <c r="AS335" s="315"/>
      <c r="AT335" s="315"/>
      <c r="AU335" s="315"/>
      <c r="AV335" s="316"/>
      <c r="AW335" s="348"/>
    </row>
    <row r="336" spans="1:54" s="100" customFormat="1" ht="22.5" customHeight="1">
      <c r="V336" s="103"/>
      <c r="X336" s="104"/>
      <c r="AW336" s="348"/>
    </row>
    <row r="337" spans="1:54" ht="24" customHeight="1">
      <c r="A337" s="332" t="s">
        <v>185</v>
      </c>
      <c r="B337" s="333"/>
      <c r="C337" s="333"/>
      <c r="D337" s="333"/>
      <c r="E337" s="333"/>
      <c r="F337" s="334"/>
      <c r="G337" s="332" t="s">
        <v>186</v>
      </c>
      <c r="H337" s="333"/>
      <c r="I337" s="333"/>
      <c r="J337" s="333"/>
      <c r="K337" s="333"/>
      <c r="L337" s="334"/>
      <c r="M337" s="198"/>
      <c r="N337" s="199"/>
      <c r="O337" s="199"/>
      <c r="P337" s="199"/>
      <c r="Q337" s="199"/>
      <c r="R337" s="199"/>
      <c r="S337" s="199"/>
      <c r="T337" s="199"/>
      <c r="U337" s="199"/>
      <c r="V337" s="199"/>
      <c r="W337" s="199"/>
      <c r="X337" s="199"/>
      <c r="Y337" s="354" t="str" cm="1">
        <f t="array" ref="Y337">_xlfn.IFS(基本情報入力!$C$13=0,"",EOMONTH(基本情報入力!$C$13,AY337-1)&gt;=基本情報入力!$C$14,"",TRUE,EOMONTH(基本情報入力!$C$13,AY337))</f>
        <v/>
      </c>
      <c r="Z337" s="354"/>
      <c r="AA337" s="354"/>
      <c r="AB337" s="200" t="str" cm="1">
        <f t="array" ref="AB337">_xlfn.IFS(基本情報入力!$C$13=0,"",EOMONTH(基本情報入力!$C$13,AY337-1)&gt;=基本情報入力!$C$14,"",TRUE,MONTH(EOMONTH(基本情報入力!$C$13,AY337)))</f>
        <v/>
      </c>
      <c r="AC337" s="201" t="s">
        <v>32</v>
      </c>
      <c r="AD337" s="199"/>
      <c r="AE337" s="199"/>
      <c r="AF337" s="199"/>
      <c r="AG337" s="199"/>
      <c r="AH337" s="199"/>
      <c r="AI337" s="199"/>
      <c r="AJ337" s="199"/>
      <c r="AK337" s="199"/>
      <c r="AL337" s="199"/>
      <c r="AM337" s="199"/>
      <c r="AN337" s="199"/>
      <c r="AO337" s="199"/>
      <c r="AP337" s="199"/>
      <c r="AQ337" s="202"/>
      <c r="AR337" s="332" t="s">
        <v>187</v>
      </c>
      <c r="AS337" s="333"/>
      <c r="AT337" s="333"/>
      <c r="AU337" s="333"/>
      <c r="AV337" s="334"/>
      <c r="AW337" s="348"/>
      <c r="AX337" t="s">
        <v>188</v>
      </c>
      <c r="AY337">
        <f>AY307+1</f>
        <v>11</v>
      </c>
    </row>
    <row r="338" spans="1:54" ht="14.1" customHeight="1">
      <c r="A338" s="335"/>
      <c r="B338" s="336"/>
      <c r="C338" s="336"/>
      <c r="D338" s="336"/>
      <c r="E338" s="336"/>
      <c r="F338" s="337"/>
      <c r="G338" s="335"/>
      <c r="H338" s="336"/>
      <c r="I338" s="336"/>
      <c r="J338" s="336"/>
      <c r="K338" s="336"/>
      <c r="L338" s="337"/>
      <c r="M338" s="203">
        <f>IFERROR(DATE(AY338,AB337,1),1)</f>
        <v>1</v>
      </c>
      <c r="N338" s="203">
        <f>M338+1</f>
        <v>2</v>
      </c>
      <c r="O338" s="203">
        <f t="shared" ref="O338:AN338" si="337">N338+1</f>
        <v>3</v>
      </c>
      <c r="P338" s="203">
        <f t="shared" si="337"/>
        <v>4</v>
      </c>
      <c r="Q338" s="203">
        <f t="shared" si="337"/>
        <v>5</v>
      </c>
      <c r="R338" s="203">
        <f t="shared" si="337"/>
        <v>6</v>
      </c>
      <c r="S338" s="203">
        <f t="shared" si="337"/>
        <v>7</v>
      </c>
      <c r="T338" s="203">
        <f t="shared" si="337"/>
        <v>8</v>
      </c>
      <c r="U338" s="203">
        <f t="shared" si="337"/>
        <v>9</v>
      </c>
      <c r="V338" s="203">
        <f t="shared" si="337"/>
        <v>10</v>
      </c>
      <c r="W338" s="203">
        <f t="shared" si="337"/>
        <v>11</v>
      </c>
      <c r="X338" s="203">
        <f t="shared" si="337"/>
        <v>12</v>
      </c>
      <c r="Y338" s="203">
        <f t="shared" si="337"/>
        <v>13</v>
      </c>
      <c r="Z338" s="203">
        <f t="shared" si="337"/>
        <v>14</v>
      </c>
      <c r="AA338" s="203">
        <f t="shared" si="337"/>
        <v>15</v>
      </c>
      <c r="AB338" s="203">
        <f t="shared" si="337"/>
        <v>16</v>
      </c>
      <c r="AC338" s="203">
        <f t="shared" si="337"/>
        <v>17</v>
      </c>
      <c r="AD338" s="203">
        <f t="shared" si="337"/>
        <v>18</v>
      </c>
      <c r="AE338" s="203">
        <f t="shared" si="337"/>
        <v>19</v>
      </c>
      <c r="AF338" s="203">
        <f t="shared" si="337"/>
        <v>20</v>
      </c>
      <c r="AG338" s="203">
        <f t="shared" si="337"/>
        <v>21</v>
      </c>
      <c r="AH338" s="203">
        <f t="shared" si="337"/>
        <v>22</v>
      </c>
      <c r="AI338" s="203">
        <f t="shared" si="337"/>
        <v>23</v>
      </c>
      <c r="AJ338" s="203">
        <f t="shared" si="337"/>
        <v>24</v>
      </c>
      <c r="AK338" s="203">
        <f t="shared" si="337"/>
        <v>25</v>
      </c>
      <c r="AL338" s="203">
        <f t="shared" si="337"/>
        <v>26</v>
      </c>
      <c r="AM338" s="203">
        <f t="shared" si="337"/>
        <v>27</v>
      </c>
      <c r="AN338" s="203">
        <f t="shared" si="337"/>
        <v>28</v>
      </c>
      <c r="AO338" s="203" t="str" cm="1">
        <f t="array" ref="AO338">_xlfn.IFS(AN338="","",MONTH(AN338+1)=AB337,AN338+1,TRUE,"")</f>
        <v/>
      </c>
      <c r="AP338" s="204" t="str" cm="1">
        <f t="array" ref="AP338">_xlfn.IFS(AN338="","",MONTH(AN338+2)=AB337,AN338+2,TRUE,"")</f>
        <v/>
      </c>
      <c r="AQ338" s="205" t="str" cm="1">
        <f t="array" ref="AQ338">_xlfn.IFS(AN338="","",MONTH(AN338+3)=AB337,AN338+3,TRUE,"")</f>
        <v/>
      </c>
      <c r="AR338" s="335"/>
      <c r="AS338" s="336"/>
      <c r="AT338" s="336"/>
      <c r="AU338" s="336"/>
      <c r="AV338" s="337"/>
      <c r="AW338" s="348"/>
      <c r="AX338" t="s">
        <v>34</v>
      </c>
      <c r="AY338" t="str">
        <f>IFERROR(YEAR(Y337),"****")</f>
        <v>****</v>
      </c>
    </row>
    <row r="339" spans="1:54" ht="14.1" customHeight="1">
      <c r="A339" s="335"/>
      <c r="B339" s="336"/>
      <c r="C339" s="336"/>
      <c r="D339" s="336"/>
      <c r="E339" s="336"/>
      <c r="F339" s="337"/>
      <c r="G339" s="335"/>
      <c r="H339" s="336"/>
      <c r="I339" s="336"/>
      <c r="J339" s="336"/>
      <c r="K339" s="336"/>
      <c r="L339" s="337"/>
      <c r="M339" s="206" t="str">
        <f>IF(Y337="","",TEXT(WEEKDAY(+M338),"aaa"))</f>
        <v/>
      </c>
      <c r="N339" s="207" t="str">
        <f>IF(Y337="","",TEXT(WEEKDAY(+N338),"aaa"))</f>
        <v/>
      </c>
      <c r="O339" s="207" t="str">
        <f>IF(Y337="","",TEXT(WEEKDAY(+O338),"aaa"))</f>
        <v/>
      </c>
      <c r="P339" s="207" t="str">
        <f>IF(Y337="","",TEXT(WEEKDAY(+P338),"aaa"))</f>
        <v/>
      </c>
      <c r="Q339" s="207" t="str">
        <f>IF(Y337="","",TEXT(WEEKDAY(+Q338),"aaa"))</f>
        <v/>
      </c>
      <c r="R339" s="207" t="str">
        <f>IF(Y337="","",TEXT(WEEKDAY(+R338),"aaa"))</f>
        <v/>
      </c>
      <c r="S339" s="207" t="str">
        <f>IF(Y337="","",TEXT(WEEKDAY(+S338),"aaa"))</f>
        <v/>
      </c>
      <c r="T339" s="207" t="str">
        <f>IF(Y337="","",TEXT(WEEKDAY(+T338),"aaa"))</f>
        <v/>
      </c>
      <c r="U339" s="207" t="str">
        <f>IF(Y337="","",TEXT(WEEKDAY(+U338),"aaa"))</f>
        <v/>
      </c>
      <c r="V339" s="207" t="str">
        <f>IF(Y337="","",TEXT(WEEKDAY(+V338),"aaa"))</f>
        <v/>
      </c>
      <c r="W339" s="207" t="str">
        <f>IF(Y337="","",TEXT(WEEKDAY(+W338),"aaa"))</f>
        <v/>
      </c>
      <c r="X339" s="207" t="str">
        <f>IF(Y337="","",TEXT(WEEKDAY(+X338),"aaa"))</f>
        <v/>
      </c>
      <c r="Y339" s="207" t="str">
        <f>IF(Y337="","",TEXT(WEEKDAY(+Y338),"aaa"))</f>
        <v/>
      </c>
      <c r="Z339" s="207" t="str">
        <f>IF(Y337="","",TEXT(WEEKDAY(+Z338),"aaa"))</f>
        <v/>
      </c>
      <c r="AA339" s="207" t="str">
        <f>IF(Y337="","",TEXT(WEEKDAY(+AA338),"aaa"))</f>
        <v/>
      </c>
      <c r="AB339" s="207" t="str">
        <f>IF(Y337="","",TEXT(WEEKDAY(+AB338),"aaa"))</f>
        <v/>
      </c>
      <c r="AC339" s="207" t="str">
        <f>IF(Y337="","",TEXT(WEEKDAY(+AC338),"aaa"))</f>
        <v/>
      </c>
      <c r="AD339" s="207" t="str">
        <f>IF(Y337="","",TEXT(WEEKDAY(+AD338),"aaa"))</f>
        <v/>
      </c>
      <c r="AE339" s="207" t="str">
        <f>IF(Y337="","",TEXT(WEEKDAY(+AE338),"aaa"))</f>
        <v/>
      </c>
      <c r="AF339" s="207" t="str">
        <f>IF(Y337="","",TEXT(WEEKDAY(+AF338),"aaa"))</f>
        <v/>
      </c>
      <c r="AG339" s="207" t="str">
        <f>IF(Y337="","",TEXT(WEEKDAY(+AG338),"aaa"))</f>
        <v/>
      </c>
      <c r="AH339" s="207" t="str">
        <f>IF(Y337="","",TEXT(WEEKDAY(+AH338),"aaa"))</f>
        <v/>
      </c>
      <c r="AI339" s="207" t="str">
        <f>IF(Y337="","",TEXT(WEEKDAY(+AI338),"aaa"))</f>
        <v/>
      </c>
      <c r="AJ339" s="207" t="str">
        <f>IF(Y337="","",TEXT(WEEKDAY(+AJ338),"aaa"))</f>
        <v/>
      </c>
      <c r="AK339" s="207" t="str">
        <f>IF(Y337="","",TEXT(WEEKDAY(+AK338),"aaa"))</f>
        <v/>
      </c>
      <c r="AL339" s="207" t="str">
        <f>IF(Y337="","",TEXT(WEEKDAY(+AL338),"aaa"))</f>
        <v/>
      </c>
      <c r="AM339" s="207" t="str">
        <f>IF(Y337="","",TEXT(WEEKDAY(+AM338),"aaa"))</f>
        <v/>
      </c>
      <c r="AN339" s="207" t="str">
        <f>IF(Y337="","",TEXT(WEEKDAY(+AN338),"aaa"))</f>
        <v/>
      </c>
      <c r="AO339" s="207" t="str" cm="1">
        <f t="array" ref="AO339">_xlfn.IFS(Y337="","",AO338="","",TRUE,TEXT(WEEKDAY(+AO338),"aaa"))</f>
        <v/>
      </c>
      <c r="AP339" s="207" t="str" cm="1">
        <f t="array" ref="AP339">_xlfn.IFS(Y337="","",AP338="","",TRUE,TEXT(WEEKDAY(+AP338),"aaa"))</f>
        <v/>
      </c>
      <c r="AQ339" s="208" t="str" cm="1">
        <f t="array" ref="AQ339">_xlfn.IFS(Y337="","",AQ338="","",TRUE,TEXT(WEEKDAY(+AQ338),"aaa"))</f>
        <v/>
      </c>
      <c r="AR339" s="335"/>
      <c r="AS339" s="336"/>
      <c r="AT339" s="336"/>
      <c r="AU339" s="336"/>
      <c r="AV339" s="337"/>
      <c r="AW339" s="348"/>
    </row>
    <row r="340" spans="1:54" ht="14.1" customHeight="1" thickBot="1">
      <c r="A340" s="338"/>
      <c r="B340" s="339"/>
      <c r="C340" s="339"/>
      <c r="D340" s="339"/>
      <c r="E340" s="339"/>
      <c r="F340" s="340"/>
      <c r="G340" s="338"/>
      <c r="H340" s="339"/>
      <c r="I340" s="339"/>
      <c r="J340" s="339"/>
      <c r="K340" s="339"/>
      <c r="L340" s="34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c r="AK340" s="110"/>
      <c r="AL340" s="110"/>
      <c r="AM340" s="110"/>
      <c r="AN340" s="110"/>
      <c r="AO340" s="110"/>
      <c r="AP340" s="110"/>
      <c r="AQ340" s="110"/>
      <c r="AR340" s="341"/>
      <c r="AS340" s="347"/>
      <c r="AT340" s="347"/>
      <c r="AU340" s="347"/>
      <c r="AV340" s="343"/>
      <c r="AW340" s="348"/>
    </row>
    <row r="341" spans="1:54" ht="22.5" customHeight="1" thickTop="1">
      <c r="A341" s="344"/>
      <c r="B341" s="345"/>
      <c r="C341" s="345"/>
      <c r="D341" s="345"/>
      <c r="E341" s="345"/>
      <c r="F341" s="345"/>
      <c r="G341" s="344"/>
      <c r="H341" s="345"/>
      <c r="I341" s="345"/>
      <c r="J341" s="345"/>
      <c r="K341" s="345"/>
      <c r="L341" s="346"/>
      <c r="M341" s="179"/>
      <c r="N341" s="179"/>
      <c r="O341" s="179"/>
      <c r="P341" s="180"/>
      <c r="Q341" s="180"/>
      <c r="R341" s="180"/>
      <c r="S341" s="180"/>
      <c r="T341" s="180"/>
      <c r="U341" s="180"/>
      <c r="V341" s="180"/>
      <c r="W341" s="180"/>
      <c r="X341" s="180"/>
      <c r="Y341" s="180"/>
      <c r="Z341" s="180"/>
      <c r="AA341" s="180"/>
      <c r="AB341" s="180"/>
      <c r="AC341" s="180"/>
      <c r="AD341" s="180"/>
      <c r="AE341" s="180"/>
      <c r="AF341" s="180"/>
      <c r="AG341" s="180"/>
      <c r="AH341" s="180"/>
      <c r="AI341" s="180"/>
      <c r="AJ341" s="180"/>
      <c r="AK341" s="180"/>
      <c r="AL341" s="180"/>
      <c r="AM341" s="180"/>
      <c r="AN341" s="180"/>
      <c r="AO341" s="180"/>
      <c r="AP341" s="179"/>
      <c r="AQ341" s="178"/>
      <c r="AR341" s="383"/>
      <c r="AS341" s="384"/>
      <c r="AT341" s="384"/>
      <c r="AU341" s="384"/>
      <c r="AV341" s="385"/>
      <c r="AW341" s="348"/>
    </row>
    <row r="342" spans="1:54" ht="22.5" customHeight="1">
      <c r="A342" s="344"/>
      <c r="B342" s="345"/>
      <c r="C342" s="345"/>
      <c r="D342" s="345"/>
      <c r="E342" s="345"/>
      <c r="F342" s="345"/>
      <c r="G342" s="344"/>
      <c r="H342" s="345"/>
      <c r="I342" s="345"/>
      <c r="J342" s="345"/>
      <c r="K342" s="345"/>
      <c r="L342" s="346"/>
      <c r="M342" s="181"/>
      <c r="N342" s="181"/>
      <c r="O342" s="181"/>
      <c r="P342" s="182"/>
      <c r="Q342" s="182"/>
      <c r="R342" s="182"/>
      <c r="S342" s="182"/>
      <c r="T342" s="182"/>
      <c r="U342" s="182"/>
      <c r="V342" s="182"/>
      <c r="W342" s="182"/>
      <c r="X342" s="182"/>
      <c r="Y342" s="182"/>
      <c r="Z342" s="182"/>
      <c r="AA342" s="182"/>
      <c r="AB342" s="182"/>
      <c r="AC342" s="182"/>
      <c r="AD342" s="182"/>
      <c r="AE342" s="182"/>
      <c r="AF342" s="182"/>
      <c r="AG342" s="182"/>
      <c r="AH342" s="182"/>
      <c r="AI342" s="182"/>
      <c r="AJ342" s="182"/>
      <c r="AK342" s="182"/>
      <c r="AL342" s="182"/>
      <c r="AM342" s="182"/>
      <c r="AN342" s="182"/>
      <c r="AO342" s="183"/>
      <c r="AP342" s="184"/>
      <c r="AQ342" s="177"/>
      <c r="AR342" s="304"/>
      <c r="AS342" s="305"/>
      <c r="AT342" s="305"/>
      <c r="AU342" s="305"/>
      <c r="AV342" s="306"/>
    </row>
    <row r="343" spans="1:54" ht="22.5" customHeight="1">
      <c r="A343" s="327"/>
      <c r="B343" s="328"/>
      <c r="C343" s="328"/>
      <c r="D343" s="328"/>
      <c r="E343" s="328"/>
      <c r="F343" s="329"/>
      <c r="G343" s="327"/>
      <c r="H343" s="328"/>
      <c r="I343" s="328"/>
      <c r="J343" s="328"/>
      <c r="K343" s="328"/>
      <c r="L343" s="329"/>
      <c r="M343" s="184"/>
      <c r="N343" s="184"/>
      <c r="O343" s="184"/>
      <c r="P343" s="183"/>
      <c r="Q343" s="183"/>
      <c r="R343" s="183"/>
      <c r="S343" s="183"/>
      <c r="T343" s="183"/>
      <c r="U343" s="183"/>
      <c r="V343" s="183"/>
      <c r="W343" s="183"/>
      <c r="X343" s="183"/>
      <c r="Y343" s="183"/>
      <c r="Z343" s="183"/>
      <c r="AA343" s="183"/>
      <c r="AB343" s="183"/>
      <c r="AC343" s="183"/>
      <c r="AD343" s="183"/>
      <c r="AE343" s="183"/>
      <c r="AF343" s="183"/>
      <c r="AG343" s="183"/>
      <c r="AH343" s="183"/>
      <c r="AI343" s="183"/>
      <c r="AJ343" s="183"/>
      <c r="AK343" s="183"/>
      <c r="AL343" s="183"/>
      <c r="AM343" s="183"/>
      <c r="AN343" s="183"/>
      <c r="AO343" s="183"/>
      <c r="AP343" s="184"/>
      <c r="AQ343" s="177"/>
      <c r="AR343" s="304"/>
      <c r="AS343" s="305"/>
      <c r="AT343" s="305"/>
      <c r="AU343" s="305"/>
      <c r="AV343" s="306"/>
    </row>
    <row r="344" spans="1:54" ht="22.5" customHeight="1">
      <c r="A344" s="327"/>
      <c r="B344" s="328"/>
      <c r="C344" s="328"/>
      <c r="D344" s="328"/>
      <c r="E344" s="328"/>
      <c r="F344" s="329"/>
      <c r="G344" s="327"/>
      <c r="H344" s="328"/>
      <c r="I344" s="328"/>
      <c r="J344" s="328"/>
      <c r="K344" s="328"/>
      <c r="L344" s="329"/>
      <c r="M344" s="184"/>
      <c r="N344" s="184"/>
      <c r="O344" s="184"/>
      <c r="P344" s="183"/>
      <c r="Q344" s="183"/>
      <c r="R344" s="183"/>
      <c r="S344" s="183"/>
      <c r="T344" s="183"/>
      <c r="U344" s="183"/>
      <c r="V344" s="183"/>
      <c r="W344" s="183"/>
      <c r="X344" s="183"/>
      <c r="Y344" s="183"/>
      <c r="Z344" s="183"/>
      <c r="AA344" s="183"/>
      <c r="AB344" s="183"/>
      <c r="AC344" s="183"/>
      <c r="AD344" s="183"/>
      <c r="AE344" s="183"/>
      <c r="AF344" s="183"/>
      <c r="AG344" s="183"/>
      <c r="AH344" s="183"/>
      <c r="AI344" s="183"/>
      <c r="AJ344" s="183"/>
      <c r="AK344" s="183"/>
      <c r="AL344" s="183"/>
      <c r="AM344" s="183"/>
      <c r="AN344" s="183"/>
      <c r="AO344" s="183"/>
      <c r="AP344" s="184"/>
      <c r="AQ344" s="177"/>
      <c r="AR344" s="304"/>
      <c r="AS344" s="305"/>
      <c r="AT344" s="305"/>
      <c r="AU344" s="305"/>
      <c r="AV344" s="306"/>
    </row>
    <row r="345" spans="1:54" ht="22.5" customHeight="1">
      <c r="A345" s="327"/>
      <c r="B345" s="328"/>
      <c r="C345" s="328"/>
      <c r="D345" s="328"/>
      <c r="E345" s="328"/>
      <c r="F345" s="329"/>
      <c r="G345" s="327"/>
      <c r="H345" s="328"/>
      <c r="I345" s="328"/>
      <c r="J345" s="328"/>
      <c r="K345" s="328"/>
      <c r="L345" s="329"/>
      <c r="M345" s="184"/>
      <c r="N345" s="184"/>
      <c r="O345" s="184"/>
      <c r="P345" s="183"/>
      <c r="Q345" s="183"/>
      <c r="R345" s="183"/>
      <c r="S345" s="183"/>
      <c r="T345" s="183"/>
      <c r="U345" s="183"/>
      <c r="V345" s="183"/>
      <c r="W345" s="183"/>
      <c r="X345" s="183"/>
      <c r="Y345" s="183"/>
      <c r="Z345" s="183"/>
      <c r="AA345" s="183"/>
      <c r="AB345" s="183"/>
      <c r="AC345" s="183"/>
      <c r="AD345" s="183"/>
      <c r="AE345" s="183"/>
      <c r="AF345" s="183"/>
      <c r="AG345" s="183"/>
      <c r="AH345" s="183"/>
      <c r="AI345" s="183"/>
      <c r="AJ345" s="183"/>
      <c r="AK345" s="183"/>
      <c r="AL345" s="183"/>
      <c r="AM345" s="183"/>
      <c r="AN345" s="183"/>
      <c r="AO345" s="183"/>
      <c r="AP345" s="184"/>
      <c r="AQ345" s="177"/>
      <c r="AR345" s="304"/>
      <c r="AS345" s="305"/>
      <c r="AT345" s="305"/>
      <c r="AU345" s="305"/>
      <c r="AV345" s="306"/>
    </row>
    <row r="346" spans="1:54" ht="22.5" customHeight="1">
      <c r="A346" s="327"/>
      <c r="B346" s="328"/>
      <c r="C346" s="328"/>
      <c r="D346" s="328"/>
      <c r="E346" s="328"/>
      <c r="F346" s="329"/>
      <c r="G346" s="327"/>
      <c r="H346" s="328"/>
      <c r="I346" s="328"/>
      <c r="J346" s="328"/>
      <c r="K346" s="328"/>
      <c r="L346" s="329"/>
      <c r="M346" s="184"/>
      <c r="N346" s="184"/>
      <c r="O346" s="184"/>
      <c r="P346" s="183"/>
      <c r="Q346" s="183"/>
      <c r="R346" s="183"/>
      <c r="S346" s="183"/>
      <c r="T346" s="183"/>
      <c r="U346" s="183"/>
      <c r="V346" s="183"/>
      <c r="W346" s="183"/>
      <c r="X346" s="183"/>
      <c r="Y346" s="183"/>
      <c r="Z346" s="183"/>
      <c r="AA346" s="183"/>
      <c r="AB346" s="183"/>
      <c r="AC346" s="183"/>
      <c r="AD346" s="183"/>
      <c r="AE346" s="183"/>
      <c r="AF346" s="183"/>
      <c r="AG346" s="183"/>
      <c r="AH346" s="183"/>
      <c r="AI346" s="183"/>
      <c r="AJ346" s="183"/>
      <c r="AK346" s="183"/>
      <c r="AL346" s="183"/>
      <c r="AM346" s="183"/>
      <c r="AN346" s="183"/>
      <c r="AO346" s="183"/>
      <c r="AP346" s="184"/>
      <c r="AQ346" s="177"/>
      <c r="AR346" s="304"/>
      <c r="AS346" s="305"/>
      <c r="AT346" s="305"/>
      <c r="AU346" s="305"/>
      <c r="AV346" s="306"/>
    </row>
    <row r="347" spans="1:54" ht="22.5" customHeight="1">
      <c r="A347" s="327"/>
      <c r="B347" s="328"/>
      <c r="C347" s="328"/>
      <c r="D347" s="328"/>
      <c r="E347" s="328"/>
      <c r="F347" s="329"/>
      <c r="G347" s="327"/>
      <c r="H347" s="328"/>
      <c r="I347" s="328"/>
      <c r="J347" s="328"/>
      <c r="K347" s="328"/>
      <c r="L347" s="329"/>
      <c r="M347" s="184"/>
      <c r="N347" s="184"/>
      <c r="O347" s="184"/>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3"/>
      <c r="AK347" s="183"/>
      <c r="AL347" s="183"/>
      <c r="AM347" s="183"/>
      <c r="AN347" s="183"/>
      <c r="AO347" s="183"/>
      <c r="AP347" s="184"/>
      <c r="AQ347" s="177"/>
      <c r="AR347" s="304"/>
      <c r="AS347" s="305"/>
      <c r="AT347" s="305"/>
      <c r="AU347" s="305"/>
      <c r="AV347" s="306"/>
    </row>
    <row r="348" spans="1:54" s="100" customFormat="1" ht="22.5" customHeight="1">
      <c r="A348" s="327"/>
      <c r="B348" s="328"/>
      <c r="C348" s="328"/>
      <c r="D348" s="328"/>
      <c r="E348" s="328"/>
      <c r="F348" s="329"/>
      <c r="G348" s="327"/>
      <c r="H348" s="328"/>
      <c r="I348" s="328"/>
      <c r="J348" s="328"/>
      <c r="K348" s="328"/>
      <c r="L348" s="329"/>
      <c r="M348" s="184"/>
      <c r="N348" s="184"/>
      <c r="O348" s="184"/>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3"/>
      <c r="AL348" s="183"/>
      <c r="AM348" s="183"/>
      <c r="AN348" s="183"/>
      <c r="AO348" s="183"/>
      <c r="AP348" s="184"/>
      <c r="AQ348" s="177"/>
      <c r="AR348" s="304"/>
      <c r="AS348" s="305"/>
      <c r="AT348" s="305"/>
      <c r="AU348" s="305"/>
      <c r="AV348" s="306"/>
      <c r="AX348"/>
      <c r="AY348"/>
      <c r="AZ348"/>
      <c r="BA348"/>
      <c r="BB348" s="108"/>
    </row>
    <row r="349" spans="1:54" s="100" customFormat="1" ht="22.5" customHeight="1">
      <c r="A349" s="327"/>
      <c r="B349" s="328"/>
      <c r="C349" s="328"/>
      <c r="D349" s="328"/>
      <c r="E349" s="328"/>
      <c r="F349" s="329"/>
      <c r="G349" s="327"/>
      <c r="H349" s="328"/>
      <c r="I349" s="328"/>
      <c r="J349" s="328"/>
      <c r="K349" s="328"/>
      <c r="L349" s="329"/>
      <c r="M349" s="184"/>
      <c r="N349" s="184"/>
      <c r="O349" s="184"/>
      <c r="P349" s="183"/>
      <c r="Q349" s="183"/>
      <c r="R349" s="183"/>
      <c r="S349" s="183"/>
      <c r="T349" s="183"/>
      <c r="U349" s="183"/>
      <c r="V349" s="183"/>
      <c r="W349" s="183"/>
      <c r="X349" s="183"/>
      <c r="Y349" s="183"/>
      <c r="Z349" s="183"/>
      <c r="AA349" s="183"/>
      <c r="AB349" s="183"/>
      <c r="AC349" s="183"/>
      <c r="AD349" s="183"/>
      <c r="AE349" s="183"/>
      <c r="AF349" s="183"/>
      <c r="AG349" s="183"/>
      <c r="AH349" s="183"/>
      <c r="AI349" s="183"/>
      <c r="AJ349" s="183"/>
      <c r="AK349" s="183"/>
      <c r="AL349" s="183"/>
      <c r="AM349" s="183"/>
      <c r="AN349" s="183"/>
      <c r="AO349" s="183"/>
      <c r="AP349" s="184"/>
      <c r="AQ349" s="177"/>
      <c r="AR349" s="304"/>
      <c r="AS349" s="305"/>
      <c r="AT349" s="305"/>
      <c r="AU349" s="305"/>
      <c r="AV349" s="306"/>
      <c r="AX349"/>
      <c r="AY349"/>
      <c r="AZ349"/>
      <c r="BA349"/>
      <c r="BB349" s="108"/>
    </row>
    <row r="350" spans="1:54" s="100" customFormat="1" ht="22.5" customHeight="1">
      <c r="A350" s="327"/>
      <c r="B350" s="328"/>
      <c r="C350" s="328"/>
      <c r="D350" s="328"/>
      <c r="E350" s="328"/>
      <c r="F350" s="329"/>
      <c r="G350" s="327"/>
      <c r="H350" s="328"/>
      <c r="I350" s="328"/>
      <c r="J350" s="328"/>
      <c r="K350" s="328"/>
      <c r="L350" s="329"/>
      <c r="M350" s="184"/>
      <c r="N350" s="184"/>
      <c r="O350" s="184"/>
      <c r="P350" s="183"/>
      <c r="Q350" s="183"/>
      <c r="R350" s="183"/>
      <c r="S350" s="183"/>
      <c r="T350" s="183"/>
      <c r="U350" s="183"/>
      <c r="V350" s="183"/>
      <c r="W350" s="183"/>
      <c r="X350" s="183"/>
      <c r="Y350" s="183"/>
      <c r="Z350" s="183"/>
      <c r="AA350" s="183"/>
      <c r="AB350" s="183"/>
      <c r="AC350" s="183"/>
      <c r="AD350" s="183"/>
      <c r="AE350" s="183"/>
      <c r="AF350" s="183"/>
      <c r="AG350" s="183"/>
      <c r="AH350" s="183"/>
      <c r="AI350" s="183"/>
      <c r="AJ350" s="183"/>
      <c r="AK350" s="183"/>
      <c r="AL350" s="183"/>
      <c r="AM350" s="183"/>
      <c r="AN350" s="183"/>
      <c r="AO350" s="183"/>
      <c r="AP350" s="184"/>
      <c r="AQ350" s="177"/>
      <c r="AR350" s="304"/>
      <c r="AS350" s="305"/>
      <c r="AT350" s="305"/>
      <c r="AU350" s="305"/>
      <c r="AV350" s="306"/>
      <c r="AX350"/>
      <c r="AY350"/>
      <c r="AZ350"/>
      <c r="BA350"/>
      <c r="BB350" s="108"/>
    </row>
    <row r="351" spans="1:54" s="100" customFormat="1" ht="22.5" customHeight="1">
      <c r="A351" s="327"/>
      <c r="B351" s="328"/>
      <c r="C351" s="328"/>
      <c r="D351" s="328"/>
      <c r="E351" s="328"/>
      <c r="F351" s="329"/>
      <c r="G351" s="327"/>
      <c r="H351" s="328"/>
      <c r="I351" s="328"/>
      <c r="J351" s="328"/>
      <c r="K351" s="328"/>
      <c r="L351" s="329"/>
      <c r="M351" s="184"/>
      <c r="N351" s="184"/>
      <c r="O351" s="184"/>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4"/>
      <c r="AQ351" s="177"/>
      <c r="AR351" s="304"/>
      <c r="AS351" s="305"/>
      <c r="AT351" s="305"/>
      <c r="AU351" s="305"/>
      <c r="AV351" s="306"/>
      <c r="AX351"/>
      <c r="AY351"/>
      <c r="AZ351"/>
      <c r="BA351"/>
      <c r="BB351" s="108"/>
    </row>
    <row r="352" spans="1:54" s="100" customFormat="1" ht="22.5" customHeight="1">
      <c r="A352" s="327"/>
      <c r="B352" s="328"/>
      <c r="C352" s="328"/>
      <c r="D352" s="328"/>
      <c r="E352" s="328"/>
      <c r="F352" s="329"/>
      <c r="G352" s="327"/>
      <c r="H352" s="328"/>
      <c r="I352" s="328"/>
      <c r="J352" s="328"/>
      <c r="K352" s="328"/>
      <c r="L352" s="329"/>
      <c r="M352" s="184"/>
      <c r="N352" s="184"/>
      <c r="O352" s="184"/>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3"/>
      <c r="AL352" s="183"/>
      <c r="AM352" s="183"/>
      <c r="AN352" s="183"/>
      <c r="AO352" s="183"/>
      <c r="AP352" s="184"/>
      <c r="AQ352" s="177"/>
      <c r="AR352" s="304"/>
      <c r="AS352" s="305"/>
      <c r="AT352" s="305"/>
      <c r="AU352" s="305"/>
      <c r="AV352" s="306"/>
      <c r="AX352"/>
      <c r="AY352"/>
      <c r="AZ352"/>
      <c r="BA352"/>
      <c r="BB352" s="108"/>
    </row>
    <row r="353" spans="1:54" s="100" customFormat="1" ht="22.5" customHeight="1">
      <c r="A353" s="327"/>
      <c r="B353" s="328"/>
      <c r="C353" s="328"/>
      <c r="D353" s="328"/>
      <c r="E353" s="328"/>
      <c r="F353" s="329"/>
      <c r="G353" s="327"/>
      <c r="H353" s="328"/>
      <c r="I353" s="328"/>
      <c r="J353" s="328"/>
      <c r="K353" s="328"/>
      <c r="L353" s="329"/>
      <c r="M353" s="184"/>
      <c r="N353" s="184"/>
      <c r="O353" s="184"/>
      <c r="P353" s="183"/>
      <c r="Q353" s="183"/>
      <c r="R353" s="183"/>
      <c r="S353" s="183"/>
      <c r="T353" s="183"/>
      <c r="U353" s="183"/>
      <c r="V353" s="183"/>
      <c r="W353" s="183"/>
      <c r="X353" s="183"/>
      <c r="Y353" s="183"/>
      <c r="Z353" s="183"/>
      <c r="AA353" s="183"/>
      <c r="AB353" s="183"/>
      <c r="AC353" s="183"/>
      <c r="AD353" s="183"/>
      <c r="AE353" s="183"/>
      <c r="AF353" s="183"/>
      <c r="AG353" s="183"/>
      <c r="AH353" s="183"/>
      <c r="AI353" s="183"/>
      <c r="AJ353" s="183"/>
      <c r="AK353" s="183"/>
      <c r="AL353" s="183"/>
      <c r="AM353" s="183"/>
      <c r="AN353" s="183"/>
      <c r="AO353" s="183"/>
      <c r="AP353" s="184"/>
      <c r="AQ353" s="177"/>
      <c r="AR353" s="304"/>
      <c r="AS353" s="305"/>
      <c r="AT353" s="305"/>
      <c r="AU353" s="305"/>
      <c r="AV353" s="306"/>
      <c r="AX353"/>
      <c r="AY353"/>
      <c r="AZ353"/>
      <c r="BA353"/>
      <c r="BB353" s="108"/>
    </row>
    <row r="354" spans="1:54" s="100" customFormat="1" ht="22.5" customHeight="1">
      <c r="A354" s="327"/>
      <c r="B354" s="328"/>
      <c r="C354" s="328"/>
      <c r="D354" s="328"/>
      <c r="E354" s="328"/>
      <c r="F354" s="329"/>
      <c r="G354" s="327"/>
      <c r="H354" s="328"/>
      <c r="I354" s="328"/>
      <c r="J354" s="328"/>
      <c r="K354" s="328"/>
      <c r="L354" s="329"/>
      <c r="M354" s="184"/>
      <c r="N354" s="184"/>
      <c r="O354" s="184"/>
      <c r="P354" s="183"/>
      <c r="Q354" s="183"/>
      <c r="R354" s="183"/>
      <c r="S354" s="183"/>
      <c r="T354" s="183"/>
      <c r="U354" s="183"/>
      <c r="V354" s="183"/>
      <c r="W354" s="183"/>
      <c r="X354" s="183"/>
      <c r="Y354" s="183"/>
      <c r="Z354" s="183"/>
      <c r="AA354" s="183"/>
      <c r="AB354" s="183"/>
      <c r="AC354" s="183"/>
      <c r="AD354" s="183"/>
      <c r="AE354" s="183"/>
      <c r="AF354" s="183"/>
      <c r="AG354" s="183"/>
      <c r="AH354" s="183"/>
      <c r="AI354" s="183"/>
      <c r="AJ354" s="183"/>
      <c r="AK354" s="183"/>
      <c r="AL354" s="183"/>
      <c r="AM354" s="183"/>
      <c r="AN354" s="183"/>
      <c r="AO354" s="183"/>
      <c r="AP354" s="184"/>
      <c r="AQ354" s="177"/>
      <c r="AR354" s="304"/>
      <c r="AS354" s="305"/>
      <c r="AT354" s="305"/>
      <c r="AU354" s="305"/>
      <c r="AV354" s="306"/>
      <c r="AX354"/>
      <c r="AY354"/>
      <c r="AZ354"/>
      <c r="BA354"/>
      <c r="BB354" s="108"/>
    </row>
    <row r="355" spans="1:54" s="100" customFormat="1" ht="22.5" customHeight="1">
      <c r="A355" s="327"/>
      <c r="B355" s="328"/>
      <c r="C355" s="328"/>
      <c r="D355" s="328"/>
      <c r="E355" s="328"/>
      <c r="F355" s="329"/>
      <c r="G355" s="327"/>
      <c r="H355" s="328"/>
      <c r="I355" s="328"/>
      <c r="J355" s="328"/>
      <c r="K355" s="328"/>
      <c r="L355" s="329"/>
      <c r="M355" s="184"/>
      <c r="N355" s="184"/>
      <c r="O355" s="184"/>
      <c r="P355" s="183"/>
      <c r="Q355" s="183"/>
      <c r="R355" s="183"/>
      <c r="S355" s="183"/>
      <c r="T355" s="183"/>
      <c r="U355" s="183"/>
      <c r="V355" s="183"/>
      <c r="W355" s="183"/>
      <c r="X355" s="183"/>
      <c r="Y355" s="183"/>
      <c r="Z355" s="183"/>
      <c r="AA355" s="183"/>
      <c r="AB355" s="183"/>
      <c r="AC355" s="183"/>
      <c r="AD355" s="183"/>
      <c r="AE355" s="183"/>
      <c r="AF355" s="183"/>
      <c r="AG355" s="183"/>
      <c r="AH355" s="183"/>
      <c r="AI355" s="183"/>
      <c r="AJ355" s="183"/>
      <c r="AK355" s="183"/>
      <c r="AL355" s="183"/>
      <c r="AM355" s="183"/>
      <c r="AN355" s="183"/>
      <c r="AO355" s="183"/>
      <c r="AP355" s="184"/>
      <c r="AQ355" s="177"/>
      <c r="AR355" s="304"/>
      <c r="AS355" s="305"/>
      <c r="AT355" s="305"/>
      <c r="AU355" s="305"/>
      <c r="AV355" s="306"/>
      <c r="AX355"/>
      <c r="AY355"/>
      <c r="AZ355"/>
      <c r="BA355"/>
      <c r="BB355" s="108"/>
    </row>
    <row r="356" spans="1:54" s="100" customFormat="1" ht="22.5" customHeight="1" thickBot="1">
      <c r="A356" s="319"/>
      <c r="B356" s="320"/>
      <c r="C356" s="320"/>
      <c r="D356" s="320"/>
      <c r="E356" s="320"/>
      <c r="F356" s="321"/>
      <c r="G356" s="319"/>
      <c r="H356" s="320"/>
      <c r="I356" s="320"/>
      <c r="J356" s="320"/>
      <c r="K356" s="320"/>
      <c r="L356" s="321"/>
      <c r="M356" s="106"/>
      <c r="N356" s="106"/>
      <c r="O356" s="106"/>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c r="AN356" s="105"/>
      <c r="AO356" s="105"/>
      <c r="AP356" s="109"/>
      <c r="AQ356" s="107"/>
      <c r="AR356" s="304"/>
      <c r="AS356" s="305"/>
      <c r="AT356" s="305"/>
      <c r="AU356" s="305"/>
      <c r="AV356" s="306"/>
      <c r="AX356"/>
      <c r="AY356"/>
      <c r="AZ356"/>
      <c r="BA356"/>
      <c r="BB356"/>
    </row>
    <row r="357" spans="1:54" s="100" customFormat="1" ht="24" customHeight="1" thickTop="1">
      <c r="A357" s="322" t="s">
        <v>208</v>
      </c>
      <c r="B357" s="323"/>
      <c r="C357" s="323"/>
      <c r="D357" s="323"/>
      <c r="E357" s="323"/>
      <c r="F357" s="323"/>
      <c r="G357" s="323"/>
      <c r="H357" s="323"/>
      <c r="I357" s="323"/>
      <c r="J357" s="323"/>
      <c r="K357" s="323"/>
      <c r="L357" s="324"/>
      <c r="M357" s="111"/>
      <c r="N357" s="112"/>
      <c r="O357" s="112"/>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3"/>
      <c r="AL357" s="113"/>
      <c r="AM357" s="113"/>
      <c r="AN357" s="113"/>
      <c r="AO357" s="113"/>
      <c r="AP357" s="112"/>
      <c r="AQ357" s="114"/>
      <c r="AR357" s="307" t="s">
        <v>209</v>
      </c>
      <c r="AS357" s="308"/>
      <c r="AT357" s="308"/>
      <c r="AU357" s="308"/>
      <c r="AV357" s="309"/>
      <c r="AX357" t="s">
        <v>31</v>
      </c>
      <c r="AY357">
        <f>COUNTIF(M357:AQ357,"○")</f>
        <v>0</v>
      </c>
      <c r="AZ357"/>
      <c r="BA357"/>
      <c r="BB357"/>
    </row>
    <row r="358" spans="1:54" s="100" customFormat="1" ht="24" customHeight="1">
      <c r="A358" s="325" t="s">
        <v>210</v>
      </c>
      <c r="B358" s="326"/>
      <c r="C358" s="326"/>
      <c r="D358" s="326"/>
      <c r="E358" s="326"/>
      <c r="F358" s="326"/>
      <c r="G358" s="326"/>
      <c r="H358" s="326"/>
      <c r="I358" s="326"/>
      <c r="J358" s="326"/>
      <c r="K358" s="326"/>
      <c r="L358" s="326"/>
      <c r="M358" s="186" t="str">
        <f>IF(M357="―",M357,"")</f>
        <v/>
      </c>
      <c r="N358" s="187" t="str">
        <f t="shared" ref="N358" si="338">IF(N357="―",N357,"")</f>
        <v/>
      </c>
      <c r="O358" s="187" t="str">
        <f t="shared" ref="O358" si="339">IF(O357="―",O357,"")</f>
        <v/>
      </c>
      <c r="P358" s="187" t="str">
        <f t="shared" ref="P358" si="340">IF(P357="―",P357,"")</f>
        <v/>
      </c>
      <c r="Q358" s="187" t="str">
        <f t="shared" ref="Q358" si="341">IF(Q357="―",Q357,"")</f>
        <v/>
      </c>
      <c r="R358" s="187" t="str">
        <f t="shared" ref="R358" si="342">IF(R357="―",R357,"")</f>
        <v/>
      </c>
      <c r="S358" s="187" t="str">
        <f t="shared" ref="S358" si="343">IF(S357="―",S357,"")</f>
        <v/>
      </c>
      <c r="T358" s="187" t="str">
        <f t="shared" ref="T358" si="344">IF(T357="―",T357,"")</f>
        <v/>
      </c>
      <c r="U358" s="187" t="str">
        <f t="shared" ref="U358" si="345">IF(U357="―",U357,"")</f>
        <v/>
      </c>
      <c r="V358" s="187" t="str">
        <f t="shared" ref="V358" si="346">IF(V357="―",V357,"")</f>
        <v/>
      </c>
      <c r="W358" s="187" t="str">
        <f t="shared" ref="W358" si="347">IF(W357="―",W357,"")</f>
        <v/>
      </c>
      <c r="X358" s="187" t="str">
        <f t="shared" ref="X358" si="348">IF(X357="―",X357,"")</f>
        <v/>
      </c>
      <c r="Y358" s="187" t="str">
        <f t="shared" ref="Y358" si="349">IF(Y357="―",Y357,"")</f>
        <v/>
      </c>
      <c r="Z358" s="187" t="str">
        <f t="shared" ref="Z358" si="350">IF(Z357="―",Z357,"")</f>
        <v/>
      </c>
      <c r="AA358" s="187" t="str">
        <f t="shared" ref="AA358" si="351">IF(AA357="―",AA357,"")</f>
        <v/>
      </c>
      <c r="AB358" s="187" t="str">
        <f t="shared" ref="AB358" si="352">IF(AB357="―",AB357,"")</f>
        <v/>
      </c>
      <c r="AC358" s="187" t="str">
        <f t="shared" ref="AC358" si="353">IF(AC357="―",AC357,"")</f>
        <v/>
      </c>
      <c r="AD358" s="187" t="str">
        <f t="shared" ref="AD358" si="354">IF(AD357="―",AD357,"")</f>
        <v/>
      </c>
      <c r="AE358" s="187" t="str">
        <f t="shared" ref="AE358" si="355">IF(AE357="―",AE357,"")</f>
        <v/>
      </c>
      <c r="AF358" s="187" t="str">
        <f t="shared" ref="AF358" si="356">IF(AF357="―",AF357,"")</f>
        <v/>
      </c>
      <c r="AG358" s="187" t="str">
        <f t="shared" ref="AG358" si="357">IF(AG357="―",AG357,"")</f>
        <v/>
      </c>
      <c r="AH358" s="187" t="str">
        <f t="shared" ref="AH358" si="358">IF(AH357="―",AH357,"")</f>
        <v/>
      </c>
      <c r="AI358" s="187" t="str">
        <f t="shared" ref="AI358" si="359">IF(AI357="―",AI357,"")</f>
        <v/>
      </c>
      <c r="AJ358" s="187" t="str">
        <f t="shared" ref="AJ358" si="360">IF(AJ357="―",AJ357,"")</f>
        <v/>
      </c>
      <c r="AK358" s="187" t="str">
        <f t="shared" ref="AK358" si="361">IF(AK357="―",AK357,"")</f>
        <v/>
      </c>
      <c r="AL358" s="187" t="str">
        <f t="shared" ref="AL358" si="362">IF(AL357="―",AL357,"")</f>
        <v/>
      </c>
      <c r="AM358" s="187" t="str">
        <f t="shared" ref="AM358" si="363">IF(AM357="―",AM357,"")</f>
        <v/>
      </c>
      <c r="AN358" s="187" t="str">
        <f t="shared" ref="AN358" si="364">IF(AN357="―",AN357,"")</f>
        <v/>
      </c>
      <c r="AO358" s="187" t="str">
        <f t="shared" ref="AO358" si="365">IF(AO357="―",AO357,"")</f>
        <v/>
      </c>
      <c r="AP358" s="187" t="str">
        <f t="shared" ref="AP358" si="366">IF(AP357="―",AP357,"")</f>
        <v/>
      </c>
      <c r="AQ358" s="188" t="str">
        <f t="shared" ref="AQ358" si="367">IF(AQ357="―",AQ357,"")</f>
        <v/>
      </c>
      <c r="AR358" s="310" t="str">
        <f>IF(AY358=0,"",AY357&amp;"/"&amp;AY358)</f>
        <v/>
      </c>
      <c r="AS358" s="311"/>
      <c r="AT358" s="218" t="s">
        <v>211</v>
      </c>
      <c r="AU358" s="312" t="str">
        <f>IFERROR(ROUNDDOWN(AY357/AY358,3),"%")</f>
        <v>%</v>
      </c>
      <c r="AV358" s="313"/>
      <c r="AX358" t="s">
        <v>30</v>
      </c>
      <c r="AY358">
        <f>IF(AB337="",0,DAY(EOMONTH(M338,0))-COUNTIF(M358:AQ358,"―"))</f>
        <v>0</v>
      </c>
      <c r="AZ358"/>
      <c r="BA358"/>
      <c r="BB358"/>
    </row>
    <row r="359" spans="1:54" s="100" customFormat="1" ht="6" customHeight="1"/>
    <row r="360" spans="1:54" s="100" customFormat="1" ht="43.5" customHeight="1">
      <c r="A360" s="317" t="s">
        <v>229</v>
      </c>
      <c r="B360" s="318"/>
      <c r="C360" s="318"/>
      <c r="D360" s="318"/>
      <c r="E360" s="318"/>
      <c r="F360" s="318"/>
      <c r="G360" s="318"/>
      <c r="H360" s="318"/>
      <c r="I360" s="318"/>
      <c r="J360" s="318"/>
      <c r="K360" s="318"/>
      <c r="L360" s="318"/>
      <c r="M360" s="318"/>
      <c r="N360" s="318"/>
      <c r="O360" s="318"/>
      <c r="P360" s="318"/>
      <c r="Q360" s="318"/>
      <c r="R360" s="318"/>
      <c r="S360" s="318"/>
      <c r="T360" s="318"/>
      <c r="U360" s="318"/>
      <c r="V360" s="318"/>
      <c r="W360" s="318"/>
      <c r="X360" s="318"/>
      <c r="Y360" s="318"/>
      <c r="Z360" s="318"/>
      <c r="AA360" s="318"/>
      <c r="AB360" s="318"/>
      <c r="AC360" s="318"/>
      <c r="AD360" s="318"/>
      <c r="AE360" s="318"/>
      <c r="AF360" s="318"/>
      <c r="AG360" s="318"/>
      <c r="AH360" s="318"/>
      <c r="AI360" s="318"/>
      <c r="AJ360" s="318"/>
      <c r="AK360" s="318"/>
      <c r="AL360" s="318"/>
      <c r="AM360" s="318"/>
      <c r="AN360" s="318"/>
      <c r="AO360" s="318"/>
      <c r="AP360" s="318"/>
      <c r="AQ360" s="318"/>
      <c r="AR360" s="318"/>
      <c r="AS360" s="318"/>
      <c r="AT360" s="318"/>
      <c r="AU360" s="318"/>
      <c r="AV360" s="318"/>
    </row>
  </sheetData>
  <sheetProtection pivotTables="0"/>
  <mergeCells count="876">
    <mergeCell ref="A330:AV330"/>
    <mergeCell ref="A360:AV360"/>
    <mergeCell ref="A30:AV30"/>
    <mergeCell ref="A60:AV60"/>
    <mergeCell ref="A90:AV90"/>
    <mergeCell ref="A120:AV120"/>
    <mergeCell ref="A150:AV150"/>
    <mergeCell ref="A180:AV180"/>
    <mergeCell ref="A210:AV210"/>
    <mergeCell ref="A240:AV240"/>
    <mergeCell ref="A270:AV270"/>
    <mergeCell ref="AL34:AV34"/>
    <mergeCell ref="A44:F44"/>
    <mergeCell ref="G44:L44"/>
    <mergeCell ref="AR44:AV44"/>
    <mergeCell ref="A45:F45"/>
    <mergeCell ref="G45:L45"/>
    <mergeCell ref="AR45:AV45"/>
    <mergeCell ref="A42:F42"/>
    <mergeCell ref="G42:L42"/>
    <mergeCell ref="AR42:AV42"/>
    <mergeCell ref="A43:F43"/>
    <mergeCell ref="G43:L43"/>
    <mergeCell ref="AR43:AV43"/>
    <mergeCell ref="AL4:AV4"/>
    <mergeCell ref="AW4:AW11"/>
    <mergeCell ref="AB5:AG5"/>
    <mergeCell ref="AH5:AK5"/>
    <mergeCell ref="AL5:AV5"/>
    <mergeCell ref="Y7:AA7"/>
    <mergeCell ref="A11:F11"/>
    <mergeCell ref="A2:AV2"/>
    <mergeCell ref="A4:D5"/>
    <mergeCell ref="E4:E5"/>
    <mergeCell ref="F4:G5"/>
    <mergeCell ref="H4:H5"/>
    <mergeCell ref="I4:L5"/>
    <mergeCell ref="M4:V5"/>
    <mergeCell ref="W4:Z5"/>
    <mergeCell ref="AB4:AG4"/>
    <mergeCell ref="AH4:AK4"/>
    <mergeCell ref="A7:F10"/>
    <mergeCell ref="G7:L10"/>
    <mergeCell ref="AR7:AV10"/>
    <mergeCell ref="A14:F14"/>
    <mergeCell ref="G14:L14"/>
    <mergeCell ref="AR14:AV14"/>
    <mergeCell ref="A15:F15"/>
    <mergeCell ref="G15:L15"/>
    <mergeCell ref="AR15:AV15"/>
    <mergeCell ref="G11:L11"/>
    <mergeCell ref="AR11:AV11"/>
    <mergeCell ref="A12:F12"/>
    <mergeCell ref="G12:L12"/>
    <mergeCell ref="AR12:AV12"/>
    <mergeCell ref="A13:F13"/>
    <mergeCell ref="G13:L13"/>
    <mergeCell ref="AR13:AV13"/>
    <mergeCell ref="A18:F18"/>
    <mergeCell ref="G18:L18"/>
    <mergeCell ref="AR18:AV18"/>
    <mergeCell ref="A19:F19"/>
    <mergeCell ref="G19:L19"/>
    <mergeCell ref="AR19:AV19"/>
    <mergeCell ref="A16:F16"/>
    <mergeCell ref="G16:L16"/>
    <mergeCell ref="AR16:AV16"/>
    <mergeCell ref="A17:F17"/>
    <mergeCell ref="G17:L17"/>
    <mergeCell ref="AR17:AV17"/>
    <mergeCell ref="A22:F22"/>
    <mergeCell ref="G22:L22"/>
    <mergeCell ref="AR22:AV22"/>
    <mergeCell ref="A23:F23"/>
    <mergeCell ref="G23:L23"/>
    <mergeCell ref="AR23:AV23"/>
    <mergeCell ref="A20:F20"/>
    <mergeCell ref="G20:L20"/>
    <mergeCell ref="AR20:AV20"/>
    <mergeCell ref="A21:F21"/>
    <mergeCell ref="G21:L21"/>
    <mergeCell ref="AR21:AV21"/>
    <mergeCell ref="A26:F26"/>
    <mergeCell ref="G26:L26"/>
    <mergeCell ref="AR26:AV26"/>
    <mergeCell ref="A27:L27"/>
    <mergeCell ref="AR27:AV27"/>
    <mergeCell ref="A28:L28"/>
    <mergeCell ref="AR28:AS28"/>
    <mergeCell ref="AU28:AV28"/>
    <mergeCell ref="A24:F24"/>
    <mergeCell ref="G24:L24"/>
    <mergeCell ref="AR24:AV24"/>
    <mergeCell ref="A25:F25"/>
    <mergeCell ref="G25:L25"/>
    <mergeCell ref="AR25:AV25"/>
    <mergeCell ref="AW34:AW41"/>
    <mergeCell ref="AB35:AG35"/>
    <mergeCell ref="AH35:AK35"/>
    <mergeCell ref="AL35:AV35"/>
    <mergeCell ref="Y37:AA37"/>
    <mergeCell ref="A41:F41"/>
    <mergeCell ref="A32:AV32"/>
    <mergeCell ref="A34:D35"/>
    <mergeCell ref="E34:E35"/>
    <mergeCell ref="F34:G35"/>
    <mergeCell ref="H34:H35"/>
    <mergeCell ref="I34:L35"/>
    <mergeCell ref="M34:V35"/>
    <mergeCell ref="W34:Z35"/>
    <mergeCell ref="AB34:AG34"/>
    <mergeCell ref="AH34:AK34"/>
    <mergeCell ref="G41:L41"/>
    <mergeCell ref="AR41:AV41"/>
    <mergeCell ref="AR37:AV40"/>
    <mergeCell ref="A48:F48"/>
    <mergeCell ref="G48:L48"/>
    <mergeCell ref="AR48:AV48"/>
    <mergeCell ref="A49:F49"/>
    <mergeCell ref="G49:L49"/>
    <mergeCell ref="AR49:AV49"/>
    <mergeCell ref="A46:F46"/>
    <mergeCell ref="G46:L46"/>
    <mergeCell ref="AR46:AV46"/>
    <mergeCell ref="A47:F47"/>
    <mergeCell ref="G47:L47"/>
    <mergeCell ref="AR47:AV47"/>
    <mergeCell ref="A52:F52"/>
    <mergeCell ref="G52:L52"/>
    <mergeCell ref="AR52:AV52"/>
    <mergeCell ref="A53:F53"/>
    <mergeCell ref="G53:L53"/>
    <mergeCell ref="AR53:AV53"/>
    <mergeCell ref="A50:F50"/>
    <mergeCell ref="G50:L50"/>
    <mergeCell ref="AR50:AV50"/>
    <mergeCell ref="A51:F51"/>
    <mergeCell ref="G51:L51"/>
    <mergeCell ref="AR51:AV51"/>
    <mergeCell ref="A56:F56"/>
    <mergeCell ref="G56:L56"/>
    <mergeCell ref="AR56:AV56"/>
    <mergeCell ref="A57:L57"/>
    <mergeCell ref="AR57:AV57"/>
    <mergeCell ref="A58:L58"/>
    <mergeCell ref="AR58:AS58"/>
    <mergeCell ref="AU58:AV58"/>
    <mergeCell ref="A54:F54"/>
    <mergeCell ref="G54:L54"/>
    <mergeCell ref="AR54:AV54"/>
    <mergeCell ref="A55:F55"/>
    <mergeCell ref="G55:L55"/>
    <mergeCell ref="AR55:AV55"/>
    <mergeCell ref="AL64:AV64"/>
    <mergeCell ref="AW64:AW71"/>
    <mergeCell ref="AB65:AG65"/>
    <mergeCell ref="AH65:AK65"/>
    <mergeCell ref="AL65:AV65"/>
    <mergeCell ref="Y67:AA67"/>
    <mergeCell ref="A71:F71"/>
    <mergeCell ref="A62:AV62"/>
    <mergeCell ref="A64:D65"/>
    <mergeCell ref="E64:E65"/>
    <mergeCell ref="F64:G65"/>
    <mergeCell ref="H64:H65"/>
    <mergeCell ref="I64:L65"/>
    <mergeCell ref="M64:V65"/>
    <mergeCell ref="W64:Z65"/>
    <mergeCell ref="AB64:AG64"/>
    <mergeCell ref="AH64:AK64"/>
    <mergeCell ref="AR67:AV70"/>
    <mergeCell ref="A74:F74"/>
    <mergeCell ref="G74:L74"/>
    <mergeCell ref="AR74:AV74"/>
    <mergeCell ref="A75:F75"/>
    <mergeCell ref="G75:L75"/>
    <mergeCell ref="AR75:AV75"/>
    <mergeCell ref="G71:L71"/>
    <mergeCell ref="AR71:AV71"/>
    <mergeCell ref="A72:F72"/>
    <mergeCell ref="G72:L72"/>
    <mergeCell ref="AR72:AV72"/>
    <mergeCell ref="A73:F73"/>
    <mergeCell ref="G73:L73"/>
    <mergeCell ref="AR73:AV73"/>
    <mergeCell ref="A78:F78"/>
    <mergeCell ref="G78:L78"/>
    <mergeCell ref="AR78:AV78"/>
    <mergeCell ref="A79:F79"/>
    <mergeCell ref="G79:L79"/>
    <mergeCell ref="AR79:AV79"/>
    <mergeCell ref="A76:F76"/>
    <mergeCell ref="G76:L76"/>
    <mergeCell ref="AR76:AV76"/>
    <mergeCell ref="A77:F77"/>
    <mergeCell ref="G77:L77"/>
    <mergeCell ref="AR77:AV77"/>
    <mergeCell ref="A82:F82"/>
    <mergeCell ref="G82:L82"/>
    <mergeCell ref="AR82:AV82"/>
    <mergeCell ref="A83:F83"/>
    <mergeCell ref="G83:L83"/>
    <mergeCell ref="AR83:AV83"/>
    <mergeCell ref="A80:F80"/>
    <mergeCell ref="G80:L80"/>
    <mergeCell ref="AR80:AV80"/>
    <mergeCell ref="A81:F81"/>
    <mergeCell ref="G81:L81"/>
    <mergeCell ref="AR81:AV81"/>
    <mergeCell ref="A86:F86"/>
    <mergeCell ref="G86:L86"/>
    <mergeCell ref="AR86:AV86"/>
    <mergeCell ref="A87:L87"/>
    <mergeCell ref="AR87:AV87"/>
    <mergeCell ref="A88:L88"/>
    <mergeCell ref="AR88:AS88"/>
    <mergeCell ref="AU88:AV88"/>
    <mergeCell ref="A84:F84"/>
    <mergeCell ref="G84:L84"/>
    <mergeCell ref="AR84:AV84"/>
    <mergeCell ref="A85:F85"/>
    <mergeCell ref="G85:L85"/>
    <mergeCell ref="AR85:AV85"/>
    <mergeCell ref="AL94:AV94"/>
    <mergeCell ref="AW94:AW101"/>
    <mergeCell ref="AB95:AG95"/>
    <mergeCell ref="AH95:AK95"/>
    <mergeCell ref="AL95:AV95"/>
    <mergeCell ref="Y97:AA97"/>
    <mergeCell ref="A101:F101"/>
    <mergeCell ref="A92:AV92"/>
    <mergeCell ref="A94:D95"/>
    <mergeCell ref="E94:E95"/>
    <mergeCell ref="F94:G95"/>
    <mergeCell ref="H94:H95"/>
    <mergeCell ref="I94:L95"/>
    <mergeCell ref="M94:V95"/>
    <mergeCell ref="W94:Z95"/>
    <mergeCell ref="AB94:AG94"/>
    <mergeCell ref="AH94:AK94"/>
    <mergeCell ref="AR97:AV100"/>
    <mergeCell ref="A104:F104"/>
    <mergeCell ref="G104:L104"/>
    <mergeCell ref="AR104:AV104"/>
    <mergeCell ref="A105:F105"/>
    <mergeCell ref="G105:L105"/>
    <mergeCell ref="AR105:AV105"/>
    <mergeCell ref="G101:L101"/>
    <mergeCell ref="AR101:AV101"/>
    <mergeCell ref="A102:F102"/>
    <mergeCell ref="G102:L102"/>
    <mergeCell ref="AR102:AV102"/>
    <mergeCell ref="A103:F103"/>
    <mergeCell ref="G103:L103"/>
    <mergeCell ref="AR103:AV103"/>
    <mergeCell ref="A108:F108"/>
    <mergeCell ref="G108:L108"/>
    <mergeCell ref="AR108:AV108"/>
    <mergeCell ref="A109:F109"/>
    <mergeCell ref="G109:L109"/>
    <mergeCell ref="AR109:AV109"/>
    <mergeCell ref="A106:F106"/>
    <mergeCell ref="G106:L106"/>
    <mergeCell ref="AR106:AV106"/>
    <mergeCell ref="A107:F107"/>
    <mergeCell ref="G107:L107"/>
    <mergeCell ref="AR107:AV107"/>
    <mergeCell ref="A112:F112"/>
    <mergeCell ref="G112:L112"/>
    <mergeCell ref="AR112:AV112"/>
    <mergeCell ref="A113:F113"/>
    <mergeCell ref="G113:L113"/>
    <mergeCell ref="AR113:AV113"/>
    <mergeCell ref="A110:F110"/>
    <mergeCell ref="G110:L110"/>
    <mergeCell ref="AR110:AV110"/>
    <mergeCell ref="A111:F111"/>
    <mergeCell ref="G111:L111"/>
    <mergeCell ref="AR111:AV111"/>
    <mergeCell ref="A116:F116"/>
    <mergeCell ref="G116:L116"/>
    <mergeCell ref="AR116:AV116"/>
    <mergeCell ref="A117:L117"/>
    <mergeCell ref="AR117:AV117"/>
    <mergeCell ref="A118:L118"/>
    <mergeCell ref="AR118:AS118"/>
    <mergeCell ref="AU118:AV118"/>
    <mergeCell ref="A114:F114"/>
    <mergeCell ref="G114:L114"/>
    <mergeCell ref="AR114:AV114"/>
    <mergeCell ref="A115:F115"/>
    <mergeCell ref="G115:L115"/>
    <mergeCell ref="AR115:AV115"/>
    <mergeCell ref="AL124:AV124"/>
    <mergeCell ref="AW124:AW131"/>
    <mergeCell ref="AB125:AG125"/>
    <mergeCell ref="AH125:AK125"/>
    <mergeCell ref="AL125:AV125"/>
    <mergeCell ref="Y127:AA127"/>
    <mergeCell ref="A131:F131"/>
    <mergeCell ref="A122:AV122"/>
    <mergeCell ref="A124:D125"/>
    <mergeCell ref="E124:E125"/>
    <mergeCell ref="F124:G125"/>
    <mergeCell ref="H124:H125"/>
    <mergeCell ref="I124:L125"/>
    <mergeCell ref="M124:V125"/>
    <mergeCell ref="W124:Z125"/>
    <mergeCell ref="AB124:AG124"/>
    <mergeCell ref="AH124:AK124"/>
    <mergeCell ref="AR127:AV130"/>
    <mergeCell ref="A134:F134"/>
    <mergeCell ref="G134:L134"/>
    <mergeCell ref="AR134:AV134"/>
    <mergeCell ref="A135:F135"/>
    <mergeCell ref="G135:L135"/>
    <mergeCell ref="AR135:AV135"/>
    <mergeCell ref="G131:L131"/>
    <mergeCell ref="AR131:AV131"/>
    <mergeCell ref="A132:F132"/>
    <mergeCell ref="G132:L132"/>
    <mergeCell ref="AR132:AV132"/>
    <mergeCell ref="A133:F133"/>
    <mergeCell ref="G133:L133"/>
    <mergeCell ref="AR133:AV133"/>
    <mergeCell ref="A138:F138"/>
    <mergeCell ref="G138:L138"/>
    <mergeCell ref="AR138:AV138"/>
    <mergeCell ref="A139:F139"/>
    <mergeCell ref="G139:L139"/>
    <mergeCell ref="AR139:AV139"/>
    <mergeCell ref="A136:F136"/>
    <mergeCell ref="G136:L136"/>
    <mergeCell ref="AR136:AV136"/>
    <mergeCell ref="A137:F137"/>
    <mergeCell ref="G137:L137"/>
    <mergeCell ref="AR137:AV137"/>
    <mergeCell ref="A142:F142"/>
    <mergeCell ref="G142:L142"/>
    <mergeCell ref="AR142:AV142"/>
    <mergeCell ref="A143:F143"/>
    <mergeCell ref="G143:L143"/>
    <mergeCell ref="AR143:AV143"/>
    <mergeCell ref="A140:F140"/>
    <mergeCell ref="G140:L140"/>
    <mergeCell ref="AR140:AV140"/>
    <mergeCell ref="A141:F141"/>
    <mergeCell ref="G141:L141"/>
    <mergeCell ref="AR141:AV141"/>
    <mergeCell ref="A146:F146"/>
    <mergeCell ref="G146:L146"/>
    <mergeCell ref="AR146:AV146"/>
    <mergeCell ref="A147:L147"/>
    <mergeCell ref="AR147:AV147"/>
    <mergeCell ref="A148:L148"/>
    <mergeCell ref="AR148:AS148"/>
    <mergeCell ref="AU148:AV148"/>
    <mergeCell ref="A144:F144"/>
    <mergeCell ref="G144:L144"/>
    <mergeCell ref="AR144:AV144"/>
    <mergeCell ref="A145:F145"/>
    <mergeCell ref="G145:L145"/>
    <mergeCell ref="AR145:AV145"/>
    <mergeCell ref="AL154:AV154"/>
    <mergeCell ref="AW154:AW161"/>
    <mergeCell ref="AB155:AG155"/>
    <mergeCell ref="AH155:AK155"/>
    <mergeCell ref="AL155:AV155"/>
    <mergeCell ref="Y157:AA157"/>
    <mergeCell ref="A161:F161"/>
    <mergeCell ref="A152:AV152"/>
    <mergeCell ref="A154:D155"/>
    <mergeCell ref="E154:E155"/>
    <mergeCell ref="F154:G155"/>
    <mergeCell ref="H154:H155"/>
    <mergeCell ref="I154:L155"/>
    <mergeCell ref="M154:V155"/>
    <mergeCell ref="W154:Z155"/>
    <mergeCell ref="AB154:AG154"/>
    <mergeCell ref="AH154:AK154"/>
    <mergeCell ref="A157:F160"/>
    <mergeCell ref="G157:L160"/>
    <mergeCell ref="AR157:AV160"/>
    <mergeCell ref="A164:F164"/>
    <mergeCell ref="G164:L164"/>
    <mergeCell ref="AR164:AV164"/>
    <mergeCell ref="A165:F165"/>
    <mergeCell ref="G165:L165"/>
    <mergeCell ref="AR165:AV165"/>
    <mergeCell ref="G161:L161"/>
    <mergeCell ref="AR161:AV161"/>
    <mergeCell ref="A162:F162"/>
    <mergeCell ref="G162:L162"/>
    <mergeCell ref="AR162:AV162"/>
    <mergeCell ref="A163:F163"/>
    <mergeCell ref="G163:L163"/>
    <mergeCell ref="AR163:AV163"/>
    <mergeCell ref="A168:F168"/>
    <mergeCell ref="G168:L168"/>
    <mergeCell ref="AR168:AV168"/>
    <mergeCell ref="A169:F169"/>
    <mergeCell ref="G169:L169"/>
    <mergeCell ref="AR169:AV169"/>
    <mergeCell ref="A166:F166"/>
    <mergeCell ref="G166:L166"/>
    <mergeCell ref="AR166:AV166"/>
    <mergeCell ref="A167:F167"/>
    <mergeCell ref="G167:L167"/>
    <mergeCell ref="AR167:AV167"/>
    <mergeCell ref="A172:F172"/>
    <mergeCell ref="G172:L172"/>
    <mergeCell ref="AR172:AV172"/>
    <mergeCell ref="A173:F173"/>
    <mergeCell ref="G173:L173"/>
    <mergeCell ref="AR173:AV173"/>
    <mergeCell ref="A170:F170"/>
    <mergeCell ref="G170:L170"/>
    <mergeCell ref="AR170:AV170"/>
    <mergeCell ref="A171:F171"/>
    <mergeCell ref="G171:L171"/>
    <mergeCell ref="AR171:AV171"/>
    <mergeCell ref="A176:F176"/>
    <mergeCell ref="G176:L176"/>
    <mergeCell ref="AR176:AV176"/>
    <mergeCell ref="A177:L177"/>
    <mergeCell ref="AR177:AV177"/>
    <mergeCell ref="A178:L178"/>
    <mergeCell ref="AR178:AS178"/>
    <mergeCell ref="AU178:AV178"/>
    <mergeCell ref="A174:F174"/>
    <mergeCell ref="G174:L174"/>
    <mergeCell ref="AR174:AV174"/>
    <mergeCell ref="A175:F175"/>
    <mergeCell ref="G175:L175"/>
    <mergeCell ref="AR175:AV175"/>
    <mergeCell ref="AL184:AV184"/>
    <mergeCell ref="AW184:AW191"/>
    <mergeCell ref="AB185:AG185"/>
    <mergeCell ref="AH185:AK185"/>
    <mergeCell ref="AL185:AV185"/>
    <mergeCell ref="Y187:AA187"/>
    <mergeCell ref="A191:F191"/>
    <mergeCell ref="A182:AV182"/>
    <mergeCell ref="A184:D185"/>
    <mergeCell ref="E184:E185"/>
    <mergeCell ref="F184:G185"/>
    <mergeCell ref="H184:H185"/>
    <mergeCell ref="I184:L185"/>
    <mergeCell ref="M184:V185"/>
    <mergeCell ref="W184:Z185"/>
    <mergeCell ref="AB184:AG184"/>
    <mergeCell ref="AH184:AK184"/>
    <mergeCell ref="A187:F190"/>
    <mergeCell ref="G187:L190"/>
    <mergeCell ref="AR187:AV190"/>
    <mergeCell ref="A194:F194"/>
    <mergeCell ref="G194:L194"/>
    <mergeCell ref="AR194:AV194"/>
    <mergeCell ref="A195:F195"/>
    <mergeCell ref="G195:L195"/>
    <mergeCell ref="AR195:AV195"/>
    <mergeCell ref="G191:L191"/>
    <mergeCell ref="AR191:AV191"/>
    <mergeCell ref="A192:F192"/>
    <mergeCell ref="G192:L192"/>
    <mergeCell ref="AR192:AV192"/>
    <mergeCell ref="A193:F193"/>
    <mergeCell ref="G193:L193"/>
    <mergeCell ref="AR193:AV193"/>
    <mergeCell ref="A198:F198"/>
    <mergeCell ref="G198:L198"/>
    <mergeCell ref="AR198:AV198"/>
    <mergeCell ref="A199:F199"/>
    <mergeCell ref="G199:L199"/>
    <mergeCell ref="AR199:AV199"/>
    <mergeCell ref="A196:F196"/>
    <mergeCell ref="G196:L196"/>
    <mergeCell ref="AR196:AV196"/>
    <mergeCell ref="A197:F197"/>
    <mergeCell ref="G197:L197"/>
    <mergeCell ref="AR197:AV197"/>
    <mergeCell ref="A202:F202"/>
    <mergeCell ref="G202:L202"/>
    <mergeCell ref="AR202:AV202"/>
    <mergeCell ref="A203:F203"/>
    <mergeCell ref="G203:L203"/>
    <mergeCell ref="AR203:AV203"/>
    <mergeCell ref="A200:F200"/>
    <mergeCell ref="G200:L200"/>
    <mergeCell ref="AR200:AV200"/>
    <mergeCell ref="A201:F201"/>
    <mergeCell ref="G201:L201"/>
    <mergeCell ref="AR201:AV201"/>
    <mergeCell ref="AR207:AV207"/>
    <mergeCell ref="A208:L208"/>
    <mergeCell ref="AR208:AS208"/>
    <mergeCell ref="AU208:AV208"/>
    <mergeCell ref="A204:F204"/>
    <mergeCell ref="G204:L204"/>
    <mergeCell ref="AR204:AV204"/>
    <mergeCell ref="A205:F205"/>
    <mergeCell ref="G205:L205"/>
    <mergeCell ref="AR205:AV205"/>
    <mergeCell ref="AR221:AV221"/>
    <mergeCell ref="A222:F222"/>
    <mergeCell ref="G222:L222"/>
    <mergeCell ref="AR222:AV222"/>
    <mergeCell ref="A223:F223"/>
    <mergeCell ref="G223:L223"/>
    <mergeCell ref="AR223:AV223"/>
    <mergeCell ref="AL214:AV214"/>
    <mergeCell ref="AW214:AW221"/>
    <mergeCell ref="AB215:AG215"/>
    <mergeCell ref="AH215:AK215"/>
    <mergeCell ref="AL215:AV215"/>
    <mergeCell ref="Y217:AA217"/>
    <mergeCell ref="A221:F221"/>
    <mergeCell ref="A214:D215"/>
    <mergeCell ref="E214:E215"/>
    <mergeCell ref="F214:G215"/>
    <mergeCell ref="H214:H215"/>
    <mergeCell ref="I214:L215"/>
    <mergeCell ref="M214:V215"/>
    <mergeCell ref="W214:Z215"/>
    <mergeCell ref="AB214:AG214"/>
    <mergeCell ref="AH214:AK214"/>
    <mergeCell ref="G221:L221"/>
    <mergeCell ref="AR226:AV226"/>
    <mergeCell ref="A227:F227"/>
    <mergeCell ref="G227:L227"/>
    <mergeCell ref="AR227:AV227"/>
    <mergeCell ref="A224:F224"/>
    <mergeCell ref="G224:L224"/>
    <mergeCell ref="AR224:AV224"/>
    <mergeCell ref="A225:F225"/>
    <mergeCell ref="G225:L225"/>
    <mergeCell ref="AR225:AV225"/>
    <mergeCell ref="G226:L226"/>
    <mergeCell ref="AR230:AV230"/>
    <mergeCell ref="A231:F231"/>
    <mergeCell ref="G231:L231"/>
    <mergeCell ref="AR231:AV231"/>
    <mergeCell ref="A228:F228"/>
    <mergeCell ref="G228:L228"/>
    <mergeCell ref="AR228:AV228"/>
    <mergeCell ref="A229:F229"/>
    <mergeCell ref="G229:L229"/>
    <mergeCell ref="AR229:AV229"/>
    <mergeCell ref="AU238:AV238"/>
    <mergeCell ref="A234:F234"/>
    <mergeCell ref="G234:L234"/>
    <mergeCell ref="AR234:AV234"/>
    <mergeCell ref="A235:F235"/>
    <mergeCell ref="G235:L235"/>
    <mergeCell ref="AR235:AV235"/>
    <mergeCell ref="A232:F232"/>
    <mergeCell ref="G232:L232"/>
    <mergeCell ref="AR232:AV232"/>
    <mergeCell ref="A233:F233"/>
    <mergeCell ref="G233:L233"/>
    <mergeCell ref="AR233:AV233"/>
    <mergeCell ref="AW244:AW251"/>
    <mergeCell ref="AB245:AG245"/>
    <mergeCell ref="AH245:AK245"/>
    <mergeCell ref="AL245:AV245"/>
    <mergeCell ref="Y247:AA247"/>
    <mergeCell ref="A251:F251"/>
    <mergeCell ref="A242:AV242"/>
    <mergeCell ref="A244:D245"/>
    <mergeCell ref="E244:E245"/>
    <mergeCell ref="F244:G245"/>
    <mergeCell ref="H244:H245"/>
    <mergeCell ref="I244:L245"/>
    <mergeCell ref="M244:V245"/>
    <mergeCell ref="W244:Z245"/>
    <mergeCell ref="AB244:AG244"/>
    <mergeCell ref="AH244:AK244"/>
    <mergeCell ref="A254:F254"/>
    <mergeCell ref="G254:L254"/>
    <mergeCell ref="AR254:AV254"/>
    <mergeCell ref="A255:F255"/>
    <mergeCell ref="G255:L255"/>
    <mergeCell ref="AR255:AV255"/>
    <mergeCell ref="G251:L251"/>
    <mergeCell ref="AR251:AV251"/>
    <mergeCell ref="A252:F252"/>
    <mergeCell ref="G252:L252"/>
    <mergeCell ref="AR252:AV252"/>
    <mergeCell ref="A253:F253"/>
    <mergeCell ref="G253:L253"/>
    <mergeCell ref="AR253:AV253"/>
    <mergeCell ref="A258:F258"/>
    <mergeCell ref="G258:L258"/>
    <mergeCell ref="AR258:AV258"/>
    <mergeCell ref="A259:F259"/>
    <mergeCell ref="G259:L259"/>
    <mergeCell ref="AR259:AV259"/>
    <mergeCell ref="A256:F256"/>
    <mergeCell ref="G256:L256"/>
    <mergeCell ref="AR256:AV256"/>
    <mergeCell ref="A257:F257"/>
    <mergeCell ref="G257:L257"/>
    <mergeCell ref="AR257:AV257"/>
    <mergeCell ref="A262:F262"/>
    <mergeCell ref="G262:L262"/>
    <mergeCell ref="AR262:AV262"/>
    <mergeCell ref="A263:F263"/>
    <mergeCell ref="G263:L263"/>
    <mergeCell ref="AR263:AV263"/>
    <mergeCell ref="A260:F260"/>
    <mergeCell ref="G260:L260"/>
    <mergeCell ref="AR260:AV260"/>
    <mergeCell ref="A261:F261"/>
    <mergeCell ref="G261:L261"/>
    <mergeCell ref="AR261:AV261"/>
    <mergeCell ref="A266:F266"/>
    <mergeCell ref="G266:L266"/>
    <mergeCell ref="AR266:AV266"/>
    <mergeCell ref="A267:L267"/>
    <mergeCell ref="AR267:AV267"/>
    <mergeCell ref="A268:L268"/>
    <mergeCell ref="AR268:AS268"/>
    <mergeCell ref="AU268:AV268"/>
    <mergeCell ref="A264:F264"/>
    <mergeCell ref="G264:L264"/>
    <mergeCell ref="AR264:AV264"/>
    <mergeCell ref="A265:F265"/>
    <mergeCell ref="G265:L265"/>
    <mergeCell ref="AR265:AV265"/>
    <mergeCell ref="AW274:AW281"/>
    <mergeCell ref="AB275:AG275"/>
    <mergeCell ref="AH275:AK275"/>
    <mergeCell ref="AL275:AV275"/>
    <mergeCell ref="Y277:AA277"/>
    <mergeCell ref="A281:F281"/>
    <mergeCell ref="A272:AV272"/>
    <mergeCell ref="A274:D275"/>
    <mergeCell ref="E274:E275"/>
    <mergeCell ref="F274:G275"/>
    <mergeCell ref="H274:H275"/>
    <mergeCell ref="I274:L275"/>
    <mergeCell ref="M274:V275"/>
    <mergeCell ref="W274:Z275"/>
    <mergeCell ref="AB274:AG274"/>
    <mergeCell ref="AH274:AK274"/>
    <mergeCell ref="A284:F284"/>
    <mergeCell ref="G284:L284"/>
    <mergeCell ref="AR284:AV284"/>
    <mergeCell ref="A285:F285"/>
    <mergeCell ref="G285:L285"/>
    <mergeCell ref="AR285:AV285"/>
    <mergeCell ref="G281:L281"/>
    <mergeCell ref="AR281:AV281"/>
    <mergeCell ref="A282:F282"/>
    <mergeCell ref="G282:L282"/>
    <mergeCell ref="AR282:AV282"/>
    <mergeCell ref="A283:F283"/>
    <mergeCell ref="G283:L283"/>
    <mergeCell ref="AR283:AV283"/>
    <mergeCell ref="A288:F288"/>
    <mergeCell ref="G288:L288"/>
    <mergeCell ref="AR288:AV288"/>
    <mergeCell ref="A289:F289"/>
    <mergeCell ref="G289:L289"/>
    <mergeCell ref="AR289:AV289"/>
    <mergeCell ref="A286:F286"/>
    <mergeCell ref="G286:L286"/>
    <mergeCell ref="AR286:AV286"/>
    <mergeCell ref="A287:F287"/>
    <mergeCell ref="G287:L287"/>
    <mergeCell ref="AR287:AV287"/>
    <mergeCell ref="A292:F292"/>
    <mergeCell ref="G292:L292"/>
    <mergeCell ref="AR292:AV292"/>
    <mergeCell ref="A293:F293"/>
    <mergeCell ref="G293:L293"/>
    <mergeCell ref="AR293:AV293"/>
    <mergeCell ref="A290:F290"/>
    <mergeCell ref="G290:L290"/>
    <mergeCell ref="AR290:AV290"/>
    <mergeCell ref="A291:F291"/>
    <mergeCell ref="G291:L291"/>
    <mergeCell ref="AR291:AV291"/>
    <mergeCell ref="A298:L298"/>
    <mergeCell ref="AR298:AS298"/>
    <mergeCell ref="AU298:AV298"/>
    <mergeCell ref="A294:F294"/>
    <mergeCell ref="G294:L294"/>
    <mergeCell ref="AR294:AV294"/>
    <mergeCell ref="A295:F295"/>
    <mergeCell ref="G295:L295"/>
    <mergeCell ref="AR295:AV295"/>
    <mergeCell ref="AW304:AW311"/>
    <mergeCell ref="AB305:AG305"/>
    <mergeCell ref="AH305:AK305"/>
    <mergeCell ref="AL305:AV305"/>
    <mergeCell ref="Y307:AA307"/>
    <mergeCell ref="A311:F311"/>
    <mergeCell ref="A302:AV302"/>
    <mergeCell ref="A304:D305"/>
    <mergeCell ref="E304:E305"/>
    <mergeCell ref="F304:G305"/>
    <mergeCell ref="H304:H305"/>
    <mergeCell ref="I304:L305"/>
    <mergeCell ref="M304:V305"/>
    <mergeCell ref="W304:Z305"/>
    <mergeCell ref="AB304:AG304"/>
    <mergeCell ref="AH304:AK304"/>
    <mergeCell ref="G311:L311"/>
    <mergeCell ref="AR311:AV311"/>
    <mergeCell ref="A312:F312"/>
    <mergeCell ref="G312:L312"/>
    <mergeCell ref="AR312:AV312"/>
    <mergeCell ref="A313:F313"/>
    <mergeCell ref="G313:L313"/>
    <mergeCell ref="AR313:AV313"/>
    <mergeCell ref="AL304:AV304"/>
    <mergeCell ref="A316:F316"/>
    <mergeCell ref="G316:L316"/>
    <mergeCell ref="AR316:AV316"/>
    <mergeCell ref="A317:F317"/>
    <mergeCell ref="G317:L317"/>
    <mergeCell ref="AR317:AV317"/>
    <mergeCell ref="A314:F314"/>
    <mergeCell ref="G314:L314"/>
    <mergeCell ref="AR314:AV314"/>
    <mergeCell ref="A315:F315"/>
    <mergeCell ref="G315:L315"/>
    <mergeCell ref="AR315:AV315"/>
    <mergeCell ref="AR320:AV320"/>
    <mergeCell ref="A321:F321"/>
    <mergeCell ref="G321:L321"/>
    <mergeCell ref="AR321:AV321"/>
    <mergeCell ref="A318:F318"/>
    <mergeCell ref="G318:L318"/>
    <mergeCell ref="AR318:AV318"/>
    <mergeCell ref="A319:F319"/>
    <mergeCell ref="G319:L319"/>
    <mergeCell ref="AR319:AV319"/>
    <mergeCell ref="AW334:AW341"/>
    <mergeCell ref="AB335:AG335"/>
    <mergeCell ref="AH335:AK335"/>
    <mergeCell ref="AL335:AV335"/>
    <mergeCell ref="Y337:AA337"/>
    <mergeCell ref="A341:F341"/>
    <mergeCell ref="A332:AV332"/>
    <mergeCell ref="A334:D335"/>
    <mergeCell ref="E334:E335"/>
    <mergeCell ref="F334:G335"/>
    <mergeCell ref="H334:H335"/>
    <mergeCell ref="I334:L335"/>
    <mergeCell ref="M334:V335"/>
    <mergeCell ref="W334:Z335"/>
    <mergeCell ref="AB334:AG334"/>
    <mergeCell ref="AH334:AK334"/>
    <mergeCell ref="G341:L341"/>
    <mergeCell ref="AR341:AV341"/>
    <mergeCell ref="A342:F342"/>
    <mergeCell ref="G342:L342"/>
    <mergeCell ref="AR342:AV342"/>
    <mergeCell ref="A343:F343"/>
    <mergeCell ref="G343:L343"/>
    <mergeCell ref="AR343:AV343"/>
    <mergeCell ref="AL334:AV334"/>
    <mergeCell ref="A346:F346"/>
    <mergeCell ref="G346:L346"/>
    <mergeCell ref="AR346:AV346"/>
    <mergeCell ref="A337:F340"/>
    <mergeCell ref="G337:L340"/>
    <mergeCell ref="AR337:AV340"/>
    <mergeCell ref="A347:F347"/>
    <mergeCell ref="G347:L347"/>
    <mergeCell ref="AR347:AV347"/>
    <mergeCell ref="A344:F344"/>
    <mergeCell ref="G344:L344"/>
    <mergeCell ref="AR344:AV344"/>
    <mergeCell ref="A345:F345"/>
    <mergeCell ref="G345:L345"/>
    <mergeCell ref="AR345:AV345"/>
    <mergeCell ref="G350:L350"/>
    <mergeCell ref="AR350:AV350"/>
    <mergeCell ref="A351:F351"/>
    <mergeCell ref="G351:L351"/>
    <mergeCell ref="AR351:AV351"/>
    <mergeCell ref="A348:F348"/>
    <mergeCell ref="G348:L348"/>
    <mergeCell ref="AR348:AV348"/>
    <mergeCell ref="A349:F349"/>
    <mergeCell ref="G349:L349"/>
    <mergeCell ref="AR349:AV349"/>
    <mergeCell ref="A356:F356"/>
    <mergeCell ref="G356:L356"/>
    <mergeCell ref="AR356:AV356"/>
    <mergeCell ref="A357:L357"/>
    <mergeCell ref="AR357:AV357"/>
    <mergeCell ref="A358:L358"/>
    <mergeCell ref="AR358:AS358"/>
    <mergeCell ref="AU358:AV358"/>
    <mergeCell ref="A354:F354"/>
    <mergeCell ref="G354:L354"/>
    <mergeCell ref="AR354:AV354"/>
    <mergeCell ref="A355:F355"/>
    <mergeCell ref="G355:L355"/>
    <mergeCell ref="AR355:AV355"/>
    <mergeCell ref="A352:F352"/>
    <mergeCell ref="G352:L352"/>
    <mergeCell ref="AR352:AV352"/>
    <mergeCell ref="A353:F353"/>
    <mergeCell ref="G353:L353"/>
    <mergeCell ref="AR353:AV353"/>
    <mergeCell ref="A350:F350"/>
    <mergeCell ref="A37:F40"/>
    <mergeCell ref="G37:L40"/>
    <mergeCell ref="A67:F70"/>
    <mergeCell ref="G67:L70"/>
    <mergeCell ref="A97:F100"/>
    <mergeCell ref="G97:L100"/>
    <mergeCell ref="A127:F130"/>
    <mergeCell ref="G127:L130"/>
    <mergeCell ref="A247:F250"/>
    <mergeCell ref="G247:L250"/>
    <mergeCell ref="A236:F236"/>
    <mergeCell ref="G236:L236"/>
    <mergeCell ref="A237:L237"/>
    <mergeCell ref="A238:L238"/>
    <mergeCell ref="A230:F230"/>
    <mergeCell ref="G230:L230"/>
    <mergeCell ref="A226:F226"/>
    <mergeCell ref="A212:AV212"/>
    <mergeCell ref="A206:F206"/>
    <mergeCell ref="G206:L206"/>
    <mergeCell ref="AR206:AV206"/>
    <mergeCell ref="A207:L207"/>
    <mergeCell ref="A277:F280"/>
    <mergeCell ref="G277:L280"/>
    <mergeCell ref="A307:F310"/>
    <mergeCell ref="G307:L310"/>
    <mergeCell ref="A217:F220"/>
    <mergeCell ref="G217:L220"/>
    <mergeCell ref="AR307:AV310"/>
    <mergeCell ref="AR277:AV280"/>
    <mergeCell ref="AR247:AV250"/>
    <mergeCell ref="AR217:AV220"/>
    <mergeCell ref="AL244:AV244"/>
    <mergeCell ref="AR236:AV236"/>
    <mergeCell ref="AR237:AV237"/>
    <mergeCell ref="AR238:AS238"/>
    <mergeCell ref="A296:F296"/>
    <mergeCell ref="G296:L296"/>
    <mergeCell ref="AR296:AV296"/>
    <mergeCell ref="A297:L297"/>
    <mergeCell ref="AR297:AV297"/>
    <mergeCell ref="AR326:AV326"/>
    <mergeCell ref="AR327:AV327"/>
    <mergeCell ref="AR328:AS328"/>
    <mergeCell ref="AU328:AV328"/>
    <mergeCell ref="AR324:AV324"/>
    <mergeCell ref="AR325:AV325"/>
    <mergeCell ref="AR322:AV322"/>
    <mergeCell ref="AR323:AV323"/>
    <mergeCell ref="AL274:AV274"/>
    <mergeCell ref="A300:AV300"/>
    <mergeCell ref="A326:F326"/>
    <mergeCell ref="G326:L326"/>
    <mergeCell ref="A327:L327"/>
    <mergeCell ref="A328:L328"/>
    <mergeCell ref="A324:F324"/>
    <mergeCell ref="G324:L324"/>
    <mergeCell ref="A325:F325"/>
    <mergeCell ref="G325:L325"/>
    <mergeCell ref="A322:F322"/>
    <mergeCell ref="G322:L322"/>
    <mergeCell ref="A323:F323"/>
    <mergeCell ref="G323:L323"/>
    <mergeCell ref="A320:F320"/>
    <mergeCell ref="G320:L320"/>
  </mergeCells>
  <phoneticPr fontId="1"/>
  <conditionalFormatting sqref="M8:AQ28">
    <cfRule type="expression" dxfId="242" priority="34">
      <formula>M$10&lt;&gt;""</formula>
    </cfRule>
    <cfRule type="expression" dxfId="241" priority="35">
      <formula>M$9="土"</formula>
    </cfRule>
    <cfRule type="expression" dxfId="240" priority="37">
      <formula>M$9="日"</formula>
    </cfRule>
  </conditionalFormatting>
  <conditionalFormatting sqref="M38:AQ58">
    <cfRule type="expression" dxfId="239" priority="31">
      <formula>M$40&lt;&gt;""</formula>
    </cfRule>
    <cfRule type="expression" dxfId="238" priority="32">
      <formula>M$39="土"</formula>
    </cfRule>
    <cfRule type="expression" dxfId="237" priority="33">
      <formula>M$39="日"</formula>
    </cfRule>
  </conditionalFormatting>
  <conditionalFormatting sqref="M68:AQ88">
    <cfRule type="expression" dxfId="236" priority="28">
      <formula>M$70&lt;&gt;""</formula>
    </cfRule>
    <cfRule type="expression" dxfId="235" priority="29">
      <formula>M$69="土"</formula>
    </cfRule>
    <cfRule type="expression" dxfId="234" priority="30">
      <formula>M$69="日"</formula>
    </cfRule>
  </conditionalFormatting>
  <conditionalFormatting sqref="M98:AQ118">
    <cfRule type="expression" dxfId="233" priority="25">
      <formula>M$100&lt;&gt;""</formula>
    </cfRule>
    <cfRule type="expression" dxfId="232" priority="26">
      <formula>M$99="土"</formula>
    </cfRule>
    <cfRule type="expression" dxfId="231" priority="27">
      <formula>M$99="日"</formula>
    </cfRule>
  </conditionalFormatting>
  <conditionalFormatting sqref="M128:AQ148">
    <cfRule type="expression" dxfId="230" priority="22">
      <formula>M$130&lt;&gt;""</formula>
    </cfRule>
    <cfRule type="expression" dxfId="229" priority="23">
      <formula>M$129="土"</formula>
    </cfRule>
    <cfRule type="expression" dxfId="228" priority="24">
      <formula>M$129="日"</formula>
    </cfRule>
  </conditionalFormatting>
  <conditionalFormatting sqref="M158:AQ178">
    <cfRule type="expression" dxfId="227" priority="19">
      <formula>M$160&lt;&gt;""</formula>
    </cfRule>
    <cfRule type="expression" dxfId="226" priority="20">
      <formula>M$159="土"</formula>
    </cfRule>
    <cfRule type="expression" dxfId="225" priority="21">
      <formula>M$159="日"</formula>
    </cfRule>
  </conditionalFormatting>
  <conditionalFormatting sqref="M188:AQ208">
    <cfRule type="expression" dxfId="224" priority="16">
      <formula>M$190&lt;&gt;""</formula>
    </cfRule>
    <cfRule type="expression" dxfId="223" priority="17">
      <formula>M$189="土"</formula>
    </cfRule>
    <cfRule type="expression" dxfId="222" priority="18">
      <formula>M$189="日"</formula>
    </cfRule>
  </conditionalFormatting>
  <conditionalFormatting sqref="M218:AQ238">
    <cfRule type="expression" dxfId="221" priority="13">
      <formula>M$220&lt;&gt;""</formula>
    </cfRule>
    <cfRule type="expression" dxfId="220" priority="14">
      <formula>M$219="土"</formula>
    </cfRule>
    <cfRule type="expression" dxfId="219" priority="15">
      <formula>M$219="日"</formula>
    </cfRule>
  </conditionalFormatting>
  <conditionalFormatting sqref="M248:AQ268">
    <cfRule type="expression" dxfId="218" priority="10">
      <formula>M$250&lt;&gt;""</formula>
    </cfRule>
    <cfRule type="expression" dxfId="217" priority="11">
      <formula>M$249="土"</formula>
    </cfRule>
    <cfRule type="expression" dxfId="216" priority="12">
      <formula>M$249="日"</formula>
    </cfRule>
  </conditionalFormatting>
  <conditionalFormatting sqref="M278:AQ298">
    <cfRule type="expression" dxfId="215" priority="7">
      <formula>M$280&lt;&gt;""</formula>
    </cfRule>
    <cfRule type="expression" dxfId="214" priority="8">
      <formula>M$279="土"</formula>
    </cfRule>
    <cfRule type="expression" dxfId="213" priority="9">
      <formula>M$279="日"</formula>
    </cfRule>
  </conditionalFormatting>
  <conditionalFormatting sqref="M308:AQ328">
    <cfRule type="expression" dxfId="212" priority="4">
      <formula>M$310&lt;&gt;""</formula>
    </cfRule>
    <cfRule type="expression" dxfId="211" priority="5">
      <formula>M$309="土"</formula>
    </cfRule>
    <cfRule type="expression" dxfId="210" priority="6">
      <formula>M$309="日"</formula>
    </cfRule>
  </conditionalFormatting>
  <conditionalFormatting sqref="M338:AQ358">
    <cfRule type="expression" dxfId="209" priority="1">
      <formula>M$340&lt;&gt;""</formula>
    </cfRule>
    <cfRule type="expression" dxfId="208" priority="2">
      <formula>M$339="土"</formula>
    </cfRule>
    <cfRule type="expression" dxfId="207" priority="3">
      <formula>M$339="日"</formula>
    </cfRule>
  </conditionalFormatting>
  <dataValidations count="2">
    <dataValidation type="list" allowBlank="1" showInputMessage="1" showErrorMessage="1" sqref="M10:AQ10 M340:AQ340 M70:AQ70 M100:AQ100 M130:AQ130 M160:AQ160 M190:AQ190 M220:AQ220 M250:AQ250 M280:AQ280 M310:AQ310 M40:AQ40" xr:uid="{97525DBE-0FDC-4721-9A08-EAB966484E9B}">
      <formula1>$BA$3:$BA$5</formula1>
    </dataValidation>
    <dataValidation type="list" allowBlank="1" showInputMessage="1" showErrorMessage="1" sqref="M27:AQ27 M57:AQ57 M87:AQ87 M117:AQ117 M147:AQ147 M177:AQ177 M207:AQ207 M237:AQ237 M267:AQ267 M297:AQ297 M327:AQ327 M357:AQ357" xr:uid="{B16B2C82-D8EB-427E-9BF1-9CC2A436DC9F}">
      <formula1>$AZ$3:$AZ$5</formula1>
    </dataValidation>
  </dataValidations>
  <printOptions horizontalCentered="1"/>
  <pageMargins left="0.51181102362204722" right="0.51181102362204722" top="0.59055118110236227" bottom="0.39370078740157483" header="0.31496062992125984" footer="0.31496062992125984"/>
  <pageSetup paperSize="9" scale="87" orientation="landscape" copies="2" r:id="rId1"/>
  <headerFooter alignWithMargins="0"/>
  <rowBreaks count="1" manualBreakCount="1">
    <brk id="30" max="4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C6A13-4C71-4C4E-8D4F-33626D7008F6}">
  <dimension ref="A1:R542"/>
  <sheetViews>
    <sheetView view="pageBreakPreview" zoomScale="90" zoomScaleNormal="100" zoomScaleSheetLayoutView="90" workbookViewId="0">
      <selection activeCell="I1" sqref="I1"/>
    </sheetView>
  </sheetViews>
  <sheetFormatPr defaultRowHeight="12"/>
  <cols>
    <col min="1" max="1" width="8.375" style="5" bestFit="1" customWidth="1"/>
    <col min="2" max="2" width="5.625" style="6" customWidth="1"/>
    <col min="3" max="5" width="12.625" style="5" customWidth="1"/>
    <col min="6" max="6" width="7.125" style="5" customWidth="1"/>
    <col min="7" max="7" width="26.75" style="5" bestFit="1" customWidth="1"/>
    <col min="8" max="8" width="7.875" style="5" bestFit="1" customWidth="1"/>
    <col min="9" max="9" width="14.5" style="5" customWidth="1"/>
    <col min="10" max="10" width="9" style="1"/>
    <col min="11" max="11" width="3.5" style="1" customWidth="1"/>
    <col min="12" max="12" width="9" style="1"/>
    <col min="13" max="14" width="11.125" style="1" bestFit="1" customWidth="1"/>
    <col min="15" max="15" width="10.5" style="1" bestFit="1" customWidth="1"/>
    <col min="16" max="16384" width="9" style="1"/>
  </cols>
  <sheetData>
    <row r="1" spans="1:18" s="7" customFormat="1" ht="15" customHeight="1">
      <c r="A1" s="9" t="s">
        <v>12</v>
      </c>
      <c r="B1" s="10"/>
      <c r="C1" s="22"/>
      <c r="D1" s="22"/>
      <c r="E1" s="22"/>
      <c r="F1" s="22"/>
      <c r="G1" s="22"/>
      <c r="H1" s="22"/>
      <c r="I1" s="22"/>
    </row>
    <row r="2" spans="1:18" s="7" customFormat="1" ht="18.75">
      <c r="A2" s="418" t="s">
        <v>220</v>
      </c>
      <c r="B2" s="418"/>
      <c r="C2" s="418"/>
      <c r="D2" s="418"/>
      <c r="E2" s="418"/>
      <c r="F2" s="418"/>
      <c r="G2" s="418"/>
      <c r="H2" s="418"/>
      <c r="I2" s="342"/>
    </row>
    <row r="3" spans="1:18" s="19" customFormat="1" ht="18" customHeight="1">
      <c r="A3" s="417" t="s">
        <v>92</v>
      </c>
      <c r="B3" s="417"/>
      <c r="C3" s="17" t="str">
        <f>IF(A7="令和　年　月","","第 "&amp;基本情報入力!$C$3&amp;" 号")</f>
        <v/>
      </c>
      <c r="D3" s="18"/>
      <c r="E3" s="18"/>
      <c r="G3" s="39" t="s">
        <v>107</v>
      </c>
      <c r="H3" s="415" t="str">
        <f>IF(A7="令和　年　月","　　　年　　月　　日",基本情報入力!$C$13)</f>
        <v>　　　年　　月　　日</v>
      </c>
      <c r="I3" s="416"/>
    </row>
    <row r="4" spans="1:18" s="19" customFormat="1" ht="18" customHeight="1">
      <c r="A4" s="417" t="s">
        <v>93</v>
      </c>
      <c r="B4" s="417"/>
      <c r="C4" s="432" t="str">
        <f>IF(A7="令和　年　月","",基本情報入力!$C$4)</f>
        <v/>
      </c>
      <c r="D4" s="432"/>
      <c r="E4" s="432"/>
      <c r="F4" s="432"/>
      <c r="G4" s="33" t="s">
        <v>108</v>
      </c>
      <c r="H4" s="415" t="str">
        <f>IF(A7="令和　年　月","　　　年　　月　　日",基本情報入力!$C$14)</f>
        <v>　　　年　　月　　日</v>
      </c>
      <c r="I4" s="416"/>
    </row>
    <row r="5" spans="1:18" s="19" customFormat="1" ht="18" customHeight="1">
      <c r="A5" s="417" t="s">
        <v>94</v>
      </c>
      <c r="B5" s="417"/>
      <c r="C5" s="432" t="str">
        <f>IF(A7="令和　年　月","",基本情報入力!$C$8)</f>
        <v/>
      </c>
      <c r="D5" s="432"/>
      <c r="E5" s="432"/>
      <c r="F5" s="432"/>
      <c r="G5" s="33" t="s">
        <v>106</v>
      </c>
      <c r="H5" s="415" t="str">
        <f>IF(A7="令和　年　月","　　　年　　月　　日",基本情報入力!$C$15)</f>
        <v>　　　年　　月　　日</v>
      </c>
      <c r="I5" s="416"/>
      <c r="L5" s="19" t="s">
        <v>39</v>
      </c>
      <c r="M5" s="19">
        <v>1</v>
      </c>
      <c r="P5" s="19" t="s">
        <v>166</v>
      </c>
    </row>
    <row r="6" spans="1:18" s="7" customFormat="1" ht="8.25" customHeight="1">
      <c r="A6" s="23"/>
      <c r="B6" s="23"/>
      <c r="C6" s="14"/>
      <c r="D6" s="14"/>
      <c r="E6" s="14"/>
      <c r="F6" s="14"/>
      <c r="G6" s="13"/>
      <c r="H6" s="13"/>
      <c r="I6" s="13"/>
    </row>
    <row r="7" spans="1:18" s="19" customFormat="1" ht="18" customHeight="1">
      <c r="A7" s="424" t="str" cm="1">
        <f t="array" ref="A7">_xlfn.IFS(基本情報入力!$C$13=0,"令和　年　月",EOMONTH(基本情報入力!$C$13,M9-1)&gt;=基本情報入力!$C$14,"令和　年　月",TRUE,EOMONTH(基本情報入力!$C$13,M9))</f>
        <v>令和　年　月</v>
      </c>
      <c r="B7" s="424"/>
      <c r="C7" s="424"/>
      <c r="D7" s="20"/>
      <c r="E7" s="20"/>
      <c r="F7" s="20"/>
      <c r="G7" s="27"/>
      <c r="H7" s="27"/>
      <c r="I7" s="27" t="str">
        <f>IF(A7="令和　年　月","No.  "&amp;"　　","No."&amp;$M5&amp;"　　")</f>
        <v>No.  　　</v>
      </c>
      <c r="L7" s="7" t="s">
        <v>34</v>
      </c>
      <c r="M7" s="7" t="str">
        <f>IFERROR(YEAR(A7),"****")</f>
        <v>****</v>
      </c>
      <c r="N7" s="7" t="s">
        <v>65</v>
      </c>
      <c r="P7" s="18" t="s">
        <v>156</v>
      </c>
      <c r="Q7" s="18" t="s">
        <v>156</v>
      </c>
      <c r="R7" s="5" t="s">
        <v>158</v>
      </c>
    </row>
    <row r="8" spans="1:18" ht="24.75" customHeight="1">
      <c r="A8" s="419" t="s">
        <v>167</v>
      </c>
      <c r="B8" s="421" t="s">
        <v>4</v>
      </c>
      <c r="C8" s="399" t="s">
        <v>5</v>
      </c>
      <c r="D8" s="399" t="s">
        <v>6</v>
      </c>
      <c r="E8" s="399" t="s">
        <v>91</v>
      </c>
      <c r="F8" s="399" t="s">
        <v>7</v>
      </c>
      <c r="G8" s="399"/>
      <c r="H8" s="399"/>
      <c r="I8" s="399" t="s">
        <v>145</v>
      </c>
      <c r="L8" s="19" t="s">
        <v>37</v>
      </c>
      <c r="M8" s="19" t="e">
        <f>IF(EDATE(基本情報入力!$C$13,M9-1)&gt;=基本情報入力!$C$14,"",MONTH(EOMONTH(基本情報入力!$C$13,M9)))</f>
        <v>#NUM!</v>
      </c>
      <c r="N8" s="19" t="s">
        <v>32</v>
      </c>
      <c r="P8" s="5" t="s">
        <v>161</v>
      </c>
      <c r="Q8" s="5" t="s">
        <v>159</v>
      </c>
      <c r="R8" s="5" t="s">
        <v>161</v>
      </c>
    </row>
    <row r="9" spans="1:18" ht="24.75" customHeight="1" thickBot="1">
      <c r="A9" s="420"/>
      <c r="B9" s="422"/>
      <c r="C9" s="423"/>
      <c r="D9" s="423"/>
      <c r="E9" s="400"/>
      <c r="F9" s="423"/>
      <c r="G9" s="423"/>
      <c r="H9" s="423"/>
      <c r="I9" s="423"/>
      <c r="L9" s="1" t="s">
        <v>38</v>
      </c>
      <c r="M9" s="1">
        <f>M5-1</f>
        <v>0</v>
      </c>
      <c r="N9" s="1" t="s">
        <v>67</v>
      </c>
      <c r="O9" s="37"/>
      <c r="Q9" s="5" t="s">
        <v>161</v>
      </c>
    </row>
    <row r="10" spans="1:18" ht="24.75" customHeight="1" thickTop="1">
      <c r="A10" s="250" t="str">
        <f>IFERROR(DATE(M7,M8,1),"")</f>
        <v/>
      </c>
      <c r="B10" s="251" t="str">
        <f>IF(A10="","",TEXT(WEEKDAY(+A10),"aaa"))</f>
        <v/>
      </c>
      <c r="C10" s="115"/>
      <c r="D10" s="116"/>
      <c r="E10" s="116"/>
      <c r="F10" s="412"/>
      <c r="G10" s="413"/>
      <c r="H10" s="414"/>
      <c r="I10" s="117"/>
      <c r="J10" s="1" t="str" cm="1">
        <f t="array" ref="J10">_xlfn.IFS(I10="","",AND(B10&lt;&gt;"土",B10&lt;&gt;"日"),I10,OR(B10&lt;&gt;"土",B10&lt;&gt;"日"),"")</f>
        <v/>
      </c>
      <c r="P10" s="1" t="s">
        <v>162</v>
      </c>
    </row>
    <row r="11" spans="1:18" ht="24.75" customHeight="1">
      <c r="A11" s="252" t="str">
        <f>IFERROR(A10+1,"")</f>
        <v/>
      </c>
      <c r="B11" s="253" t="str">
        <f t="shared" ref="B11:B40" si="0">IF(A11="","",TEXT(WEEKDAY(+A11),"aaa"))</f>
        <v/>
      </c>
      <c r="C11" s="118"/>
      <c r="D11" s="119"/>
      <c r="E11" s="119"/>
      <c r="F11" s="409"/>
      <c r="G11" s="410"/>
      <c r="H11" s="411"/>
      <c r="I11" s="120"/>
      <c r="J11" s="1" t="str" cm="1">
        <f t="array" ref="J11">_xlfn.IFS(I11="","",AND(B11&lt;&gt;"土",B11&lt;&gt;"日"),I11,OR(B11&lt;&gt;"土",B11&lt;&gt;"日"),"")</f>
        <v/>
      </c>
    </row>
    <row r="12" spans="1:18" s="7" customFormat="1" ht="24.75" customHeight="1">
      <c r="A12" s="252" t="str">
        <f t="shared" ref="A12:A37" si="1">IFERROR(A11+1,"")</f>
        <v/>
      </c>
      <c r="B12" s="253" t="str">
        <f t="shared" si="0"/>
        <v/>
      </c>
      <c r="C12" s="118"/>
      <c r="D12" s="119"/>
      <c r="E12" s="119"/>
      <c r="F12" s="409"/>
      <c r="G12" s="410"/>
      <c r="H12" s="411"/>
      <c r="I12" s="120"/>
      <c r="J12" s="7" t="str" cm="1">
        <f t="array" ref="J12">_xlfn.IFS(I12="","",AND(B12&lt;&gt;"土",B12&lt;&gt;"日"),I12,OR(B12&lt;&gt;"土",B12&lt;&gt;"日"),"")</f>
        <v/>
      </c>
    </row>
    <row r="13" spans="1:18" s="7" customFormat="1" ht="24.75" customHeight="1">
      <c r="A13" s="252" t="str">
        <f t="shared" si="1"/>
        <v/>
      </c>
      <c r="B13" s="253" t="str">
        <f t="shared" si="0"/>
        <v/>
      </c>
      <c r="C13" s="118"/>
      <c r="D13" s="119"/>
      <c r="E13" s="119"/>
      <c r="F13" s="409"/>
      <c r="G13" s="410"/>
      <c r="H13" s="411"/>
      <c r="I13" s="120"/>
      <c r="J13" s="7" t="str" cm="1">
        <f t="array" ref="J13">_xlfn.IFS(I13="","",AND(B13&lt;&gt;"土",B13&lt;&gt;"日"),I13,OR(B13&lt;&gt;"土",B13&lt;&gt;"日"),"")</f>
        <v/>
      </c>
    </row>
    <row r="14" spans="1:18" s="7" customFormat="1" ht="24.75" customHeight="1">
      <c r="A14" s="252" t="str">
        <f t="shared" si="1"/>
        <v/>
      </c>
      <c r="B14" s="253" t="str">
        <f t="shared" si="0"/>
        <v/>
      </c>
      <c r="C14" s="118"/>
      <c r="D14" s="119"/>
      <c r="E14" s="119"/>
      <c r="F14" s="409"/>
      <c r="G14" s="410"/>
      <c r="H14" s="411"/>
      <c r="I14" s="120"/>
      <c r="J14" s="7" t="str" cm="1">
        <f t="array" ref="J14">_xlfn.IFS(I14="","",AND(B14&lt;&gt;"土",B14&lt;&gt;"日"),I14,OR(B14&lt;&gt;"土",B14&lt;&gt;"日"),"")</f>
        <v/>
      </c>
    </row>
    <row r="15" spans="1:18" s="7" customFormat="1" ht="24.75" customHeight="1">
      <c r="A15" s="252" t="str">
        <f t="shared" si="1"/>
        <v/>
      </c>
      <c r="B15" s="253" t="str">
        <f t="shared" si="0"/>
        <v/>
      </c>
      <c r="C15" s="118"/>
      <c r="D15" s="119"/>
      <c r="E15" s="119"/>
      <c r="F15" s="409"/>
      <c r="G15" s="410"/>
      <c r="H15" s="411"/>
      <c r="I15" s="120"/>
      <c r="J15" s="7" t="str" cm="1">
        <f t="array" ref="J15">_xlfn.IFS(I15="","",AND(B15&lt;&gt;"土",B15&lt;&gt;"日"),I15,OR(B15&lt;&gt;"土",B15&lt;&gt;"日"),"")</f>
        <v/>
      </c>
    </row>
    <row r="16" spans="1:18" s="7" customFormat="1" ht="24.75" customHeight="1">
      <c r="A16" s="252" t="str">
        <f t="shared" si="1"/>
        <v/>
      </c>
      <c r="B16" s="253" t="str">
        <f t="shared" si="0"/>
        <v/>
      </c>
      <c r="C16" s="118"/>
      <c r="D16" s="119"/>
      <c r="E16" s="119"/>
      <c r="F16" s="409"/>
      <c r="G16" s="410"/>
      <c r="H16" s="411"/>
      <c r="I16" s="120"/>
      <c r="J16" s="7" t="str" cm="1">
        <f t="array" ref="J16">_xlfn.IFS(I16="","",AND(B16&lt;&gt;"土",B16&lt;&gt;"日"),I16,OR(B16&lt;&gt;"土",B16&lt;&gt;"日"),"")</f>
        <v/>
      </c>
    </row>
    <row r="17" spans="1:10" s="7" customFormat="1" ht="24.75" customHeight="1">
      <c r="A17" s="252" t="str">
        <f t="shared" si="1"/>
        <v/>
      </c>
      <c r="B17" s="253" t="str">
        <f t="shared" si="0"/>
        <v/>
      </c>
      <c r="C17" s="118"/>
      <c r="D17" s="119"/>
      <c r="E17" s="119"/>
      <c r="F17" s="409"/>
      <c r="G17" s="410"/>
      <c r="H17" s="411"/>
      <c r="I17" s="120"/>
      <c r="J17" s="7" t="str" cm="1">
        <f t="array" ref="J17">_xlfn.IFS(I17="","",AND(B17&lt;&gt;"土",B17&lt;&gt;"日"),I17,OR(B17&lt;&gt;"土",B17&lt;&gt;"日"),"")</f>
        <v/>
      </c>
    </row>
    <row r="18" spans="1:10" s="7" customFormat="1" ht="24.75" customHeight="1">
      <c r="A18" s="252" t="str">
        <f t="shared" si="1"/>
        <v/>
      </c>
      <c r="B18" s="253" t="str">
        <f t="shared" si="0"/>
        <v/>
      </c>
      <c r="C18" s="118"/>
      <c r="D18" s="119"/>
      <c r="E18" s="119"/>
      <c r="F18" s="409"/>
      <c r="G18" s="410"/>
      <c r="H18" s="411"/>
      <c r="I18" s="120"/>
      <c r="J18" s="7" t="str" cm="1">
        <f t="array" ref="J18">_xlfn.IFS(I18="","",AND(B18&lt;&gt;"土",B18&lt;&gt;"日"),I18,OR(B18&lt;&gt;"土",B18&lt;&gt;"日"),"")</f>
        <v/>
      </c>
    </row>
    <row r="19" spans="1:10" s="7" customFormat="1" ht="24.75" customHeight="1">
      <c r="A19" s="252" t="str">
        <f t="shared" si="1"/>
        <v/>
      </c>
      <c r="B19" s="253" t="str">
        <f t="shared" si="0"/>
        <v/>
      </c>
      <c r="C19" s="118"/>
      <c r="D19" s="119"/>
      <c r="E19" s="119"/>
      <c r="F19" s="409"/>
      <c r="G19" s="410"/>
      <c r="H19" s="411"/>
      <c r="I19" s="120"/>
      <c r="J19" s="7" t="str" cm="1">
        <f t="array" ref="J19">_xlfn.IFS(I19="","",AND(B19&lt;&gt;"土",B19&lt;&gt;"日"),I19,OR(B19&lt;&gt;"土",B19&lt;&gt;"日"),"")</f>
        <v/>
      </c>
    </row>
    <row r="20" spans="1:10" s="7" customFormat="1" ht="24.75" customHeight="1">
      <c r="A20" s="252" t="str">
        <f t="shared" si="1"/>
        <v/>
      </c>
      <c r="B20" s="253" t="str">
        <f t="shared" si="0"/>
        <v/>
      </c>
      <c r="C20" s="118"/>
      <c r="D20" s="119"/>
      <c r="E20" s="119"/>
      <c r="F20" s="409"/>
      <c r="G20" s="410"/>
      <c r="H20" s="411"/>
      <c r="I20" s="120"/>
      <c r="J20" s="7" t="str" cm="1">
        <f t="array" ref="J20">_xlfn.IFS(I20="","",AND(B20&lt;&gt;"土",B20&lt;&gt;"日"),I20,OR(B20&lt;&gt;"土",B20&lt;&gt;"日"),"")</f>
        <v/>
      </c>
    </row>
    <row r="21" spans="1:10" s="7" customFormat="1" ht="24.75" customHeight="1">
      <c r="A21" s="252" t="str">
        <f t="shared" si="1"/>
        <v/>
      </c>
      <c r="B21" s="253" t="str">
        <f t="shared" si="0"/>
        <v/>
      </c>
      <c r="C21" s="118"/>
      <c r="D21" s="119"/>
      <c r="E21" s="119"/>
      <c r="F21" s="409"/>
      <c r="G21" s="410"/>
      <c r="H21" s="411"/>
      <c r="I21" s="120"/>
      <c r="J21" s="7" t="str" cm="1">
        <f t="array" ref="J21">_xlfn.IFS(I21="","",AND(B21&lt;&gt;"土",B21&lt;&gt;"日"),I21,OR(B21&lt;&gt;"土",B21&lt;&gt;"日"),"")</f>
        <v/>
      </c>
    </row>
    <row r="22" spans="1:10" s="7" customFormat="1" ht="24.75" customHeight="1">
      <c r="A22" s="252" t="str">
        <f t="shared" si="1"/>
        <v/>
      </c>
      <c r="B22" s="253" t="str">
        <f t="shared" si="0"/>
        <v/>
      </c>
      <c r="C22" s="118"/>
      <c r="D22" s="119"/>
      <c r="E22" s="119"/>
      <c r="F22" s="409"/>
      <c r="G22" s="410"/>
      <c r="H22" s="411"/>
      <c r="I22" s="120"/>
      <c r="J22" s="7" t="str" cm="1">
        <f t="array" ref="J22">_xlfn.IFS(I22="","",AND(B22&lt;&gt;"土",B22&lt;&gt;"日"),I22,OR(B22&lt;&gt;"土",B22&lt;&gt;"日"),"")</f>
        <v/>
      </c>
    </row>
    <row r="23" spans="1:10" s="7" customFormat="1" ht="24.75" customHeight="1">
      <c r="A23" s="252" t="str">
        <f t="shared" si="1"/>
        <v/>
      </c>
      <c r="B23" s="253" t="str">
        <f t="shared" si="0"/>
        <v/>
      </c>
      <c r="C23" s="118"/>
      <c r="D23" s="119"/>
      <c r="E23" s="119"/>
      <c r="F23" s="409"/>
      <c r="G23" s="410"/>
      <c r="H23" s="411"/>
      <c r="I23" s="120"/>
      <c r="J23" s="7" t="str" cm="1">
        <f t="array" ref="J23">_xlfn.IFS(I23="","",AND(B23&lt;&gt;"土",B23&lt;&gt;"日"),I23,OR(B23&lt;&gt;"土",B23&lt;&gt;"日"),"")</f>
        <v/>
      </c>
    </row>
    <row r="24" spans="1:10" s="7" customFormat="1" ht="24.75" customHeight="1">
      <c r="A24" s="252" t="str">
        <f t="shared" si="1"/>
        <v/>
      </c>
      <c r="B24" s="253" t="str">
        <f t="shared" si="0"/>
        <v/>
      </c>
      <c r="C24" s="118"/>
      <c r="D24" s="119"/>
      <c r="E24" s="119"/>
      <c r="F24" s="409"/>
      <c r="G24" s="410"/>
      <c r="H24" s="411"/>
      <c r="I24" s="120"/>
      <c r="J24" s="7" t="str" cm="1">
        <f t="array" ref="J24">_xlfn.IFS(I24="","",AND(B24&lt;&gt;"土",B24&lt;&gt;"日"),I24,OR(B24&lt;&gt;"土",B24&lt;&gt;"日"),"")</f>
        <v/>
      </c>
    </row>
    <row r="25" spans="1:10" s="7" customFormat="1" ht="24.75" customHeight="1">
      <c r="A25" s="252" t="str">
        <f t="shared" si="1"/>
        <v/>
      </c>
      <c r="B25" s="253" t="str">
        <f t="shared" si="0"/>
        <v/>
      </c>
      <c r="C25" s="118"/>
      <c r="D25" s="119"/>
      <c r="E25" s="119"/>
      <c r="F25" s="409"/>
      <c r="G25" s="410"/>
      <c r="H25" s="411"/>
      <c r="I25" s="120"/>
      <c r="J25" s="7" t="str" cm="1">
        <f t="array" ref="J25">_xlfn.IFS(I25="","",AND(B25&lt;&gt;"土",B25&lt;&gt;"日"),I25,OR(B25&lt;&gt;"土",B25&lt;&gt;"日"),"")</f>
        <v/>
      </c>
    </row>
    <row r="26" spans="1:10" s="7" customFormat="1" ht="24.75" customHeight="1">
      <c r="A26" s="252" t="str">
        <f t="shared" si="1"/>
        <v/>
      </c>
      <c r="B26" s="253" t="str">
        <f t="shared" si="0"/>
        <v/>
      </c>
      <c r="C26" s="118"/>
      <c r="D26" s="119"/>
      <c r="E26" s="119"/>
      <c r="F26" s="409"/>
      <c r="G26" s="410"/>
      <c r="H26" s="411"/>
      <c r="I26" s="120"/>
      <c r="J26" s="7" t="str" cm="1">
        <f t="array" ref="J26">_xlfn.IFS(I26="","",AND(B26&lt;&gt;"土",B26&lt;&gt;"日"),I26,OR(B26&lt;&gt;"土",B26&lt;&gt;"日"),"")</f>
        <v/>
      </c>
    </row>
    <row r="27" spans="1:10" s="7" customFormat="1" ht="24.75" customHeight="1">
      <c r="A27" s="252" t="str">
        <f t="shared" si="1"/>
        <v/>
      </c>
      <c r="B27" s="253" t="str">
        <f t="shared" si="0"/>
        <v/>
      </c>
      <c r="C27" s="118"/>
      <c r="D27" s="119"/>
      <c r="E27" s="119"/>
      <c r="F27" s="409"/>
      <c r="G27" s="410"/>
      <c r="H27" s="411"/>
      <c r="I27" s="120"/>
      <c r="J27" s="7" t="str" cm="1">
        <f t="array" ref="J27">_xlfn.IFS(I27="","",AND(B27&lt;&gt;"土",B27&lt;&gt;"日"),I27,OR(B27&lt;&gt;"土",B27&lt;&gt;"日"),"")</f>
        <v/>
      </c>
    </row>
    <row r="28" spans="1:10" s="7" customFormat="1" ht="24.75" customHeight="1">
      <c r="A28" s="252" t="str">
        <f t="shared" si="1"/>
        <v/>
      </c>
      <c r="B28" s="253" t="str">
        <f t="shared" si="0"/>
        <v/>
      </c>
      <c r="C28" s="118"/>
      <c r="D28" s="119"/>
      <c r="E28" s="119"/>
      <c r="F28" s="409"/>
      <c r="G28" s="410"/>
      <c r="H28" s="411"/>
      <c r="I28" s="120"/>
      <c r="J28" s="7" t="str" cm="1">
        <f t="array" ref="J28">_xlfn.IFS(I28="","",AND(B28&lt;&gt;"土",B28&lt;&gt;"日"),I28,OR(B28&lt;&gt;"土",B28&lt;&gt;"日"),"")</f>
        <v/>
      </c>
    </row>
    <row r="29" spans="1:10" s="7" customFormat="1" ht="24.75" customHeight="1">
      <c r="A29" s="252" t="str">
        <f t="shared" si="1"/>
        <v/>
      </c>
      <c r="B29" s="253" t="str">
        <f t="shared" si="0"/>
        <v/>
      </c>
      <c r="C29" s="118"/>
      <c r="D29" s="119"/>
      <c r="E29" s="119"/>
      <c r="F29" s="409"/>
      <c r="G29" s="410"/>
      <c r="H29" s="411"/>
      <c r="I29" s="120"/>
      <c r="J29" s="7" t="str" cm="1">
        <f t="array" ref="J29">_xlfn.IFS(I29="","",AND(B29&lt;&gt;"土",B29&lt;&gt;"日"),I29,OR(B29&lt;&gt;"土",B29&lt;&gt;"日"),"")</f>
        <v/>
      </c>
    </row>
    <row r="30" spans="1:10" s="7" customFormat="1" ht="24.75" customHeight="1">
      <c r="A30" s="252" t="str">
        <f t="shared" si="1"/>
        <v/>
      </c>
      <c r="B30" s="253" t="str">
        <f t="shared" si="0"/>
        <v/>
      </c>
      <c r="C30" s="118"/>
      <c r="D30" s="119"/>
      <c r="E30" s="119"/>
      <c r="F30" s="409"/>
      <c r="G30" s="410"/>
      <c r="H30" s="411"/>
      <c r="I30" s="120"/>
      <c r="J30" s="7" t="str" cm="1">
        <f t="array" ref="J30">_xlfn.IFS(I30="","",AND(B30&lt;&gt;"土",B30&lt;&gt;"日"),I30,OR(B30&lt;&gt;"土",B30&lt;&gt;"日"),"")</f>
        <v/>
      </c>
    </row>
    <row r="31" spans="1:10" s="7" customFormat="1" ht="24.75" customHeight="1">
      <c r="A31" s="252" t="str">
        <f t="shared" si="1"/>
        <v/>
      </c>
      <c r="B31" s="253" t="str">
        <f t="shared" si="0"/>
        <v/>
      </c>
      <c r="C31" s="118"/>
      <c r="D31" s="119"/>
      <c r="E31" s="119"/>
      <c r="F31" s="409"/>
      <c r="G31" s="410"/>
      <c r="H31" s="411"/>
      <c r="I31" s="120"/>
      <c r="J31" s="7" t="str" cm="1">
        <f t="array" ref="J31">_xlfn.IFS(I31="","",AND(B31&lt;&gt;"土",B31&lt;&gt;"日"),I31,OR(B31&lt;&gt;"土",B31&lt;&gt;"日"),"")</f>
        <v/>
      </c>
    </row>
    <row r="32" spans="1:10" s="7" customFormat="1" ht="24.75" customHeight="1">
      <c r="A32" s="252" t="str">
        <f t="shared" si="1"/>
        <v/>
      </c>
      <c r="B32" s="253" t="str">
        <f t="shared" si="0"/>
        <v/>
      </c>
      <c r="C32" s="118"/>
      <c r="D32" s="119"/>
      <c r="E32" s="119"/>
      <c r="F32" s="409"/>
      <c r="G32" s="410"/>
      <c r="H32" s="411"/>
      <c r="I32" s="120"/>
      <c r="J32" s="7" t="str" cm="1">
        <f t="array" ref="J32">_xlfn.IFS(I32="","",AND(B32&lt;&gt;"土",B32&lt;&gt;"日"),I32,OR(B32&lt;&gt;"土",B32&lt;&gt;"日"),"")</f>
        <v/>
      </c>
    </row>
    <row r="33" spans="1:14" s="7" customFormat="1" ht="24.75" customHeight="1">
      <c r="A33" s="252" t="str">
        <f t="shared" si="1"/>
        <v/>
      </c>
      <c r="B33" s="253" t="str">
        <f t="shared" si="0"/>
        <v/>
      </c>
      <c r="C33" s="118"/>
      <c r="D33" s="119"/>
      <c r="E33" s="118"/>
      <c r="F33" s="409"/>
      <c r="G33" s="410"/>
      <c r="H33" s="411"/>
      <c r="I33" s="120"/>
      <c r="J33" s="7" t="str" cm="1">
        <f t="array" ref="J33">_xlfn.IFS(I33="","",AND(B33&lt;&gt;"土",B33&lt;&gt;"日"),I33,OR(B33&lt;&gt;"土",B33&lt;&gt;"日"),"")</f>
        <v/>
      </c>
    </row>
    <row r="34" spans="1:14" s="7" customFormat="1" ht="24.75" customHeight="1">
      <c r="A34" s="252" t="str">
        <f t="shared" si="1"/>
        <v/>
      </c>
      <c r="B34" s="253" t="str">
        <f t="shared" si="0"/>
        <v/>
      </c>
      <c r="C34" s="118"/>
      <c r="D34" s="119"/>
      <c r="E34" s="118"/>
      <c r="F34" s="409"/>
      <c r="G34" s="410"/>
      <c r="H34" s="411"/>
      <c r="I34" s="120"/>
      <c r="J34" s="7" t="str" cm="1">
        <f t="array" ref="J34">_xlfn.IFS(I34="","",AND(B34&lt;&gt;"土",B34&lt;&gt;"日"),I34,OR(B34&lt;&gt;"土",B34&lt;&gt;"日"),"")</f>
        <v/>
      </c>
    </row>
    <row r="35" spans="1:14" s="7" customFormat="1" ht="24.75" customHeight="1">
      <c r="A35" s="252" t="str">
        <f t="shared" si="1"/>
        <v/>
      </c>
      <c r="B35" s="253" t="str">
        <f t="shared" si="0"/>
        <v/>
      </c>
      <c r="C35" s="118"/>
      <c r="D35" s="119"/>
      <c r="E35" s="118"/>
      <c r="F35" s="409"/>
      <c r="G35" s="410"/>
      <c r="H35" s="411"/>
      <c r="I35" s="120"/>
      <c r="J35" s="7" t="str" cm="1">
        <f t="array" ref="J35">_xlfn.IFS(I35="","",AND(B35&lt;&gt;"土",B35&lt;&gt;"日"),I35,OR(B35&lt;&gt;"土",B35&lt;&gt;"日"),"")</f>
        <v/>
      </c>
    </row>
    <row r="36" spans="1:14" s="7" customFormat="1" ht="24.75" customHeight="1">
      <c r="A36" s="252" t="str">
        <f t="shared" si="1"/>
        <v/>
      </c>
      <c r="B36" s="253" t="str">
        <f t="shared" si="0"/>
        <v/>
      </c>
      <c r="C36" s="118" t="s">
        <v>109</v>
      </c>
      <c r="D36" s="119"/>
      <c r="E36" s="118"/>
      <c r="F36" s="409"/>
      <c r="G36" s="410"/>
      <c r="H36" s="411"/>
      <c r="I36" s="120"/>
      <c r="J36" s="7" t="str" cm="1">
        <f t="array" ref="J36">_xlfn.IFS(I36="","",AND(B36&lt;&gt;"土",B36&lt;&gt;"日"),I36,OR(B36&lt;&gt;"土",B36&lt;&gt;"日"),"")</f>
        <v/>
      </c>
      <c r="K36" s="44"/>
      <c r="L36" s="46"/>
      <c r="M36" s="46" t="s">
        <v>54</v>
      </c>
      <c r="N36" s="46" t="s">
        <v>140</v>
      </c>
    </row>
    <row r="37" spans="1:14" s="7" customFormat="1" ht="24.75" customHeight="1">
      <c r="A37" s="252" t="str">
        <f t="shared" si="1"/>
        <v/>
      </c>
      <c r="B37" s="253" t="str">
        <f t="shared" si="0"/>
        <v/>
      </c>
      <c r="C37" s="118" t="s">
        <v>109</v>
      </c>
      <c r="D37" s="119"/>
      <c r="E37" s="118"/>
      <c r="F37" s="409"/>
      <c r="G37" s="410"/>
      <c r="H37" s="411"/>
      <c r="I37" s="120"/>
      <c r="J37" s="7" t="str" cm="1">
        <f t="array" ref="J37">_xlfn.IFS(I37="","",AND(B37&lt;&gt;"土",B37&lt;&gt;"日"),I37,OR(B37&lt;&gt;"土",B37&lt;&gt;"日"),"")</f>
        <v/>
      </c>
      <c r="K37" s="396" t="s">
        <v>142</v>
      </c>
      <c r="L37" s="47" t="s">
        <v>30</v>
      </c>
      <c r="M37" s="48">
        <f>D43</f>
        <v>0</v>
      </c>
      <c r="N37" s="48">
        <f>E43</f>
        <v>0</v>
      </c>
    </row>
    <row r="38" spans="1:14" s="7" customFormat="1" ht="24.75" customHeight="1">
      <c r="A38" s="252" t="str" cm="1">
        <f t="array" ref="A38">_xlfn.IFS(A37="","",MONTH(A37+1)=M8,A37+1,TRUE,"")</f>
        <v/>
      </c>
      <c r="B38" s="253" t="str">
        <f t="shared" si="0"/>
        <v/>
      </c>
      <c r="C38" s="118" t="s">
        <v>109</v>
      </c>
      <c r="D38" s="119"/>
      <c r="E38" s="118"/>
      <c r="F38" s="409"/>
      <c r="G38" s="410"/>
      <c r="H38" s="411"/>
      <c r="I38" s="120"/>
      <c r="J38" s="7" t="str" cm="1">
        <f t="array" ref="J38">_xlfn.IFS(I38="","",AND(B38&lt;&gt;"土",B38&lt;&gt;"日"),I38,OR(B38&lt;&gt;"土",B38&lt;&gt;"日"),"")</f>
        <v/>
      </c>
      <c r="K38" s="397"/>
      <c r="L38" s="49" t="s">
        <v>141</v>
      </c>
      <c r="M38" s="48">
        <f>D42</f>
        <v>0</v>
      </c>
      <c r="N38" s="48">
        <f>E42</f>
        <v>0</v>
      </c>
    </row>
    <row r="39" spans="1:14" ht="24.75" customHeight="1">
      <c r="A39" s="252" t="str" cm="1">
        <f t="array" ref="A39">_xlfn.IFS(A38="","",MONTH(A38+1)=M8,A38+1,TRUE,"")</f>
        <v/>
      </c>
      <c r="B39" s="253" t="str">
        <f t="shared" si="0"/>
        <v/>
      </c>
      <c r="C39" s="118" t="s">
        <v>109</v>
      </c>
      <c r="D39" s="119"/>
      <c r="E39" s="118"/>
      <c r="F39" s="409"/>
      <c r="G39" s="410"/>
      <c r="H39" s="411"/>
      <c r="I39" s="120"/>
      <c r="J39" s="1" t="str" cm="1">
        <f t="array" ref="J39">_xlfn.IFS(I39="","",AND(B39&lt;&gt;"土",B39&lt;&gt;"日"),I39,OR(B39&lt;&gt;"土",B39&lt;&gt;"日"),"")</f>
        <v/>
      </c>
      <c r="K39" s="397"/>
      <c r="L39" s="49" t="s">
        <v>40</v>
      </c>
      <c r="M39" s="50" t="str">
        <f>IFERROR(ROUNDDOWN(M38/M37,3),"")</f>
        <v/>
      </c>
      <c r="N39" s="50" t="str">
        <f>IFERROR(ROUNDDOWN(N38/N37,3),"")</f>
        <v/>
      </c>
    </row>
    <row r="40" spans="1:14" ht="24.75" customHeight="1">
      <c r="A40" s="252" t="str" cm="1">
        <f t="array" ref="A40">_xlfn.IFS(A39="","",MONTH(A39+1)=M8,A39+1,TRUE,"")</f>
        <v/>
      </c>
      <c r="B40" s="253" t="str">
        <f t="shared" si="0"/>
        <v/>
      </c>
      <c r="C40" s="118"/>
      <c r="D40" s="119"/>
      <c r="E40" s="118"/>
      <c r="F40" s="409"/>
      <c r="G40" s="410"/>
      <c r="H40" s="411"/>
      <c r="I40" s="120"/>
      <c r="J40" s="1" t="str" cm="1">
        <f t="array" ref="J40">_xlfn.IFS(I40="","",AND(B40&lt;&gt;"土",B40&lt;&gt;"日"),I40,OR(B40&lt;&gt;"土",B40&lt;&gt;"日"),"")</f>
        <v/>
      </c>
      <c r="K40" s="397"/>
      <c r="L40" s="47" t="s">
        <v>55</v>
      </c>
      <c r="M40" s="51" t="str">
        <f>IF(M39="","",IF(M39&gt;=0.285,"4週8休以上",IF(M39&gt;=0.25,"4週7休以上4週8休未満",IF(M39&gt;=0.214,"4週6休以上4週7休未満",IF(0.214&gt;M39,"4週6休未満")))))</f>
        <v/>
      </c>
      <c r="N40" s="51" t="str">
        <f>IF(N39="","",IF(N39&gt;=0.7,"70%以上",IF(0.7&gt;N39,"70%未満")))</f>
        <v/>
      </c>
    </row>
    <row r="41" spans="1:14" s="8" customFormat="1" ht="3" customHeight="1" thickBot="1">
      <c r="A41" s="4"/>
      <c r="B41" s="26"/>
      <c r="C41" s="4"/>
      <c r="D41" s="4"/>
      <c r="E41" s="4"/>
      <c r="F41" s="4"/>
      <c r="G41" s="4"/>
      <c r="H41" s="4"/>
      <c r="I41" s="4"/>
      <c r="K41" s="45"/>
      <c r="L41" s="52"/>
      <c r="M41" s="52"/>
      <c r="N41" s="52"/>
    </row>
    <row r="42" spans="1:14" s="21" customFormat="1" ht="24.75" customHeight="1">
      <c r="A42" s="403" t="s">
        <v>88</v>
      </c>
      <c r="B42" s="428"/>
      <c r="C42" s="236">
        <f>COUNTIF(C10:C40,"○")</f>
        <v>0</v>
      </c>
      <c r="D42" s="236">
        <f>COUNTIF(D10:D40,"○")+COUNTIF(D10:D40,"●")</f>
        <v>0</v>
      </c>
      <c r="E42" s="237">
        <f>COUNTIF(E10:E40,"◎")</f>
        <v>0</v>
      </c>
      <c r="F42" s="38"/>
      <c r="G42" s="34"/>
      <c r="H42" s="34"/>
      <c r="I42" s="34"/>
      <c r="J42" s="21">
        <f>COUNTA(J10:J40)-COUNTBLANK(J10:J40)</f>
        <v>0</v>
      </c>
      <c r="K42" s="398" t="s">
        <v>102</v>
      </c>
      <c r="L42" s="47" t="s">
        <v>30</v>
      </c>
      <c r="M42" s="48">
        <f>M37</f>
        <v>0</v>
      </c>
      <c r="N42" s="48">
        <f>N37</f>
        <v>0</v>
      </c>
    </row>
    <row r="43" spans="1:14" s="21" customFormat="1" ht="24.75" customHeight="1" thickBot="1">
      <c r="A43" s="405" t="s">
        <v>89</v>
      </c>
      <c r="B43" s="429"/>
      <c r="C43" s="238">
        <f>IFERROR(IF(M8="",0,DAY(EOMONTH(A10,0))-COUNTIF(C10:C40,"―")),0)</f>
        <v>0</v>
      </c>
      <c r="D43" s="239">
        <f>IFERROR(IF(M8="",0,DAY(EOMONTH(A10,0))-COUNTIF(D10:D40,"―")),0)</f>
        <v>0</v>
      </c>
      <c r="E43" s="240" cm="1">
        <f t="array" ref="E43">_xlfn.IFS(A7="令和　年　月",0,M8="",0,COUNTIF(B10:B40,"土")+COUNTIF(B10:B40,"日")+J42-COUNTIF(E10:E40,"―")=0,0,TRUE,COUNTIF(B10:B40,"土")+COUNTIF(B10:B40,"日")+J42-COUNTIF(E10:E40,"―"))</f>
        <v>0</v>
      </c>
      <c r="F43" s="43"/>
      <c r="G43" s="248" t="s">
        <v>112</v>
      </c>
      <c r="H43" s="244" t="str">
        <f>M44</f>
        <v/>
      </c>
      <c r="I43" s="245" t="str">
        <f>M45</f>
        <v/>
      </c>
      <c r="K43" s="397"/>
      <c r="L43" s="49" t="s">
        <v>141</v>
      </c>
      <c r="M43" s="48">
        <f>M38</f>
        <v>0</v>
      </c>
      <c r="N43" s="48">
        <f>N38</f>
        <v>0</v>
      </c>
    </row>
    <row r="44" spans="1:14" s="21" customFormat="1" ht="24.75" customHeight="1" thickTop="1" thickBot="1">
      <c r="A44" s="430" t="s">
        <v>139</v>
      </c>
      <c r="B44" s="431"/>
      <c r="C44" s="241" t="str">
        <f>IFERROR(ROUNDDOWN(C42/C43,3),"-")</f>
        <v>-</v>
      </c>
      <c r="D44" s="242" t="str">
        <f>IFERROR(ROUNDDOWN(D42/D43,3),"-")</f>
        <v>-</v>
      </c>
      <c r="E44" s="243" t="str">
        <f>IFERROR(ROUNDDOWN(E42/E43,3),"-")</f>
        <v>-</v>
      </c>
      <c r="F44" s="98"/>
      <c r="G44" s="249" t="s">
        <v>113</v>
      </c>
      <c r="H44" s="246" t="str">
        <f>N44</f>
        <v/>
      </c>
      <c r="I44" s="247" t="str">
        <f>N45</f>
        <v/>
      </c>
      <c r="K44" s="397"/>
      <c r="L44" s="49" t="s">
        <v>40</v>
      </c>
      <c r="M44" s="50" t="str">
        <f>IFERROR(ROUNDDOWN(M43/M42,3),"")</f>
        <v/>
      </c>
      <c r="N44" s="50" t="str">
        <f>IFERROR(ROUNDDOWN(N43/N42,3),"")</f>
        <v/>
      </c>
    </row>
    <row r="45" spans="1:14" ht="57" customHeight="1">
      <c r="A45" s="401" t="s">
        <v>257</v>
      </c>
      <c r="B45" s="401"/>
      <c r="C45" s="401"/>
      <c r="D45" s="401"/>
      <c r="E45" s="401"/>
      <c r="F45" s="401"/>
      <c r="G45" s="401"/>
      <c r="H45" s="401"/>
      <c r="I45" s="402"/>
      <c r="K45" s="397"/>
      <c r="L45" s="47" t="s">
        <v>55</v>
      </c>
      <c r="M45" s="51" t="str">
        <f>IF(M44="","",IF(M44&gt;=0.285,"4週8休以上",IF(M44&gt;=0.25,"4週7休以上4週8休未満",IF(M44&gt;=0.214,"4週6休以上4週7休未満",IF(0.214&gt;M44,"4週6休未満")))))</f>
        <v/>
      </c>
      <c r="N45" s="51" t="str">
        <f>IF(N44="","",IF(N44&gt;=0.7,"70%以上",IF(0.7&gt;N44,"70%未満")))</f>
        <v/>
      </c>
    </row>
    <row r="46" spans="1:14" s="7" customFormat="1" ht="15" customHeight="1">
      <c r="A46" s="9" t="s">
        <v>12</v>
      </c>
      <c r="B46" s="10"/>
      <c r="C46" s="22"/>
      <c r="D46" s="22"/>
      <c r="E46" s="22"/>
      <c r="F46" s="22"/>
      <c r="G46" s="22"/>
      <c r="H46" s="22"/>
      <c r="I46" s="22"/>
    </row>
    <row r="47" spans="1:14" s="7" customFormat="1" ht="17.25" customHeight="1">
      <c r="A47" s="418" t="s">
        <v>220</v>
      </c>
      <c r="B47" s="418"/>
      <c r="C47" s="418"/>
      <c r="D47" s="418"/>
      <c r="E47" s="418"/>
      <c r="F47" s="418"/>
      <c r="G47" s="418"/>
      <c r="H47" s="418"/>
      <c r="I47" s="342"/>
    </row>
    <row r="48" spans="1:14" s="19" customFormat="1" ht="18" customHeight="1">
      <c r="A48" s="417" t="s">
        <v>9</v>
      </c>
      <c r="B48" s="417"/>
      <c r="C48" s="17" t="str">
        <f>IF(A52="令和　年　月","","第 "&amp;基本情報入力!$C$3&amp;" 号")</f>
        <v/>
      </c>
      <c r="D48" s="18"/>
      <c r="E48" s="18"/>
      <c r="F48" s="39"/>
      <c r="G48" s="39" t="s">
        <v>107</v>
      </c>
      <c r="H48" s="415" t="str">
        <f>IF(A52="令和　年　月","　　　年　　月　　日",基本情報入力!$C$13)</f>
        <v>　　　年　　月　　日</v>
      </c>
      <c r="I48" s="416"/>
    </row>
    <row r="49" spans="1:14" s="19" customFormat="1" ht="18" customHeight="1">
      <c r="A49" s="417" t="s">
        <v>10</v>
      </c>
      <c r="B49" s="417"/>
      <c r="C49" s="432" t="str">
        <f>IF(A52="令和　年　月","",基本情報入力!$C$4)</f>
        <v/>
      </c>
      <c r="D49" s="432"/>
      <c r="E49" s="432"/>
      <c r="F49" s="432"/>
      <c r="G49" s="33" t="s">
        <v>108</v>
      </c>
      <c r="H49" s="415" t="str">
        <f>IF(A52="令和　年　月","　　　年　　月　　日",基本情報入力!$C$14)</f>
        <v>　　　年　　月　　日</v>
      </c>
      <c r="I49" s="416"/>
    </row>
    <row r="50" spans="1:14" s="19" customFormat="1" ht="18" customHeight="1">
      <c r="A50" s="417" t="s">
        <v>11</v>
      </c>
      <c r="B50" s="417"/>
      <c r="C50" s="432" t="str">
        <f>IF(A52="令和　年　月","",基本情報入力!$C$8)</f>
        <v/>
      </c>
      <c r="D50" s="432"/>
      <c r="E50" s="432"/>
      <c r="F50" s="432"/>
      <c r="G50" s="33" t="s">
        <v>106</v>
      </c>
      <c r="H50" s="415" t="str">
        <f>IF(A52="令和　年　月","　　　年　　月　　日",基本情報入力!$C$15)</f>
        <v>　　　年　　月　　日</v>
      </c>
      <c r="I50" s="416"/>
      <c r="L50" s="19" t="s">
        <v>39</v>
      </c>
      <c r="M50" s="19">
        <f>M5+1</f>
        <v>2</v>
      </c>
    </row>
    <row r="51" spans="1:14" s="7" customFormat="1" ht="8.25" customHeight="1">
      <c r="A51" s="23"/>
      <c r="B51" s="23"/>
      <c r="C51" s="14"/>
      <c r="D51" s="14"/>
      <c r="E51" s="14"/>
      <c r="F51" s="14"/>
      <c r="G51" s="13"/>
      <c r="H51" s="13"/>
      <c r="I51" s="13"/>
    </row>
    <row r="52" spans="1:14" s="19" customFormat="1" ht="18" customHeight="1">
      <c r="A52" s="424" t="str" cm="1">
        <f t="array" ref="A52">_xlfn.IFS(基本情報入力!$C$13=0,"令和　年　月",EOMONTH(基本情報入力!$C$13,M54-1)&gt;=基本情報入力!$C$14,"令和　年　月",TRUE,EOMONTH(基本情報入力!$C$13,M54))</f>
        <v>令和　年　月</v>
      </c>
      <c r="B52" s="424"/>
      <c r="C52" s="424"/>
      <c r="D52" s="20"/>
      <c r="E52" s="20"/>
      <c r="F52" s="20"/>
      <c r="G52" s="27"/>
      <c r="H52" s="27"/>
      <c r="I52" s="27" t="str">
        <f>IF(A52="令和　年　月","No.  "&amp;"　　","No."&amp;$M50&amp;"　　")</f>
        <v>No.  　　</v>
      </c>
      <c r="L52" s="7" t="s">
        <v>34</v>
      </c>
      <c r="M52" s="7" t="str">
        <f>IFERROR(YEAR(A52),"****")</f>
        <v>****</v>
      </c>
      <c r="N52" s="7" t="s">
        <v>65</v>
      </c>
    </row>
    <row r="53" spans="1:14" ht="24.75" customHeight="1">
      <c r="A53" s="419" t="s">
        <v>167</v>
      </c>
      <c r="B53" s="421" t="s">
        <v>4</v>
      </c>
      <c r="C53" s="399" t="s">
        <v>5</v>
      </c>
      <c r="D53" s="399" t="s">
        <v>6</v>
      </c>
      <c r="E53" s="399" t="s">
        <v>91</v>
      </c>
      <c r="F53" s="399" t="s">
        <v>7</v>
      </c>
      <c r="G53" s="399"/>
      <c r="H53" s="399"/>
      <c r="I53" s="399" t="s">
        <v>145</v>
      </c>
      <c r="L53" s="19" t="s">
        <v>37</v>
      </c>
      <c r="M53" s="19" t="str">
        <f>IF(EDATE(基本情報入力!$C$13,M54-1)&gt;=基本情報入力!$C$14,"",MONTH(EOMONTH(基本情報入力!$C$13,M54)))</f>
        <v/>
      </c>
      <c r="N53" s="19" t="s">
        <v>32</v>
      </c>
    </row>
    <row r="54" spans="1:14" ht="24.75" customHeight="1" thickBot="1">
      <c r="A54" s="420"/>
      <c r="B54" s="422"/>
      <c r="C54" s="423"/>
      <c r="D54" s="423"/>
      <c r="E54" s="400"/>
      <c r="F54" s="423"/>
      <c r="G54" s="423"/>
      <c r="H54" s="423"/>
      <c r="I54" s="423"/>
      <c r="L54" s="1" t="s">
        <v>38</v>
      </c>
      <c r="M54" s="1">
        <f>M50-1</f>
        <v>1</v>
      </c>
      <c r="N54" s="1" t="s">
        <v>67</v>
      </c>
    </row>
    <row r="55" spans="1:14" ht="24.75" customHeight="1" thickTop="1">
      <c r="A55" s="250" t="str">
        <f>IFERROR(DATE(M52,M53,1),"")</f>
        <v/>
      </c>
      <c r="B55" s="251" t="str">
        <f t="shared" ref="B55:B85" si="2">IF(A55="","",TEXT(WEEKDAY(+A55),"aaa"))</f>
        <v/>
      </c>
      <c r="C55" s="115"/>
      <c r="D55" s="116"/>
      <c r="E55" s="116"/>
      <c r="F55" s="412"/>
      <c r="G55" s="413"/>
      <c r="H55" s="414"/>
      <c r="I55" s="117"/>
      <c r="J55" s="1" t="str" cm="1">
        <f t="array" ref="J55">_xlfn.IFS(I55="","",AND(B55&lt;&gt;"土",B55&lt;&gt;"日"),I55,OR(B55&lt;&gt;"土",B55&lt;&gt;"日"),"")</f>
        <v/>
      </c>
    </row>
    <row r="56" spans="1:14" ht="24.75" customHeight="1">
      <c r="A56" s="252" t="str">
        <f>IFERROR(A55+1,"")</f>
        <v/>
      </c>
      <c r="B56" s="253" t="str">
        <f t="shared" si="2"/>
        <v/>
      </c>
      <c r="C56" s="118"/>
      <c r="D56" s="119"/>
      <c r="E56" s="119"/>
      <c r="F56" s="409"/>
      <c r="G56" s="410"/>
      <c r="H56" s="411"/>
      <c r="I56" s="120"/>
      <c r="J56" s="1" t="str" cm="1">
        <f t="array" ref="J56">_xlfn.IFS(I56="","",AND(B56&lt;&gt;"土",B56&lt;&gt;"日"),I56,OR(B56&lt;&gt;"土",B56&lt;&gt;"日"),"")</f>
        <v/>
      </c>
    </row>
    <row r="57" spans="1:14" s="7" customFormat="1" ht="24.75" customHeight="1">
      <c r="A57" s="252" t="str">
        <f t="shared" ref="A57:A82" si="3">IFERROR(A56+1,"")</f>
        <v/>
      </c>
      <c r="B57" s="253" t="str">
        <f t="shared" si="2"/>
        <v/>
      </c>
      <c r="C57" s="118"/>
      <c r="D57" s="119"/>
      <c r="E57" s="119"/>
      <c r="F57" s="409"/>
      <c r="G57" s="410"/>
      <c r="H57" s="411"/>
      <c r="I57" s="120"/>
      <c r="J57" s="7" t="str" cm="1">
        <f t="array" ref="J57">_xlfn.IFS(I57="","",AND(B57&lt;&gt;"土",B57&lt;&gt;"日"),I57,OR(B57&lt;&gt;"土",B57&lt;&gt;"日"),"")</f>
        <v/>
      </c>
    </row>
    <row r="58" spans="1:14" s="7" customFormat="1" ht="24.75" customHeight="1">
      <c r="A58" s="252" t="str">
        <f t="shared" si="3"/>
        <v/>
      </c>
      <c r="B58" s="253" t="str">
        <f t="shared" si="2"/>
        <v/>
      </c>
      <c r="C58" s="118"/>
      <c r="D58" s="119"/>
      <c r="E58" s="119"/>
      <c r="F58" s="409"/>
      <c r="G58" s="410"/>
      <c r="H58" s="411"/>
      <c r="I58" s="120"/>
      <c r="J58" s="7" t="str" cm="1">
        <f t="array" ref="J58">_xlfn.IFS(I58="","",AND(B58&lt;&gt;"土",B58&lt;&gt;"日"),I58,OR(B58&lt;&gt;"土",B58&lt;&gt;"日"),"")</f>
        <v/>
      </c>
    </row>
    <row r="59" spans="1:14" s="7" customFormat="1" ht="24.75" customHeight="1">
      <c r="A59" s="252" t="str">
        <f t="shared" si="3"/>
        <v/>
      </c>
      <c r="B59" s="253" t="str">
        <f t="shared" si="2"/>
        <v/>
      </c>
      <c r="C59" s="118"/>
      <c r="D59" s="119"/>
      <c r="E59" s="119"/>
      <c r="F59" s="409"/>
      <c r="G59" s="410"/>
      <c r="H59" s="411"/>
      <c r="I59" s="120"/>
      <c r="J59" s="7" t="str" cm="1">
        <f t="array" ref="J59">_xlfn.IFS(I59="","",AND(B59&lt;&gt;"土",B59&lt;&gt;"日"),I59,OR(B59&lt;&gt;"土",B59&lt;&gt;"日"),"")</f>
        <v/>
      </c>
    </row>
    <row r="60" spans="1:14" s="7" customFormat="1" ht="24.75" customHeight="1">
      <c r="A60" s="252" t="str">
        <f t="shared" si="3"/>
        <v/>
      </c>
      <c r="B60" s="253" t="str">
        <f t="shared" si="2"/>
        <v/>
      </c>
      <c r="C60" s="118"/>
      <c r="D60" s="119"/>
      <c r="E60" s="119"/>
      <c r="F60" s="409"/>
      <c r="G60" s="410"/>
      <c r="H60" s="411"/>
      <c r="I60" s="120"/>
      <c r="J60" s="7" t="str" cm="1">
        <f t="array" ref="J60">_xlfn.IFS(I60="","",AND(B60&lt;&gt;"土",B60&lt;&gt;"日"),I60,OR(B60&lt;&gt;"土",B60&lt;&gt;"日"),"")</f>
        <v/>
      </c>
    </row>
    <row r="61" spans="1:14" s="7" customFormat="1" ht="24.75" customHeight="1">
      <c r="A61" s="252" t="str">
        <f t="shared" si="3"/>
        <v/>
      </c>
      <c r="B61" s="253" t="str">
        <f t="shared" si="2"/>
        <v/>
      </c>
      <c r="C61" s="118"/>
      <c r="D61" s="119"/>
      <c r="E61" s="119"/>
      <c r="F61" s="409"/>
      <c r="G61" s="410"/>
      <c r="H61" s="411"/>
      <c r="I61" s="120"/>
      <c r="J61" s="7" t="str" cm="1">
        <f t="array" ref="J61">_xlfn.IFS(I61="","",AND(B61&lt;&gt;"土",B61&lt;&gt;"日"),I61,OR(B61&lt;&gt;"土",B61&lt;&gt;"日"),"")</f>
        <v/>
      </c>
    </row>
    <row r="62" spans="1:14" s="7" customFormat="1" ht="24.75" customHeight="1">
      <c r="A62" s="252" t="str">
        <f t="shared" si="3"/>
        <v/>
      </c>
      <c r="B62" s="253" t="str">
        <f t="shared" si="2"/>
        <v/>
      </c>
      <c r="C62" s="118"/>
      <c r="D62" s="119"/>
      <c r="E62" s="119"/>
      <c r="F62" s="409"/>
      <c r="G62" s="410"/>
      <c r="H62" s="411"/>
      <c r="I62" s="120"/>
      <c r="J62" s="7" t="str" cm="1">
        <f t="array" ref="J62">_xlfn.IFS(I62="","",AND(B62&lt;&gt;"土",B62&lt;&gt;"日"),I62,OR(B62&lt;&gt;"土",B62&lt;&gt;"日"),"")</f>
        <v/>
      </c>
    </row>
    <row r="63" spans="1:14" s="7" customFormat="1" ht="24.75" customHeight="1">
      <c r="A63" s="252" t="str">
        <f t="shared" si="3"/>
        <v/>
      </c>
      <c r="B63" s="253" t="str">
        <f t="shared" si="2"/>
        <v/>
      </c>
      <c r="C63" s="118"/>
      <c r="D63" s="119"/>
      <c r="E63" s="119"/>
      <c r="F63" s="409"/>
      <c r="G63" s="410"/>
      <c r="H63" s="411"/>
      <c r="I63" s="120"/>
      <c r="J63" s="7" t="str" cm="1">
        <f t="array" ref="J63">_xlfn.IFS(I63="","",AND(B63&lt;&gt;"土",B63&lt;&gt;"日"),I63,OR(B63&lt;&gt;"土",B63&lt;&gt;"日"),"")</f>
        <v/>
      </c>
    </row>
    <row r="64" spans="1:14" s="7" customFormat="1" ht="24.75" customHeight="1">
      <c r="A64" s="252" t="str">
        <f t="shared" si="3"/>
        <v/>
      </c>
      <c r="B64" s="253" t="str">
        <f t="shared" si="2"/>
        <v/>
      </c>
      <c r="C64" s="118"/>
      <c r="D64" s="119"/>
      <c r="E64" s="119"/>
      <c r="F64" s="409"/>
      <c r="G64" s="410"/>
      <c r="H64" s="411"/>
      <c r="I64" s="120"/>
      <c r="J64" s="7" t="str" cm="1">
        <f t="array" ref="J64">_xlfn.IFS(I64="","",AND(B64&lt;&gt;"土",B64&lt;&gt;"日"),I64,OR(B64&lt;&gt;"土",B64&lt;&gt;"日"),"")</f>
        <v/>
      </c>
    </row>
    <row r="65" spans="1:10" s="7" customFormat="1" ht="24.75" customHeight="1">
      <c r="A65" s="252" t="str">
        <f t="shared" si="3"/>
        <v/>
      </c>
      <c r="B65" s="253" t="str">
        <f t="shared" si="2"/>
        <v/>
      </c>
      <c r="C65" s="118"/>
      <c r="D65" s="119"/>
      <c r="E65" s="119"/>
      <c r="F65" s="409"/>
      <c r="G65" s="410"/>
      <c r="H65" s="411"/>
      <c r="I65" s="120"/>
      <c r="J65" s="7" t="str" cm="1">
        <f t="array" ref="J65">_xlfn.IFS(I65="","",AND(B65&lt;&gt;"土",B65&lt;&gt;"日"),I65,OR(B65&lt;&gt;"土",B65&lt;&gt;"日"),"")</f>
        <v/>
      </c>
    </row>
    <row r="66" spans="1:10" s="7" customFormat="1" ht="24.75" customHeight="1">
      <c r="A66" s="252" t="str">
        <f t="shared" si="3"/>
        <v/>
      </c>
      <c r="B66" s="253" t="str">
        <f t="shared" si="2"/>
        <v/>
      </c>
      <c r="C66" s="118"/>
      <c r="D66" s="119"/>
      <c r="E66" s="119"/>
      <c r="F66" s="409"/>
      <c r="G66" s="410"/>
      <c r="H66" s="411"/>
      <c r="I66" s="120"/>
      <c r="J66" s="7" t="str" cm="1">
        <f t="array" ref="J66">_xlfn.IFS(I66="","",AND(B66&lt;&gt;"土",B66&lt;&gt;"日"),I66,OR(B66&lt;&gt;"土",B66&lt;&gt;"日"),"")</f>
        <v/>
      </c>
    </row>
    <row r="67" spans="1:10" s="7" customFormat="1" ht="24.75" customHeight="1">
      <c r="A67" s="252" t="str">
        <f t="shared" si="3"/>
        <v/>
      </c>
      <c r="B67" s="253" t="str">
        <f t="shared" si="2"/>
        <v/>
      </c>
      <c r="C67" s="118"/>
      <c r="D67" s="119"/>
      <c r="E67" s="119"/>
      <c r="F67" s="409"/>
      <c r="G67" s="410"/>
      <c r="H67" s="411"/>
      <c r="I67" s="120"/>
      <c r="J67" s="7" t="str" cm="1">
        <f t="array" ref="J67">_xlfn.IFS(I67="","",AND(B67&lt;&gt;"土",B67&lt;&gt;"日"),I67,OR(B67&lt;&gt;"土",B67&lt;&gt;"日"),"")</f>
        <v/>
      </c>
    </row>
    <row r="68" spans="1:10" s="7" customFormat="1" ht="24.75" customHeight="1">
      <c r="A68" s="252" t="str">
        <f t="shared" si="3"/>
        <v/>
      </c>
      <c r="B68" s="253" t="str">
        <f t="shared" si="2"/>
        <v/>
      </c>
      <c r="C68" s="118"/>
      <c r="D68" s="119"/>
      <c r="E68" s="119"/>
      <c r="F68" s="409"/>
      <c r="G68" s="410"/>
      <c r="H68" s="411"/>
      <c r="I68" s="120"/>
      <c r="J68" s="7" t="str" cm="1">
        <f t="array" ref="J68">_xlfn.IFS(I68="","",AND(B68&lt;&gt;"土",B68&lt;&gt;"日"),I68,OR(B68&lt;&gt;"土",B68&lt;&gt;"日"),"")</f>
        <v/>
      </c>
    </row>
    <row r="69" spans="1:10" s="7" customFormat="1" ht="24.75" customHeight="1">
      <c r="A69" s="252" t="str">
        <f t="shared" si="3"/>
        <v/>
      </c>
      <c r="B69" s="253" t="str">
        <f t="shared" si="2"/>
        <v/>
      </c>
      <c r="C69" s="118"/>
      <c r="D69" s="119"/>
      <c r="E69" s="119"/>
      <c r="F69" s="409"/>
      <c r="G69" s="410"/>
      <c r="H69" s="411"/>
      <c r="I69" s="120"/>
      <c r="J69" s="7" t="str" cm="1">
        <f t="array" ref="J69">_xlfn.IFS(I69="","",AND(B69&lt;&gt;"土",B69&lt;&gt;"日"),I69,OR(B69&lt;&gt;"土",B69&lt;&gt;"日"),"")</f>
        <v/>
      </c>
    </row>
    <row r="70" spans="1:10" s="7" customFormat="1" ht="24.75" customHeight="1">
      <c r="A70" s="252" t="str">
        <f t="shared" si="3"/>
        <v/>
      </c>
      <c r="B70" s="253" t="str">
        <f t="shared" si="2"/>
        <v/>
      </c>
      <c r="C70" s="118"/>
      <c r="D70" s="119"/>
      <c r="E70" s="119"/>
      <c r="F70" s="409"/>
      <c r="G70" s="410"/>
      <c r="H70" s="411"/>
      <c r="I70" s="120"/>
      <c r="J70" s="7" t="str" cm="1">
        <f t="array" ref="J70">_xlfn.IFS(I70="","",AND(B70&lt;&gt;"土",B70&lt;&gt;"日"),I70,OR(B70&lt;&gt;"土",B70&lt;&gt;"日"),"")</f>
        <v/>
      </c>
    </row>
    <row r="71" spans="1:10" s="7" customFormat="1" ht="24.75" customHeight="1">
      <c r="A71" s="252" t="str">
        <f t="shared" si="3"/>
        <v/>
      </c>
      <c r="B71" s="253" t="str">
        <f t="shared" si="2"/>
        <v/>
      </c>
      <c r="C71" s="118"/>
      <c r="D71" s="119"/>
      <c r="E71" s="119"/>
      <c r="F71" s="409"/>
      <c r="G71" s="410"/>
      <c r="H71" s="411"/>
      <c r="I71" s="120"/>
      <c r="J71" s="7" t="str" cm="1">
        <f t="array" ref="J71">_xlfn.IFS(I71="","",AND(B71&lt;&gt;"土",B71&lt;&gt;"日"),I71,OR(B71&lt;&gt;"土",B71&lt;&gt;"日"),"")</f>
        <v/>
      </c>
    </row>
    <row r="72" spans="1:10" s="7" customFormat="1" ht="24.75" customHeight="1">
      <c r="A72" s="252" t="str">
        <f t="shared" si="3"/>
        <v/>
      </c>
      <c r="B72" s="253" t="str">
        <f t="shared" si="2"/>
        <v/>
      </c>
      <c r="C72" s="118"/>
      <c r="D72" s="119"/>
      <c r="E72" s="119"/>
      <c r="F72" s="409"/>
      <c r="G72" s="410"/>
      <c r="H72" s="411"/>
      <c r="I72" s="120"/>
      <c r="J72" s="7" t="str" cm="1">
        <f t="array" ref="J72">_xlfn.IFS(I72="","",AND(B72&lt;&gt;"土",B72&lt;&gt;"日"),I72,OR(B72&lt;&gt;"土",B72&lt;&gt;"日"),"")</f>
        <v/>
      </c>
    </row>
    <row r="73" spans="1:10" s="7" customFormat="1" ht="24.75" customHeight="1">
      <c r="A73" s="252" t="str">
        <f t="shared" si="3"/>
        <v/>
      </c>
      <c r="B73" s="253" t="str">
        <f t="shared" si="2"/>
        <v/>
      </c>
      <c r="C73" s="118"/>
      <c r="D73" s="119"/>
      <c r="E73" s="119"/>
      <c r="F73" s="409"/>
      <c r="G73" s="410"/>
      <c r="H73" s="411"/>
      <c r="I73" s="120"/>
      <c r="J73" s="7" t="str" cm="1">
        <f t="array" ref="J73">_xlfn.IFS(I73="","",AND(B73&lt;&gt;"土",B73&lt;&gt;"日"),I73,OR(B73&lt;&gt;"土",B73&lt;&gt;"日"),"")</f>
        <v/>
      </c>
    </row>
    <row r="74" spans="1:10" s="7" customFormat="1" ht="24.75" customHeight="1">
      <c r="A74" s="252" t="str">
        <f t="shared" si="3"/>
        <v/>
      </c>
      <c r="B74" s="253" t="str">
        <f t="shared" si="2"/>
        <v/>
      </c>
      <c r="C74" s="118"/>
      <c r="D74" s="119"/>
      <c r="E74" s="119"/>
      <c r="F74" s="409"/>
      <c r="G74" s="410"/>
      <c r="H74" s="411"/>
      <c r="I74" s="120"/>
      <c r="J74" s="7" t="str" cm="1">
        <f t="array" ref="J74">_xlfn.IFS(I74="","",AND(B74&lt;&gt;"土",B74&lt;&gt;"日"),I74,OR(B74&lt;&gt;"土",B74&lt;&gt;"日"),"")</f>
        <v/>
      </c>
    </row>
    <row r="75" spans="1:10" s="7" customFormat="1" ht="24.75" customHeight="1">
      <c r="A75" s="252" t="str">
        <f t="shared" si="3"/>
        <v/>
      </c>
      <c r="B75" s="253" t="str">
        <f t="shared" si="2"/>
        <v/>
      </c>
      <c r="C75" s="118"/>
      <c r="D75" s="119"/>
      <c r="E75" s="119"/>
      <c r="F75" s="409"/>
      <c r="G75" s="410"/>
      <c r="H75" s="411"/>
      <c r="I75" s="120"/>
      <c r="J75" s="7" t="str" cm="1">
        <f t="array" ref="J75">_xlfn.IFS(I75="","",AND(B75&lt;&gt;"土",B75&lt;&gt;"日"),I75,OR(B75&lt;&gt;"土",B75&lt;&gt;"日"),"")</f>
        <v/>
      </c>
    </row>
    <row r="76" spans="1:10" s="7" customFormat="1" ht="24.75" customHeight="1">
      <c r="A76" s="252" t="str">
        <f t="shared" si="3"/>
        <v/>
      </c>
      <c r="B76" s="253" t="str">
        <f t="shared" si="2"/>
        <v/>
      </c>
      <c r="C76" s="118"/>
      <c r="D76" s="119"/>
      <c r="E76" s="119"/>
      <c r="F76" s="409"/>
      <c r="G76" s="410"/>
      <c r="H76" s="411"/>
      <c r="I76" s="120"/>
      <c r="J76" s="7" t="str" cm="1">
        <f t="array" ref="J76">_xlfn.IFS(I76="","",AND(B76&lt;&gt;"土",B76&lt;&gt;"日"),I76,OR(B76&lt;&gt;"土",B76&lt;&gt;"日"),"")</f>
        <v/>
      </c>
    </row>
    <row r="77" spans="1:10" s="7" customFormat="1" ht="24.75" customHeight="1">
      <c r="A77" s="252" t="str">
        <f t="shared" si="3"/>
        <v/>
      </c>
      <c r="B77" s="253" t="str">
        <f t="shared" si="2"/>
        <v/>
      </c>
      <c r="C77" s="118"/>
      <c r="D77" s="119"/>
      <c r="E77" s="119"/>
      <c r="F77" s="409"/>
      <c r="G77" s="410"/>
      <c r="H77" s="411"/>
      <c r="I77" s="120"/>
      <c r="J77" s="7" t="str" cm="1">
        <f t="array" ref="J77">_xlfn.IFS(I77="","",AND(B77&lt;&gt;"土",B77&lt;&gt;"日"),I77,OR(B77&lt;&gt;"土",B77&lt;&gt;"日"),"")</f>
        <v/>
      </c>
    </row>
    <row r="78" spans="1:10" s="7" customFormat="1" ht="24.75" customHeight="1">
      <c r="A78" s="252" t="str">
        <f t="shared" si="3"/>
        <v/>
      </c>
      <c r="B78" s="253" t="str">
        <f t="shared" si="2"/>
        <v/>
      </c>
      <c r="C78" s="118"/>
      <c r="D78" s="119"/>
      <c r="E78" s="118"/>
      <c r="F78" s="409"/>
      <c r="G78" s="410"/>
      <c r="H78" s="411"/>
      <c r="I78" s="120"/>
      <c r="J78" s="7" t="str" cm="1">
        <f t="array" ref="J78">_xlfn.IFS(I78="","",AND(B78&lt;&gt;"土",B78&lt;&gt;"日"),I78,OR(B78&lt;&gt;"土",B78&lt;&gt;"日"),"")</f>
        <v/>
      </c>
    </row>
    <row r="79" spans="1:10" s="7" customFormat="1" ht="24.75" customHeight="1">
      <c r="A79" s="252" t="str">
        <f t="shared" si="3"/>
        <v/>
      </c>
      <c r="B79" s="253" t="str">
        <f t="shared" si="2"/>
        <v/>
      </c>
      <c r="C79" s="118"/>
      <c r="D79" s="119"/>
      <c r="E79" s="118"/>
      <c r="F79" s="409"/>
      <c r="G79" s="410"/>
      <c r="H79" s="411"/>
      <c r="I79" s="120"/>
      <c r="J79" s="7" t="str" cm="1">
        <f t="array" ref="J79">_xlfn.IFS(I79="","",AND(B79&lt;&gt;"土",B79&lt;&gt;"日"),I79,OR(B79&lt;&gt;"土",B79&lt;&gt;"日"),"")</f>
        <v/>
      </c>
    </row>
    <row r="80" spans="1:10" s="7" customFormat="1" ht="24.75" customHeight="1">
      <c r="A80" s="252" t="str">
        <f t="shared" si="3"/>
        <v/>
      </c>
      <c r="B80" s="253" t="str">
        <f t="shared" si="2"/>
        <v/>
      </c>
      <c r="C80" s="118"/>
      <c r="D80" s="119"/>
      <c r="E80" s="118"/>
      <c r="F80" s="409"/>
      <c r="G80" s="410"/>
      <c r="H80" s="411"/>
      <c r="I80" s="120"/>
      <c r="J80" s="7" t="str" cm="1">
        <f t="array" ref="J80">_xlfn.IFS(I80="","",AND(B80&lt;&gt;"土",B80&lt;&gt;"日"),I80,OR(B80&lt;&gt;"土",B80&lt;&gt;"日"),"")</f>
        <v/>
      </c>
    </row>
    <row r="81" spans="1:14" s="7" customFormat="1" ht="24.75" customHeight="1">
      <c r="A81" s="252" t="str">
        <f t="shared" si="3"/>
        <v/>
      </c>
      <c r="B81" s="253" t="str">
        <f t="shared" si="2"/>
        <v/>
      </c>
      <c r="C81" s="118"/>
      <c r="D81" s="119"/>
      <c r="E81" s="118"/>
      <c r="F81" s="409"/>
      <c r="G81" s="410"/>
      <c r="H81" s="411"/>
      <c r="I81" s="120"/>
      <c r="J81" s="7" t="str" cm="1">
        <f t="array" ref="J81">_xlfn.IFS(I81="","",AND(B81&lt;&gt;"土",B81&lt;&gt;"日"),I81,OR(B81&lt;&gt;"土",B81&lt;&gt;"日"),"")</f>
        <v/>
      </c>
      <c r="K81" s="44"/>
      <c r="L81" s="46"/>
      <c r="M81" s="46" t="s">
        <v>54</v>
      </c>
      <c r="N81" s="46" t="s">
        <v>140</v>
      </c>
    </row>
    <row r="82" spans="1:14" s="7" customFormat="1" ht="24.75" customHeight="1">
      <c r="A82" s="252" t="str">
        <f t="shared" si="3"/>
        <v/>
      </c>
      <c r="B82" s="253" t="str">
        <f t="shared" si="2"/>
        <v/>
      </c>
      <c r="C82" s="118"/>
      <c r="D82" s="119"/>
      <c r="E82" s="118"/>
      <c r="F82" s="409"/>
      <c r="G82" s="410"/>
      <c r="H82" s="411"/>
      <c r="I82" s="120"/>
      <c r="J82" s="7" t="str" cm="1">
        <f t="array" ref="J82">_xlfn.IFS(I82="","",AND(B82&lt;&gt;"土",B82&lt;&gt;"日"),I82,OR(B82&lt;&gt;"土",B82&lt;&gt;"日"),"")</f>
        <v/>
      </c>
      <c r="K82" s="396" t="s">
        <v>142</v>
      </c>
      <c r="L82" s="47" t="s">
        <v>30</v>
      </c>
      <c r="M82" s="48">
        <f>D88</f>
        <v>0</v>
      </c>
      <c r="N82" s="48">
        <f>E88</f>
        <v>0</v>
      </c>
    </row>
    <row r="83" spans="1:14" s="7" customFormat="1" ht="24.75" customHeight="1">
      <c r="A83" s="252" t="str" cm="1">
        <f t="array" ref="A83">_xlfn.IFS(A82="","",MONTH(A82+1)=M53,A82+1,TRUE,"")</f>
        <v/>
      </c>
      <c r="B83" s="253" t="str">
        <f t="shared" si="2"/>
        <v/>
      </c>
      <c r="C83" s="118"/>
      <c r="D83" s="119"/>
      <c r="E83" s="118"/>
      <c r="F83" s="409"/>
      <c r="G83" s="410"/>
      <c r="H83" s="411"/>
      <c r="I83" s="120"/>
      <c r="J83" s="7" t="str" cm="1">
        <f t="array" ref="J83">_xlfn.IFS(I83="","",AND(B83&lt;&gt;"土",B83&lt;&gt;"日"),I83,OR(B83&lt;&gt;"土",B83&lt;&gt;"日"),"")</f>
        <v/>
      </c>
      <c r="K83" s="397"/>
      <c r="L83" s="49" t="s">
        <v>141</v>
      </c>
      <c r="M83" s="48">
        <f>D87</f>
        <v>0</v>
      </c>
      <c r="N83" s="48">
        <f>E87</f>
        <v>0</v>
      </c>
    </row>
    <row r="84" spans="1:14" ht="24.75" customHeight="1">
      <c r="A84" s="252" t="str" cm="1">
        <f t="array" ref="A84">_xlfn.IFS(A83="","",MONTH(A83+1)=M53,A83+1,TRUE,"")</f>
        <v/>
      </c>
      <c r="B84" s="253" t="str">
        <f t="shared" si="2"/>
        <v/>
      </c>
      <c r="C84" s="118"/>
      <c r="D84" s="119"/>
      <c r="E84" s="118"/>
      <c r="F84" s="409"/>
      <c r="G84" s="410"/>
      <c r="H84" s="411"/>
      <c r="I84" s="120"/>
      <c r="J84" s="1" t="str" cm="1">
        <f t="array" ref="J84">_xlfn.IFS(I84="","",AND(B84&lt;&gt;"土",B84&lt;&gt;"日"),I84,OR(B84&lt;&gt;"土",B84&lt;&gt;"日"),"")</f>
        <v/>
      </c>
      <c r="K84" s="397"/>
      <c r="L84" s="49" t="s">
        <v>40</v>
      </c>
      <c r="M84" s="50" t="str">
        <f>IFERROR(ROUNDDOWN(M83/M82,3),"")</f>
        <v/>
      </c>
      <c r="N84" s="50" t="str">
        <f>IFERROR(ROUNDDOWN(N83/N82,3),"")</f>
        <v/>
      </c>
    </row>
    <row r="85" spans="1:14" ht="24.75" customHeight="1">
      <c r="A85" s="252" t="str" cm="1">
        <f t="array" ref="A85">_xlfn.IFS(A84="","",MONTH(A84+1)=M53,A84+1,TRUE,"")</f>
        <v/>
      </c>
      <c r="B85" s="253" t="str">
        <f t="shared" si="2"/>
        <v/>
      </c>
      <c r="C85" s="118"/>
      <c r="D85" s="119"/>
      <c r="E85" s="118"/>
      <c r="F85" s="409"/>
      <c r="G85" s="410"/>
      <c r="H85" s="411"/>
      <c r="I85" s="120"/>
      <c r="J85" s="1" t="str" cm="1">
        <f t="array" ref="J85">_xlfn.IFS(I85="","",AND(B85&lt;&gt;"土",B85&lt;&gt;"日"),I85,OR(B85&lt;&gt;"土",B85&lt;&gt;"日"),"")</f>
        <v/>
      </c>
      <c r="K85" s="397"/>
      <c r="L85" s="47" t="s">
        <v>55</v>
      </c>
      <c r="M85" s="51" t="str">
        <f>IF(M84="","",IF(M84&gt;=0.285,"4週8休以上",IF(M84&gt;=0.25,"4週7休以上4週8休未満",IF(M84&gt;=0.214,"4週6休以上4週7休未満",IF(0.214&gt;M84,"4週6休未満")))))</f>
        <v/>
      </c>
      <c r="N85" s="51" t="str">
        <f>IF(N84="","",IF(N84&gt;=0.7,"70%以上",IF(0.7&gt;N84,"70%未満")))</f>
        <v/>
      </c>
    </row>
    <row r="86" spans="1:14" s="8" customFormat="1" ht="3" customHeight="1" thickBot="1">
      <c r="A86" s="4"/>
      <c r="B86" s="26"/>
      <c r="C86" s="4"/>
      <c r="D86" s="4"/>
      <c r="E86" s="4"/>
      <c r="F86" s="4"/>
      <c r="G86" s="4"/>
      <c r="H86" s="4"/>
      <c r="I86" s="4"/>
      <c r="K86" s="45"/>
      <c r="L86" s="52"/>
      <c r="M86" s="52"/>
      <c r="N86" s="52"/>
    </row>
    <row r="87" spans="1:14" s="21" customFormat="1" ht="24.75" customHeight="1">
      <c r="A87" s="403" t="s">
        <v>163</v>
      </c>
      <c r="B87" s="404"/>
      <c r="C87" s="236">
        <f>COUNTIF(C55:C85,"○")</f>
        <v>0</v>
      </c>
      <c r="D87" s="236">
        <f>COUNTIF(D55:D85,"○")+COUNTIF(D55:D85,"●")</f>
        <v>0</v>
      </c>
      <c r="E87" s="237">
        <f>COUNTIF(E55:E85,"◎")</f>
        <v>0</v>
      </c>
      <c r="F87" s="38"/>
      <c r="G87" s="34"/>
      <c r="H87" s="34"/>
      <c r="I87" s="34"/>
      <c r="J87" s="21">
        <f>COUNTA(J55:J85)-COUNTBLANK(J55:J85)</f>
        <v>0</v>
      </c>
      <c r="K87" s="398" t="s">
        <v>102</v>
      </c>
      <c r="L87" s="47" t="s">
        <v>30</v>
      </c>
      <c r="M87" s="48" t="str">
        <f>IF(M84="","",M42+M82)</f>
        <v/>
      </c>
      <c r="N87" s="48" t="str">
        <f>IF(N84="","",N42+N82)</f>
        <v/>
      </c>
    </row>
    <row r="88" spans="1:14" s="21" customFormat="1" ht="24.75" customHeight="1" thickBot="1">
      <c r="A88" s="405" t="s">
        <v>164</v>
      </c>
      <c r="B88" s="406"/>
      <c r="C88" s="238">
        <f>IFERROR(IF(M53="",0,DAY(EOMONTH(A55,0))-COUNTIF(C55:C85,"―")),0)</f>
        <v>0</v>
      </c>
      <c r="D88" s="239">
        <f>IFERROR(IF(M53="",0,DAY(EOMONTH(A55,0))-COUNTIF(D55:D85,"―")),0)</f>
        <v>0</v>
      </c>
      <c r="E88" s="240" cm="1">
        <f t="array" ref="E88">_xlfn.IFS(A52="令和　年　月",0,M53="",0,COUNTIF(B55:B85,"土")+COUNTIF(B55:B85,"日")+J87-COUNTIF(E55:E85,"―")=0,0,TRUE,COUNTIF(B55:B85,"土")+COUNTIF(B55:B85,"日")+J87-COUNTIF(E55:E85,"―"))</f>
        <v>0</v>
      </c>
      <c r="F88" s="38"/>
      <c r="G88" s="248" t="s">
        <v>112</v>
      </c>
      <c r="H88" s="244" t="str">
        <f>M89</f>
        <v/>
      </c>
      <c r="I88" s="245" t="str">
        <f>M90</f>
        <v/>
      </c>
      <c r="K88" s="397"/>
      <c r="L88" s="49" t="s">
        <v>141</v>
      </c>
      <c r="M88" s="48" t="str">
        <f>IF(M84="","",M43+M83)</f>
        <v/>
      </c>
      <c r="N88" s="48" t="str">
        <f>IF(N84="","",N43+N83)</f>
        <v/>
      </c>
    </row>
    <row r="89" spans="1:14" s="21" customFormat="1" ht="24.75" customHeight="1" thickTop="1" thickBot="1">
      <c r="A89" s="407" t="s">
        <v>90</v>
      </c>
      <c r="B89" s="408"/>
      <c r="C89" s="241" t="str">
        <f>IFERROR(ROUNDDOWN(C87/C88,3),"-")</f>
        <v>-</v>
      </c>
      <c r="D89" s="242" t="str">
        <f>IFERROR(ROUNDDOWN(D87/D88,3),"-")</f>
        <v>-</v>
      </c>
      <c r="E89" s="243" t="str">
        <f>IFERROR(ROUNDDOWN(E87/E88,3),"-")</f>
        <v>-</v>
      </c>
      <c r="F89" s="99"/>
      <c r="G89" s="249" t="s">
        <v>113</v>
      </c>
      <c r="H89" s="246" t="str">
        <f>N89</f>
        <v/>
      </c>
      <c r="I89" s="247" t="str">
        <f>N90</f>
        <v/>
      </c>
      <c r="K89" s="397"/>
      <c r="L89" s="49" t="s">
        <v>40</v>
      </c>
      <c r="M89" s="50" t="str">
        <f>IFERROR(ROUNDDOWN(M88/M87,3),"")</f>
        <v/>
      </c>
      <c r="N89" s="50" t="str">
        <f>IFERROR(ROUNDDOWN(N88/N87,3),"")</f>
        <v/>
      </c>
    </row>
    <row r="90" spans="1:14" ht="57" customHeight="1">
      <c r="A90" s="401" t="s">
        <v>257</v>
      </c>
      <c r="B90" s="401"/>
      <c r="C90" s="401"/>
      <c r="D90" s="401"/>
      <c r="E90" s="401"/>
      <c r="F90" s="401"/>
      <c r="G90" s="401"/>
      <c r="H90" s="401"/>
      <c r="I90" s="402"/>
      <c r="K90" s="397"/>
      <c r="L90" s="47" t="s">
        <v>55</v>
      </c>
      <c r="M90" s="51" t="str">
        <f>IF(M89="","",IF(M89&gt;=0.285,"4週8休以上",IF(M89&gt;=0.25,"4週7休以上4週8休未満",IF(M89&gt;=0.214,"4週6休以上4週7休未満",IF(0.214&gt;M89,"4週6休未満")))))</f>
        <v/>
      </c>
      <c r="N90" s="51" t="str">
        <f>IF(N89="","",IF(N89&gt;=0.7,"70%以上",IF(0.7&gt;N89,"70%未満")))</f>
        <v/>
      </c>
    </row>
    <row r="91" spans="1:14" s="7" customFormat="1" ht="15" customHeight="1">
      <c r="A91" s="9" t="s">
        <v>12</v>
      </c>
      <c r="B91" s="10"/>
      <c r="C91" s="22"/>
      <c r="D91" s="22"/>
      <c r="E91" s="22"/>
      <c r="F91" s="22"/>
      <c r="G91" s="22"/>
      <c r="H91" s="22"/>
      <c r="I91" s="22"/>
    </row>
    <row r="92" spans="1:14" s="7" customFormat="1" ht="17.25" customHeight="1">
      <c r="A92" s="418" t="s">
        <v>220</v>
      </c>
      <c r="B92" s="418"/>
      <c r="C92" s="418"/>
      <c r="D92" s="418"/>
      <c r="E92" s="418"/>
      <c r="F92" s="418"/>
      <c r="G92" s="418"/>
      <c r="H92" s="418"/>
      <c r="I92" s="342"/>
    </row>
    <row r="93" spans="1:14" s="19" customFormat="1" ht="18" customHeight="1">
      <c r="A93" s="417" t="s">
        <v>9</v>
      </c>
      <c r="B93" s="417"/>
      <c r="C93" s="17" t="str">
        <f>IF(A97="令和　年　月","","第 "&amp;基本情報入力!$C$3&amp;" 号")</f>
        <v/>
      </c>
      <c r="D93" s="18"/>
      <c r="E93" s="18"/>
      <c r="F93" s="39"/>
      <c r="G93" s="39" t="s">
        <v>107</v>
      </c>
      <c r="H93" s="415" t="str">
        <f>IF(A97="令和　年　月","　　　年　　月　　日",基本情報入力!$C$13)</f>
        <v>　　　年　　月　　日</v>
      </c>
      <c r="I93" s="416"/>
    </row>
    <row r="94" spans="1:14" s="19" customFormat="1" ht="18" customHeight="1">
      <c r="A94" s="417" t="s">
        <v>10</v>
      </c>
      <c r="B94" s="417"/>
      <c r="C94" s="432" t="str">
        <f>IF(A97="令和　年　月","",基本情報入力!$C$4)</f>
        <v/>
      </c>
      <c r="D94" s="432"/>
      <c r="E94" s="432"/>
      <c r="F94" s="432"/>
      <c r="G94" s="33" t="s">
        <v>108</v>
      </c>
      <c r="H94" s="415" t="str">
        <f>IF(A97="令和　年　月","　　　年　　月　　日",基本情報入力!$C$14)</f>
        <v>　　　年　　月　　日</v>
      </c>
      <c r="I94" s="416"/>
    </row>
    <row r="95" spans="1:14" s="19" customFormat="1" ht="18" customHeight="1">
      <c r="A95" s="417" t="s">
        <v>11</v>
      </c>
      <c r="B95" s="417"/>
      <c r="C95" s="432" t="str">
        <f>IF(A97="令和　年　月","",基本情報入力!$C$8)</f>
        <v/>
      </c>
      <c r="D95" s="432"/>
      <c r="E95" s="432"/>
      <c r="F95" s="432"/>
      <c r="G95" s="33" t="s">
        <v>106</v>
      </c>
      <c r="H95" s="415" t="str">
        <f>IF(A97="令和　年　月","　　　年　　月　　日",基本情報入力!$C$15)</f>
        <v>　　　年　　月　　日</v>
      </c>
      <c r="I95" s="416"/>
      <c r="L95" s="19" t="s">
        <v>39</v>
      </c>
      <c r="M95" s="19">
        <f>M50+1</f>
        <v>3</v>
      </c>
    </row>
    <row r="96" spans="1:14" s="7" customFormat="1" ht="8.25" customHeight="1">
      <c r="A96" s="23"/>
      <c r="B96" s="23"/>
      <c r="C96" s="14"/>
      <c r="D96" s="14"/>
      <c r="E96" s="14"/>
      <c r="F96" s="14"/>
      <c r="G96" s="13"/>
      <c r="H96" s="13"/>
      <c r="I96" s="13"/>
    </row>
    <row r="97" spans="1:14" s="19" customFormat="1" ht="18" customHeight="1">
      <c r="A97" s="424" t="str" cm="1">
        <f t="array" ref="A97">_xlfn.IFS(基本情報入力!$C$13=0,"令和　年　月",EOMONTH(基本情報入力!$C$13,M99-1)&gt;=基本情報入力!$C$14,"令和　年　月",TRUE,EOMONTH(基本情報入力!$C$13,M99))</f>
        <v>令和　年　月</v>
      </c>
      <c r="B97" s="424"/>
      <c r="C97" s="424"/>
      <c r="D97" s="20"/>
      <c r="E97" s="20"/>
      <c r="F97" s="20"/>
      <c r="G97" s="27"/>
      <c r="H97" s="27"/>
      <c r="I97" s="27" t="str">
        <f>IF(A97="令和　年　月","No.  "&amp;"　　","No."&amp;$M95&amp;"　　")</f>
        <v>No.  　　</v>
      </c>
      <c r="L97" s="7" t="s">
        <v>34</v>
      </c>
      <c r="M97" s="7" t="str">
        <f>IFERROR(YEAR(A97),"****")</f>
        <v>****</v>
      </c>
      <c r="N97" s="7" t="s">
        <v>65</v>
      </c>
    </row>
    <row r="98" spans="1:14" ht="24.75" customHeight="1">
      <c r="A98" s="419" t="s">
        <v>167</v>
      </c>
      <c r="B98" s="421" t="s">
        <v>4</v>
      </c>
      <c r="C98" s="399" t="s">
        <v>5</v>
      </c>
      <c r="D98" s="399" t="s">
        <v>6</v>
      </c>
      <c r="E98" s="399" t="s">
        <v>91</v>
      </c>
      <c r="F98" s="399" t="s">
        <v>7</v>
      </c>
      <c r="G98" s="399"/>
      <c r="H98" s="399"/>
      <c r="I98" s="399" t="s">
        <v>145</v>
      </c>
      <c r="L98" s="19" t="s">
        <v>37</v>
      </c>
      <c r="M98" s="19" t="str">
        <f>IF(EDATE(基本情報入力!$C$13,M99-1)&gt;=基本情報入力!$C$14,"",MONTH(EOMONTH(基本情報入力!$C$13,M99)))</f>
        <v/>
      </c>
      <c r="N98" s="19" t="s">
        <v>32</v>
      </c>
    </row>
    <row r="99" spans="1:14" ht="24.75" customHeight="1" thickBot="1">
      <c r="A99" s="420"/>
      <c r="B99" s="422"/>
      <c r="C99" s="423"/>
      <c r="D99" s="423"/>
      <c r="E99" s="400"/>
      <c r="F99" s="423"/>
      <c r="G99" s="423"/>
      <c r="H99" s="423"/>
      <c r="I99" s="423"/>
      <c r="L99" s="1" t="s">
        <v>38</v>
      </c>
      <c r="M99" s="1">
        <f>M95-1</f>
        <v>2</v>
      </c>
      <c r="N99" s="1" t="s">
        <v>67</v>
      </c>
    </row>
    <row r="100" spans="1:14" ht="24.75" customHeight="1" thickTop="1">
      <c r="A100" s="250" t="str">
        <f>IFERROR(DATE(M97,M98,1),"")</f>
        <v/>
      </c>
      <c r="B100" s="251" t="str">
        <f t="shared" ref="B100:B130" si="4">IF(A100="","",TEXT(WEEKDAY(+A100),"aaa"))</f>
        <v/>
      </c>
      <c r="C100" s="115"/>
      <c r="D100" s="116"/>
      <c r="E100" s="116"/>
      <c r="F100" s="412"/>
      <c r="G100" s="413"/>
      <c r="H100" s="414"/>
      <c r="I100" s="117"/>
      <c r="J100" s="1" t="str" cm="1">
        <f t="array" ref="J100">_xlfn.IFS(I100="","",AND(B100&lt;&gt;"土",B100&lt;&gt;"日"),I100,OR(B100&lt;&gt;"土",B100&lt;&gt;"日"),"")</f>
        <v/>
      </c>
    </row>
    <row r="101" spans="1:14" ht="24.75" customHeight="1">
      <c r="A101" s="252" t="str">
        <f>IFERROR(A100+1,"")</f>
        <v/>
      </c>
      <c r="B101" s="253" t="str">
        <f t="shared" si="4"/>
        <v/>
      </c>
      <c r="C101" s="118"/>
      <c r="D101" s="119"/>
      <c r="E101" s="119"/>
      <c r="F101" s="409"/>
      <c r="G101" s="410"/>
      <c r="H101" s="411"/>
      <c r="I101" s="120"/>
      <c r="J101" s="1" t="str" cm="1">
        <f t="array" ref="J101">_xlfn.IFS(I101="","",AND(B101&lt;&gt;"土",B101&lt;&gt;"日"),I101,OR(B101&lt;&gt;"土",B101&lt;&gt;"日"),"")</f>
        <v/>
      </c>
    </row>
    <row r="102" spans="1:14" s="7" customFormat="1" ht="24.75" customHeight="1">
      <c r="A102" s="252" t="str">
        <f t="shared" ref="A102:A127" si="5">IFERROR(A101+1,"")</f>
        <v/>
      </c>
      <c r="B102" s="253" t="str">
        <f t="shared" si="4"/>
        <v/>
      </c>
      <c r="C102" s="118"/>
      <c r="D102" s="119"/>
      <c r="E102" s="119"/>
      <c r="F102" s="409"/>
      <c r="G102" s="410"/>
      <c r="H102" s="411"/>
      <c r="I102" s="120"/>
      <c r="J102" s="7" t="str" cm="1">
        <f t="array" ref="J102">_xlfn.IFS(I102="","",AND(B102&lt;&gt;"土",B102&lt;&gt;"日"),I102,OR(B102&lt;&gt;"土",B102&lt;&gt;"日"),"")</f>
        <v/>
      </c>
    </row>
    <row r="103" spans="1:14" s="7" customFormat="1" ht="24.75" customHeight="1">
      <c r="A103" s="252" t="str">
        <f t="shared" si="5"/>
        <v/>
      </c>
      <c r="B103" s="253" t="str">
        <f t="shared" si="4"/>
        <v/>
      </c>
      <c r="C103" s="118"/>
      <c r="D103" s="119"/>
      <c r="E103" s="119"/>
      <c r="F103" s="409"/>
      <c r="G103" s="410"/>
      <c r="H103" s="411"/>
      <c r="I103" s="120"/>
      <c r="J103" s="7" t="str" cm="1">
        <f t="array" ref="J103">_xlfn.IFS(I103="","",AND(B103&lt;&gt;"土",B103&lt;&gt;"日"),I103,OR(B103&lt;&gt;"土",B103&lt;&gt;"日"),"")</f>
        <v/>
      </c>
    </row>
    <row r="104" spans="1:14" s="7" customFormat="1" ht="24.75" customHeight="1">
      <c r="A104" s="252" t="str">
        <f t="shared" si="5"/>
        <v/>
      </c>
      <c r="B104" s="253" t="str">
        <f t="shared" si="4"/>
        <v/>
      </c>
      <c r="C104" s="118"/>
      <c r="D104" s="119"/>
      <c r="E104" s="119"/>
      <c r="F104" s="409"/>
      <c r="G104" s="410"/>
      <c r="H104" s="411"/>
      <c r="I104" s="120"/>
      <c r="J104" s="7" t="str" cm="1">
        <f t="array" ref="J104">_xlfn.IFS(I104="","",AND(B104&lt;&gt;"土",B104&lt;&gt;"日"),I104,OR(B104&lt;&gt;"土",B104&lt;&gt;"日"),"")</f>
        <v/>
      </c>
    </row>
    <row r="105" spans="1:14" s="7" customFormat="1" ht="24.75" customHeight="1">
      <c r="A105" s="252" t="str">
        <f t="shared" si="5"/>
        <v/>
      </c>
      <c r="B105" s="253" t="str">
        <f t="shared" si="4"/>
        <v/>
      </c>
      <c r="C105" s="118"/>
      <c r="D105" s="119"/>
      <c r="E105" s="119"/>
      <c r="F105" s="425"/>
      <c r="G105" s="426"/>
      <c r="H105" s="427"/>
      <c r="I105" s="120"/>
      <c r="J105" s="7" t="str" cm="1">
        <f t="array" ref="J105">_xlfn.IFS(I105="","",AND(B105&lt;&gt;"土",B105&lt;&gt;"日"),I105,OR(B105&lt;&gt;"土",B105&lt;&gt;"日"),"")</f>
        <v/>
      </c>
    </row>
    <row r="106" spans="1:14" s="7" customFormat="1" ht="24.75" customHeight="1">
      <c r="A106" s="252" t="str">
        <f t="shared" si="5"/>
        <v/>
      </c>
      <c r="B106" s="253" t="str">
        <f t="shared" si="4"/>
        <v/>
      </c>
      <c r="C106" s="118"/>
      <c r="D106" s="119"/>
      <c r="E106" s="119"/>
      <c r="F106" s="409"/>
      <c r="G106" s="410"/>
      <c r="H106" s="411"/>
      <c r="I106" s="120"/>
      <c r="J106" s="7" t="str" cm="1">
        <f t="array" ref="J106">_xlfn.IFS(I106="","",AND(B106&lt;&gt;"土",B106&lt;&gt;"日"),I106,OR(B106&lt;&gt;"土",B106&lt;&gt;"日"),"")</f>
        <v/>
      </c>
    </row>
    <row r="107" spans="1:14" s="7" customFormat="1" ht="24.75" customHeight="1">
      <c r="A107" s="252" t="str">
        <f t="shared" si="5"/>
        <v/>
      </c>
      <c r="B107" s="253" t="str">
        <f t="shared" si="4"/>
        <v/>
      </c>
      <c r="C107" s="118"/>
      <c r="D107" s="119"/>
      <c r="E107" s="119"/>
      <c r="F107" s="409"/>
      <c r="G107" s="410"/>
      <c r="H107" s="411"/>
      <c r="I107" s="120"/>
      <c r="J107" s="7" t="str" cm="1">
        <f t="array" ref="J107">_xlfn.IFS(I107="","",AND(B107&lt;&gt;"土",B107&lt;&gt;"日"),I107,OR(B107&lt;&gt;"土",B107&lt;&gt;"日"),"")</f>
        <v/>
      </c>
    </row>
    <row r="108" spans="1:14" s="7" customFormat="1" ht="24.75" customHeight="1">
      <c r="A108" s="252" t="str">
        <f t="shared" si="5"/>
        <v/>
      </c>
      <c r="B108" s="253" t="str">
        <f t="shared" si="4"/>
        <v/>
      </c>
      <c r="C108" s="118"/>
      <c r="D108" s="119"/>
      <c r="E108" s="119"/>
      <c r="F108" s="409"/>
      <c r="G108" s="410"/>
      <c r="H108" s="411"/>
      <c r="I108" s="120"/>
      <c r="J108" s="7" t="str" cm="1">
        <f t="array" ref="J108">_xlfn.IFS(I108="","",AND(B108&lt;&gt;"土",B108&lt;&gt;"日"),I108,OR(B108&lt;&gt;"土",B108&lt;&gt;"日"),"")</f>
        <v/>
      </c>
    </row>
    <row r="109" spans="1:14" s="7" customFormat="1" ht="24.75" customHeight="1">
      <c r="A109" s="252" t="str">
        <f t="shared" si="5"/>
        <v/>
      </c>
      <c r="B109" s="253" t="str">
        <f t="shared" si="4"/>
        <v/>
      </c>
      <c r="C109" s="118"/>
      <c r="D109" s="119"/>
      <c r="E109" s="119"/>
      <c r="F109" s="409"/>
      <c r="G109" s="410"/>
      <c r="H109" s="411"/>
      <c r="I109" s="120"/>
      <c r="J109" s="7" t="str" cm="1">
        <f t="array" ref="J109">_xlfn.IFS(I109="","",AND(B109&lt;&gt;"土",B109&lt;&gt;"日"),I109,OR(B109&lt;&gt;"土",B109&lt;&gt;"日"),"")</f>
        <v/>
      </c>
    </row>
    <row r="110" spans="1:14" s="7" customFormat="1" ht="24.75" customHeight="1">
      <c r="A110" s="252" t="str">
        <f t="shared" si="5"/>
        <v/>
      </c>
      <c r="B110" s="253" t="str">
        <f t="shared" si="4"/>
        <v/>
      </c>
      <c r="C110" s="118"/>
      <c r="D110" s="119"/>
      <c r="E110" s="119"/>
      <c r="F110" s="409"/>
      <c r="G110" s="410"/>
      <c r="H110" s="411"/>
      <c r="I110" s="120"/>
      <c r="J110" s="7" t="str" cm="1">
        <f t="array" ref="J110">_xlfn.IFS(I110="","",AND(B110&lt;&gt;"土",B110&lt;&gt;"日"),I110,OR(B110&lt;&gt;"土",B110&lt;&gt;"日"),"")</f>
        <v/>
      </c>
    </row>
    <row r="111" spans="1:14" s="7" customFormat="1" ht="24.75" customHeight="1">
      <c r="A111" s="252" t="str">
        <f t="shared" si="5"/>
        <v/>
      </c>
      <c r="B111" s="253" t="str">
        <f t="shared" si="4"/>
        <v/>
      </c>
      <c r="C111" s="118"/>
      <c r="D111" s="119"/>
      <c r="E111" s="119"/>
      <c r="F111" s="409"/>
      <c r="G111" s="410"/>
      <c r="H111" s="411"/>
      <c r="I111" s="120"/>
      <c r="J111" s="7" t="str" cm="1">
        <f t="array" ref="J111">_xlfn.IFS(I111="","",AND(B111&lt;&gt;"土",B111&lt;&gt;"日"),I111,OR(B111&lt;&gt;"土",B111&lt;&gt;"日"),"")</f>
        <v/>
      </c>
    </row>
    <row r="112" spans="1:14" s="7" customFormat="1" ht="24.75" customHeight="1">
      <c r="A112" s="252" t="str">
        <f t="shared" si="5"/>
        <v/>
      </c>
      <c r="B112" s="253" t="str">
        <f t="shared" si="4"/>
        <v/>
      </c>
      <c r="C112" s="118"/>
      <c r="D112" s="119"/>
      <c r="E112" s="119"/>
      <c r="F112" s="409"/>
      <c r="G112" s="410"/>
      <c r="H112" s="411"/>
      <c r="I112" s="120"/>
      <c r="J112" s="7" t="str" cm="1">
        <f t="array" ref="J112">_xlfn.IFS(I112="","",AND(B112&lt;&gt;"土",B112&lt;&gt;"日"),I112,OR(B112&lt;&gt;"土",B112&lt;&gt;"日"),"")</f>
        <v/>
      </c>
    </row>
    <row r="113" spans="1:14" s="7" customFormat="1" ht="24.75" customHeight="1">
      <c r="A113" s="252" t="str">
        <f t="shared" si="5"/>
        <v/>
      </c>
      <c r="B113" s="253" t="str">
        <f t="shared" si="4"/>
        <v/>
      </c>
      <c r="C113" s="118"/>
      <c r="D113" s="119"/>
      <c r="E113" s="119"/>
      <c r="F113" s="409"/>
      <c r="G113" s="410"/>
      <c r="H113" s="411"/>
      <c r="I113" s="120"/>
      <c r="J113" s="7" t="str" cm="1">
        <f t="array" ref="J113">_xlfn.IFS(I113="","",AND(B113&lt;&gt;"土",B113&lt;&gt;"日"),I113,OR(B113&lt;&gt;"土",B113&lt;&gt;"日"),"")</f>
        <v/>
      </c>
    </row>
    <row r="114" spans="1:14" s="7" customFormat="1" ht="24.75" customHeight="1">
      <c r="A114" s="252" t="str">
        <f t="shared" si="5"/>
        <v/>
      </c>
      <c r="B114" s="253" t="str">
        <f t="shared" si="4"/>
        <v/>
      </c>
      <c r="C114" s="118"/>
      <c r="D114" s="119"/>
      <c r="E114" s="119"/>
      <c r="F114" s="409"/>
      <c r="G114" s="410"/>
      <c r="H114" s="411"/>
      <c r="I114" s="120"/>
      <c r="J114" s="7" t="str" cm="1">
        <f t="array" ref="J114">_xlfn.IFS(I114="","",AND(B114&lt;&gt;"土",B114&lt;&gt;"日"),I114,OR(B114&lt;&gt;"土",B114&lt;&gt;"日"),"")</f>
        <v/>
      </c>
    </row>
    <row r="115" spans="1:14" s="7" customFormat="1" ht="24.75" customHeight="1">
      <c r="A115" s="252" t="str">
        <f t="shared" si="5"/>
        <v/>
      </c>
      <c r="B115" s="253" t="str">
        <f t="shared" si="4"/>
        <v/>
      </c>
      <c r="C115" s="118"/>
      <c r="D115" s="119"/>
      <c r="E115" s="119"/>
      <c r="F115" s="409"/>
      <c r="G115" s="410"/>
      <c r="H115" s="411"/>
      <c r="I115" s="120"/>
      <c r="J115" s="7" t="str" cm="1">
        <f t="array" ref="J115">_xlfn.IFS(I115="","",AND(B115&lt;&gt;"土",B115&lt;&gt;"日"),I115,OR(B115&lt;&gt;"土",B115&lt;&gt;"日"),"")</f>
        <v/>
      </c>
    </row>
    <row r="116" spans="1:14" s="7" customFormat="1" ht="24.75" customHeight="1">
      <c r="A116" s="252" t="str">
        <f t="shared" si="5"/>
        <v/>
      </c>
      <c r="B116" s="253" t="str">
        <f t="shared" si="4"/>
        <v/>
      </c>
      <c r="C116" s="118"/>
      <c r="D116" s="119"/>
      <c r="E116" s="119"/>
      <c r="F116" s="409"/>
      <c r="G116" s="410"/>
      <c r="H116" s="411"/>
      <c r="I116" s="120"/>
      <c r="J116" s="7" t="str" cm="1">
        <f t="array" ref="J116">_xlfn.IFS(I116="","",AND(B116&lt;&gt;"土",B116&lt;&gt;"日"),I116,OR(B116&lt;&gt;"土",B116&lt;&gt;"日"),"")</f>
        <v/>
      </c>
    </row>
    <row r="117" spans="1:14" s="7" customFormat="1" ht="24.75" customHeight="1">
      <c r="A117" s="252" t="str">
        <f t="shared" si="5"/>
        <v/>
      </c>
      <c r="B117" s="253" t="str">
        <f t="shared" si="4"/>
        <v/>
      </c>
      <c r="C117" s="118"/>
      <c r="D117" s="119"/>
      <c r="E117" s="119"/>
      <c r="F117" s="409"/>
      <c r="G117" s="410"/>
      <c r="H117" s="411"/>
      <c r="I117" s="120"/>
      <c r="J117" s="7" t="str" cm="1">
        <f t="array" ref="J117">_xlfn.IFS(I117="","",AND(B117&lt;&gt;"土",B117&lt;&gt;"日"),I117,OR(B117&lt;&gt;"土",B117&lt;&gt;"日"),"")</f>
        <v/>
      </c>
    </row>
    <row r="118" spans="1:14" s="7" customFormat="1" ht="24.75" customHeight="1">
      <c r="A118" s="252" t="str">
        <f t="shared" si="5"/>
        <v/>
      </c>
      <c r="B118" s="253" t="str">
        <f t="shared" si="4"/>
        <v/>
      </c>
      <c r="C118" s="118"/>
      <c r="D118" s="119"/>
      <c r="E118" s="119"/>
      <c r="F118" s="409"/>
      <c r="G118" s="410"/>
      <c r="H118" s="411"/>
      <c r="I118" s="120"/>
      <c r="J118" s="7" t="str" cm="1">
        <f t="array" ref="J118">_xlfn.IFS(I118="","",AND(B118&lt;&gt;"土",B118&lt;&gt;"日"),I118,OR(B118&lt;&gt;"土",B118&lt;&gt;"日"),"")</f>
        <v/>
      </c>
    </row>
    <row r="119" spans="1:14" s="7" customFormat="1" ht="24.75" customHeight="1">
      <c r="A119" s="252" t="str">
        <f t="shared" si="5"/>
        <v/>
      </c>
      <c r="B119" s="253" t="str">
        <f t="shared" si="4"/>
        <v/>
      </c>
      <c r="C119" s="118"/>
      <c r="D119" s="119"/>
      <c r="E119" s="119"/>
      <c r="F119" s="409"/>
      <c r="G119" s="410"/>
      <c r="H119" s="411"/>
      <c r="I119" s="120"/>
      <c r="J119" s="7" t="str" cm="1">
        <f t="array" ref="J119">_xlfn.IFS(I119="","",AND(B119&lt;&gt;"土",B119&lt;&gt;"日"),I119,OR(B119&lt;&gt;"土",B119&lt;&gt;"日"),"")</f>
        <v/>
      </c>
    </row>
    <row r="120" spans="1:14" s="7" customFormat="1" ht="24.75" customHeight="1">
      <c r="A120" s="252" t="str">
        <f t="shared" si="5"/>
        <v/>
      </c>
      <c r="B120" s="253" t="str">
        <f t="shared" si="4"/>
        <v/>
      </c>
      <c r="C120" s="118"/>
      <c r="D120" s="119"/>
      <c r="E120" s="119"/>
      <c r="F120" s="409"/>
      <c r="G120" s="410"/>
      <c r="H120" s="411"/>
      <c r="I120" s="120"/>
      <c r="J120" s="7" t="str" cm="1">
        <f t="array" ref="J120">_xlfn.IFS(I120="","",AND(B120&lt;&gt;"土",B120&lt;&gt;"日"),I120,OR(B120&lt;&gt;"土",B120&lt;&gt;"日"),"")</f>
        <v/>
      </c>
    </row>
    <row r="121" spans="1:14" s="7" customFormat="1" ht="24.75" customHeight="1">
      <c r="A121" s="252" t="str">
        <f t="shared" si="5"/>
        <v/>
      </c>
      <c r="B121" s="253" t="str">
        <f t="shared" si="4"/>
        <v/>
      </c>
      <c r="C121" s="118"/>
      <c r="D121" s="119"/>
      <c r="E121" s="119"/>
      <c r="F121" s="409"/>
      <c r="G121" s="410"/>
      <c r="H121" s="411"/>
      <c r="I121" s="120"/>
      <c r="J121" s="7" t="str" cm="1">
        <f t="array" ref="J121">_xlfn.IFS(I121="","",AND(B121&lt;&gt;"土",B121&lt;&gt;"日"),I121,OR(B121&lt;&gt;"土",B121&lt;&gt;"日"),"")</f>
        <v/>
      </c>
    </row>
    <row r="122" spans="1:14" s="7" customFormat="1" ht="24.75" customHeight="1">
      <c r="A122" s="252" t="str">
        <f t="shared" si="5"/>
        <v/>
      </c>
      <c r="B122" s="253" t="str">
        <f t="shared" si="4"/>
        <v/>
      </c>
      <c r="C122" s="118"/>
      <c r="D122" s="119"/>
      <c r="E122" s="119"/>
      <c r="F122" s="409"/>
      <c r="G122" s="410"/>
      <c r="H122" s="411"/>
      <c r="I122" s="120"/>
      <c r="J122" s="7" t="str" cm="1">
        <f t="array" ref="J122">_xlfn.IFS(I122="","",AND(B122&lt;&gt;"土",B122&lt;&gt;"日"),I122,OR(B122&lt;&gt;"土",B122&lt;&gt;"日"),"")</f>
        <v/>
      </c>
    </row>
    <row r="123" spans="1:14" s="7" customFormat="1" ht="24.75" customHeight="1">
      <c r="A123" s="252" t="str">
        <f t="shared" si="5"/>
        <v/>
      </c>
      <c r="B123" s="253" t="str">
        <f t="shared" si="4"/>
        <v/>
      </c>
      <c r="C123" s="118"/>
      <c r="D123" s="119"/>
      <c r="E123" s="118"/>
      <c r="F123" s="409"/>
      <c r="G123" s="410"/>
      <c r="H123" s="411"/>
      <c r="I123" s="120"/>
      <c r="J123" s="7" t="str" cm="1">
        <f t="array" ref="J123">_xlfn.IFS(I123="","",AND(B123&lt;&gt;"土",B123&lt;&gt;"日"),I123,OR(B123&lt;&gt;"土",B123&lt;&gt;"日"),"")</f>
        <v/>
      </c>
    </row>
    <row r="124" spans="1:14" s="7" customFormat="1" ht="24.75" customHeight="1">
      <c r="A124" s="252" t="str">
        <f t="shared" si="5"/>
        <v/>
      </c>
      <c r="B124" s="253" t="str">
        <f t="shared" si="4"/>
        <v/>
      </c>
      <c r="C124" s="118"/>
      <c r="D124" s="119"/>
      <c r="E124" s="118"/>
      <c r="F124" s="409"/>
      <c r="G124" s="410"/>
      <c r="H124" s="411"/>
      <c r="I124" s="120"/>
      <c r="J124" s="7" t="str" cm="1">
        <f t="array" ref="J124">_xlfn.IFS(I124="","",AND(B124&lt;&gt;"土",B124&lt;&gt;"日"),I124,OR(B124&lt;&gt;"土",B124&lt;&gt;"日"),"")</f>
        <v/>
      </c>
    </row>
    <row r="125" spans="1:14" s="7" customFormat="1" ht="24.75" customHeight="1">
      <c r="A125" s="252" t="str">
        <f t="shared" si="5"/>
        <v/>
      </c>
      <c r="B125" s="253" t="str">
        <f t="shared" si="4"/>
        <v/>
      </c>
      <c r="C125" s="118"/>
      <c r="D125" s="119"/>
      <c r="E125" s="118"/>
      <c r="F125" s="409"/>
      <c r="G125" s="410"/>
      <c r="H125" s="411"/>
      <c r="I125" s="120"/>
      <c r="J125" s="7" t="str" cm="1">
        <f t="array" ref="J125">_xlfn.IFS(I125="","",AND(B125&lt;&gt;"土",B125&lt;&gt;"日"),I125,OR(B125&lt;&gt;"土",B125&lt;&gt;"日"),"")</f>
        <v/>
      </c>
    </row>
    <row r="126" spans="1:14" s="7" customFormat="1" ht="24.75" customHeight="1">
      <c r="A126" s="252" t="str">
        <f t="shared" si="5"/>
        <v/>
      </c>
      <c r="B126" s="253" t="str">
        <f t="shared" si="4"/>
        <v/>
      </c>
      <c r="C126" s="118"/>
      <c r="D126" s="119"/>
      <c r="E126" s="118"/>
      <c r="F126" s="409"/>
      <c r="G126" s="410"/>
      <c r="H126" s="411"/>
      <c r="I126" s="120"/>
      <c r="J126" s="7" t="str" cm="1">
        <f t="array" ref="J126">_xlfn.IFS(I126="","",AND(B126&lt;&gt;"土",B126&lt;&gt;"日"),I126,OR(B126&lt;&gt;"土",B126&lt;&gt;"日"),"")</f>
        <v/>
      </c>
      <c r="K126" s="44"/>
      <c r="L126" s="46"/>
      <c r="M126" s="46" t="s">
        <v>54</v>
      </c>
      <c r="N126" s="46" t="s">
        <v>140</v>
      </c>
    </row>
    <row r="127" spans="1:14" s="7" customFormat="1" ht="24.75" customHeight="1">
      <c r="A127" s="252" t="str">
        <f t="shared" si="5"/>
        <v/>
      </c>
      <c r="B127" s="253" t="str">
        <f t="shared" si="4"/>
        <v/>
      </c>
      <c r="C127" s="118"/>
      <c r="D127" s="119"/>
      <c r="E127" s="118"/>
      <c r="F127" s="409"/>
      <c r="G127" s="410"/>
      <c r="H127" s="411"/>
      <c r="I127" s="120"/>
      <c r="J127" s="7" t="str" cm="1">
        <f t="array" ref="J127">_xlfn.IFS(I127="","",AND(B127&lt;&gt;"土",B127&lt;&gt;"日"),I127,OR(B127&lt;&gt;"土",B127&lt;&gt;"日"),"")</f>
        <v/>
      </c>
      <c r="K127" s="396" t="s">
        <v>142</v>
      </c>
      <c r="L127" s="47" t="s">
        <v>30</v>
      </c>
      <c r="M127" s="48">
        <f>D133</f>
        <v>0</v>
      </c>
      <c r="N127" s="48">
        <f>E133</f>
        <v>0</v>
      </c>
    </row>
    <row r="128" spans="1:14" s="7" customFormat="1" ht="24.75" customHeight="1">
      <c r="A128" s="252" t="str" cm="1">
        <f t="array" ref="A128">_xlfn.IFS(A127="","",MONTH(A127+1)=M98,A127+1,TRUE,"")</f>
        <v/>
      </c>
      <c r="B128" s="253" t="str">
        <f t="shared" si="4"/>
        <v/>
      </c>
      <c r="C128" s="118"/>
      <c r="D128" s="119"/>
      <c r="E128" s="118"/>
      <c r="F128" s="409"/>
      <c r="G128" s="410"/>
      <c r="H128" s="411"/>
      <c r="I128" s="120"/>
      <c r="J128" s="7" t="str" cm="1">
        <f t="array" ref="J128">_xlfn.IFS(I128="","",AND(B128&lt;&gt;"土",B128&lt;&gt;"日"),I128,OR(B128&lt;&gt;"土",B128&lt;&gt;"日"),"")</f>
        <v/>
      </c>
      <c r="K128" s="397"/>
      <c r="L128" s="49" t="s">
        <v>141</v>
      </c>
      <c r="M128" s="48">
        <f>D132</f>
        <v>0</v>
      </c>
      <c r="N128" s="48">
        <f>E132</f>
        <v>0</v>
      </c>
    </row>
    <row r="129" spans="1:14" ht="24.75" customHeight="1">
      <c r="A129" s="252" t="str" cm="1">
        <f t="array" ref="A129">_xlfn.IFS(A128="","",MONTH(A128+1)=M98,A128+1,TRUE,"")</f>
        <v/>
      </c>
      <c r="B129" s="253" t="str">
        <f t="shared" si="4"/>
        <v/>
      </c>
      <c r="C129" s="118"/>
      <c r="D129" s="119"/>
      <c r="E129" s="118"/>
      <c r="F129" s="409"/>
      <c r="G129" s="410"/>
      <c r="H129" s="411"/>
      <c r="I129" s="120"/>
      <c r="J129" s="1" t="str" cm="1">
        <f t="array" ref="J129">_xlfn.IFS(I129="","",AND(B129&lt;&gt;"土",B129&lt;&gt;"日"),I129,OR(B129&lt;&gt;"土",B129&lt;&gt;"日"),"")</f>
        <v/>
      </c>
      <c r="K129" s="397"/>
      <c r="L129" s="49" t="s">
        <v>40</v>
      </c>
      <c r="M129" s="50" t="str">
        <f>IFERROR(ROUNDDOWN(M128/M127,3),"")</f>
        <v/>
      </c>
      <c r="N129" s="50" t="str">
        <f>IFERROR(ROUNDDOWN(N128/N127,3),"")</f>
        <v/>
      </c>
    </row>
    <row r="130" spans="1:14" ht="24.75" customHeight="1">
      <c r="A130" s="252" t="str" cm="1">
        <f t="array" ref="A130">_xlfn.IFS(A129="","",MONTH(A129+1)=M98,A129+1,TRUE,"")</f>
        <v/>
      </c>
      <c r="B130" s="253" t="str">
        <f t="shared" si="4"/>
        <v/>
      </c>
      <c r="C130" s="118"/>
      <c r="D130" s="119"/>
      <c r="E130" s="118"/>
      <c r="F130" s="409"/>
      <c r="G130" s="410"/>
      <c r="H130" s="411"/>
      <c r="I130" s="120"/>
      <c r="J130" s="1" t="str" cm="1">
        <f t="array" ref="J130">_xlfn.IFS(I130="","",AND(B130&lt;&gt;"土",B130&lt;&gt;"日"),I130,OR(B130&lt;&gt;"土",B130&lt;&gt;"日"),"")</f>
        <v/>
      </c>
      <c r="K130" s="397"/>
      <c r="L130" s="47" t="s">
        <v>55</v>
      </c>
      <c r="M130" s="51" t="str">
        <f>IF(M129="","",IF(M129&gt;=0.285,"4週8休以上",IF(M129&gt;=0.25,"4週7休以上4週8休未満",IF(M129&gt;=0.214,"4週6休以上4週7休未満",IF(0.214&gt;M129,"4週6休未満")))))</f>
        <v/>
      </c>
      <c r="N130" s="51" t="str">
        <f>IF(N129="","",IF(N129&gt;=0.7,"70%以上",IF(0.7&gt;N129,"70%未満")))</f>
        <v/>
      </c>
    </row>
    <row r="131" spans="1:14" s="8" customFormat="1" ht="3" customHeight="1" thickBot="1">
      <c r="A131" s="4"/>
      <c r="B131" s="26"/>
      <c r="C131" s="4"/>
      <c r="D131" s="4"/>
      <c r="E131" s="4"/>
      <c r="F131" s="4"/>
      <c r="G131" s="4"/>
      <c r="H131" s="4"/>
      <c r="I131" s="4"/>
      <c r="K131" s="45"/>
      <c r="L131" s="52"/>
      <c r="M131" s="52"/>
      <c r="N131" s="52"/>
    </row>
    <row r="132" spans="1:14" s="21" customFormat="1" ht="24.75" customHeight="1">
      <c r="A132" s="403" t="s">
        <v>163</v>
      </c>
      <c r="B132" s="404"/>
      <c r="C132" s="236">
        <f>COUNTIF(C100:C130,"○")</f>
        <v>0</v>
      </c>
      <c r="D132" s="236">
        <f>COUNTIF(D100:D130,"○")+COUNTIF(D100:D130,"●")</f>
        <v>0</v>
      </c>
      <c r="E132" s="237">
        <f>COUNTIF(E100:E130,"◎")</f>
        <v>0</v>
      </c>
      <c r="F132" s="38"/>
      <c r="G132" s="34"/>
      <c r="H132" s="34"/>
      <c r="I132" s="34"/>
      <c r="J132" s="21">
        <f>COUNTA(J100:J130)-COUNTBLANK(J100:J130)</f>
        <v>0</v>
      </c>
      <c r="K132" s="398" t="s">
        <v>102</v>
      </c>
      <c r="L132" s="47" t="s">
        <v>30</v>
      </c>
      <c r="M132" s="48" t="str">
        <f>IF(M129="","",M87+M127)</f>
        <v/>
      </c>
      <c r="N132" s="48" t="str">
        <f>IF(N129="","",N87+N127)</f>
        <v/>
      </c>
    </row>
    <row r="133" spans="1:14" s="21" customFormat="1" ht="24.75" customHeight="1" thickBot="1">
      <c r="A133" s="405" t="s">
        <v>164</v>
      </c>
      <c r="B133" s="406"/>
      <c r="C133" s="238">
        <f>IFERROR(IF(M98="",0,DAY(EOMONTH(A100,0))-COUNTIF(C100:C130,"―")),0)</f>
        <v>0</v>
      </c>
      <c r="D133" s="239">
        <f>IFERROR(IF(M98="",0,DAY(EOMONTH(A100,0))-COUNTIF(D100:D130,"―")),0)</f>
        <v>0</v>
      </c>
      <c r="E133" s="240" cm="1">
        <f t="array" ref="E133">_xlfn.IFS(A97="令和　年　月",0,M98="",0,COUNTIF(B100:B130,"土")+COUNTIF(B100:B130,"日")+J132-COUNTIF(E100:E130,"―")=0,0,TRUE,COUNTIF(B100:B130,"土")+COUNTIF(B100:B130,"日")+J132-COUNTIF(E100:E130,"―"))</f>
        <v>0</v>
      </c>
      <c r="F133" s="38"/>
      <c r="G133" s="248" t="s">
        <v>112</v>
      </c>
      <c r="H133" s="244" t="str">
        <f>M134</f>
        <v/>
      </c>
      <c r="I133" s="245" t="str">
        <f>M135</f>
        <v/>
      </c>
      <c r="K133" s="397"/>
      <c r="L133" s="49" t="s">
        <v>141</v>
      </c>
      <c r="M133" s="48" t="str">
        <f>IF(M129="","",M88+M128)</f>
        <v/>
      </c>
      <c r="N133" s="48" t="str">
        <f>IF(N129="","",N88+N128)</f>
        <v/>
      </c>
    </row>
    <row r="134" spans="1:14" s="21" customFormat="1" ht="24.75" customHeight="1" thickTop="1" thickBot="1">
      <c r="A134" s="407" t="s">
        <v>90</v>
      </c>
      <c r="B134" s="408"/>
      <c r="C134" s="241" t="str">
        <f>IFERROR(ROUNDDOWN(C132/C133,3),"-")</f>
        <v>-</v>
      </c>
      <c r="D134" s="242" t="str">
        <f>IFERROR(ROUNDDOWN(D132/D133,3),"-")</f>
        <v>-</v>
      </c>
      <c r="E134" s="243" t="str">
        <f>IFERROR(ROUNDDOWN(E132/E133,3),"-")</f>
        <v>-</v>
      </c>
      <c r="F134" s="99"/>
      <c r="G134" s="249" t="s">
        <v>148</v>
      </c>
      <c r="H134" s="246" t="str">
        <f>N134</f>
        <v/>
      </c>
      <c r="I134" s="247" t="str">
        <f>N135</f>
        <v/>
      </c>
      <c r="K134" s="397"/>
      <c r="L134" s="49" t="s">
        <v>40</v>
      </c>
      <c r="M134" s="50" t="str">
        <f>IFERROR(ROUNDDOWN(M133/M132,3),"")</f>
        <v/>
      </c>
      <c r="N134" s="50" t="str">
        <f>IFERROR(ROUNDDOWN(N133/N132,3),"")</f>
        <v/>
      </c>
    </row>
    <row r="135" spans="1:14" ht="57" customHeight="1">
      <c r="A135" s="401" t="s">
        <v>257</v>
      </c>
      <c r="B135" s="401"/>
      <c r="C135" s="401"/>
      <c r="D135" s="401"/>
      <c r="E135" s="401"/>
      <c r="F135" s="401"/>
      <c r="G135" s="401"/>
      <c r="H135" s="401"/>
      <c r="I135" s="402"/>
      <c r="K135" s="397"/>
      <c r="L135" s="47" t="s">
        <v>55</v>
      </c>
      <c r="M135" s="51" t="str">
        <f>IF(M134="","",IF(M134&gt;=0.285,"4週8休以上",IF(M134&gt;=0.25,"4週7休以上4週8休未満",IF(M134&gt;=0.214,"4週6休以上4週7休未満",IF(0.214&gt;M134,"4週6休未満")))))</f>
        <v/>
      </c>
      <c r="N135" s="51" t="str">
        <f>IF(N134="","",IF(N134&gt;=0.7,"70%以上",IF(0.7&gt;N134,"70%未満")))</f>
        <v/>
      </c>
    </row>
    <row r="136" spans="1:14" s="7" customFormat="1" ht="15" customHeight="1">
      <c r="A136" s="9" t="s">
        <v>12</v>
      </c>
      <c r="B136" s="10"/>
      <c r="C136" s="22"/>
      <c r="D136" s="22"/>
      <c r="E136" s="22"/>
      <c r="F136" s="22"/>
      <c r="G136" s="22"/>
      <c r="H136" s="22"/>
      <c r="I136" s="22"/>
    </row>
    <row r="137" spans="1:14" s="7" customFormat="1" ht="17.25" customHeight="1">
      <c r="A137" s="418" t="s">
        <v>223</v>
      </c>
      <c r="B137" s="418"/>
      <c r="C137" s="418"/>
      <c r="D137" s="418"/>
      <c r="E137" s="418"/>
      <c r="F137" s="418"/>
      <c r="G137" s="418"/>
      <c r="H137" s="418"/>
      <c r="I137" s="342"/>
    </row>
    <row r="138" spans="1:14" s="19" customFormat="1" ht="18" customHeight="1">
      <c r="A138" s="417" t="s">
        <v>9</v>
      </c>
      <c r="B138" s="417"/>
      <c r="C138" s="17" t="str">
        <f>IF(A142="令和　年　月","","第 "&amp;基本情報入力!$C$3&amp;" 号")</f>
        <v/>
      </c>
      <c r="D138" s="18"/>
      <c r="E138" s="18"/>
      <c r="F138" s="39"/>
      <c r="G138" s="39" t="s">
        <v>107</v>
      </c>
      <c r="H138" s="415" t="str">
        <f>IF(A142="令和　年　月","　　　年　　月　　日",基本情報入力!$C$13)</f>
        <v>　　　年　　月　　日</v>
      </c>
      <c r="I138" s="416"/>
    </row>
    <row r="139" spans="1:14" s="19" customFormat="1" ht="18" customHeight="1">
      <c r="A139" s="417" t="s">
        <v>10</v>
      </c>
      <c r="B139" s="417"/>
      <c r="C139" s="432" t="str">
        <f>IF(A142="令和　年　月","",基本情報入力!$C$4)</f>
        <v/>
      </c>
      <c r="D139" s="432"/>
      <c r="E139" s="432"/>
      <c r="F139" s="432"/>
      <c r="G139" s="33" t="s">
        <v>108</v>
      </c>
      <c r="H139" s="415" t="str">
        <f>IF(A142="令和　年　月","　　　年　　月　　日",基本情報入力!$C$14)</f>
        <v>　　　年　　月　　日</v>
      </c>
      <c r="I139" s="416"/>
    </row>
    <row r="140" spans="1:14" s="19" customFormat="1" ht="18" customHeight="1">
      <c r="A140" s="417" t="s">
        <v>11</v>
      </c>
      <c r="B140" s="417"/>
      <c r="C140" s="432" t="str">
        <f>IF(A142="令和　年　月","",基本情報入力!$C$8)</f>
        <v/>
      </c>
      <c r="D140" s="432"/>
      <c r="E140" s="432"/>
      <c r="F140" s="432"/>
      <c r="G140" s="33" t="s">
        <v>106</v>
      </c>
      <c r="H140" s="415" t="str">
        <f>IF(A142="令和　年　月","　　　年　　月　　日",基本情報入力!$C$15)</f>
        <v>　　　年　　月　　日</v>
      </c>
      <c r="I140" s="416"/>
      <c r="L140" s="19" t="s">
        <v>39</v>
      </c>
      <c r="M140" s="19">
        <f>M95+1</f>
        <v>4</v>
      </c>
    </row>
    <row r="141" spans="1:14" s="7" customFormat="1" ht="8.25" customHeight="1">
      <c r="A141" s="23"/>
      <c r="B141" s="23"/>
      <c r="C141" s="14"/>
      <c r="D141" s="14"/>
      <c r="E141" s="14"/>
      <c r="F141" s="14"/>
      <c r="G141" s="13"/>
      <c r="H141" s="13"/>
      <c r="I141" s="13"/>
    </row>
    <row r="142" spans="1:14" s="19" customFormat="1" ht="19.5" customHeight="1">
      <c r="A142" s="424" t="str" cm="1">
        <f t="array" ref="A142">_xlfn.IFS(基本情報入力!$C$13=0,"令和　年　月",EOMONTH(基本情報入力!$C$13,M144-1)&gt;=基本情報入力!$C$14,"令和　年　月",TRUE,EOMONTH(基本情報入力!$C$13,M144))</f>
        <v>令和　年　月</v>
      </c>
      <c r="B142" s="424"/>
      <c r="C142" s="424"/>
      <c r="D142" s="20"/>
      <c r="E142" s="20"/>
      <c r="F142" s="20"/>
      <c r="G142" s="27"/>
      <c r="H142" s="27"/>
      <c r="I142" s="27" t="str">
        <f>IF(A142="令和　年　月","No.  "&amp;"　　","No."&amp;$M140&amp;"　　")</f>
        <v>No.  　　</v>
      </c>
      <c r="L142" s="7" t="s">
        <v>34</v>
      </c>
      <c r="M142" s="7" t="str">
        <f>IFERROR(YEAR(A142),"****")</f>
        <v>****</v>
      </c>
      <c r="N142" s="7" t="s">
        <v>65</v>
      </c>
    </row>
    <row r="143" spans="1:14" ht="24.75" customHeight="1">
      <c r="A143" s="419" t="s">
        <v>167</v>
      </c>
      <c r="B143" s="421" t="s">
        <v>4</v>
      </c>
      <c r="C143" s="399" t="s">
        <v>5</v>
      </c>
      <c r="D143" s="399" t="s">
        <v>6</v>
      </c>
      <c r="E143" s="399" t="s">
        <v>91</v>
      </c>
      <c r="F143" s="399" t="s">
        <v>7</v>
      </c>
      <c r="G143" s="399"/>
      <c r="H143" s="399"/>
      <c r="I143" s="399" t="s">
        <v>145</v>
      </c>
      <c r="L143" s="19" t="s">
        <v>37</v>
      </c>
      <c r="M143" s="19" t="str">
        <f>IF(EDATE(基本情報入力!$C$13,M144-1)&gt;=基本情報入力!$C$14,"",MONTH(EOMONTH(基本情報入力!$C$13,M144)))</f>
        <v/>
      </c>
      <c r="N143" s="19" t="s">
        <v>32</v>
      </c>
    </row>
    <row r="144" spans="1:14" ht="24.75" customHeight="1" thickBot="1">
      <c r="A144" s="420"/>
      <c r="B144" s="422"/>
      <c r="C144" s="423"/>
      <c r="D144" s="423"/>
      <c r="E144" s="400"/>
      <c r="F144" s="423"/>
      <c r="G144" s="423"/>
      <c r="H144" s="423"/>
      <c r="I144" s="423"/>
      <c r="L144" s="1" t="s">
        <v>38</v>
      </c>
      <c r="M144" s="1">
        <f>M140-1</f>
        <v>3</v>
      </c>
      <c r="N144" s="1" t="s">
        <v>67</v>
      </c>
    </row>
    <row r="145" spans="1:10" ht="24.75" customHeight="1" thickTop="1">
      <c r="A145" s="250" t="str">
        <f>IFERROR(DATE(M142,M143,1),"")</f>
        <v/>
      </c>
      <c r="B145" s="251" t="str">
        <f t="shared" ref="B145:B175" si="6">IF(A145="","",TEXT(WEEKDAY(+A145),"aaa"))</f>
        <v/>
      </c>
      <c r="C145" s="115"/>
      <c r="D145" s="116"/>
      <c r="E145" s="116"/>
      <c r="F145" s="412"/>
      <c r="G145" s="413"/>
      <c r="H145" s="414"/>
      <c r="I145" s="117"/>
      <c r="J145" s="1" t="str" cm="1">
        <f t="array" ref="J145">_xlfn.IFS(I145="","",AND(B145&lt;&gt;"土",B145&lt;&gt;"日"),I145,OR(B145&lt;&gt;"土",B145&lt;&gt;"日"),"")</f>
        <v/>
      </c>
    </row>
    <row r="146" spans="1:10" ht="24.75" customHeight="1">
      <c r="A146" s="252" t="str">
        <f>IFERROR(A145+1,"")</f>
        <v/>
      </c>
      <c r="B146" s="253" t="str">
        <f t="shared" si="6"/>
        <v/>
      </c>
      <c r="C146" s="118"/>
      <c r="D146" s="119"/>
      <c r="E146" s="119"/>
      <c r="F146" s="409"/>
      <c r="G146" s="410"/>
      <c r="H146" s="411"/>
      <c r="I146" s="120"/>
      <c r="J146" s="1" t="str" cm="1">
        <f t="array" ref="J146">_xlfn.IFS(I146="","",AND(B146&lt;&gt;"土",B146&lt;&gt;"日"),I146,OR(B146&lt;&gt;"土",B146&lt;&gt;"日"),"")</f>
        <v/>
      </c>
    </row>
    <row r="147" spans="1:10" s="7" customFormat="1" ht="24.75" customHeight="1">
      <c r="A147" s="252" t="str">
        <f t="shared" ref="A147:A172" si="7">IFERROR(A146+1,"")</f>
        <v/>
      </c>
      <c r="B147" s="253" t="str">
        <f t="shared" si="6"/>
        <v/>
      </c>
      <c r="C147" s="118"/>
      <c r="D147" s="119"/>
      <c r="E147" s="119"/>
      <c r="F147" s="409"/>
      <c r="G147" s="410"/>
      <c r="H147" s="411"/>
      <c r="I147" s="120"/>
      <c r="J147" s="7" t="str" cm="1">
        <f t="array" ref="J147">_xlfn.IFS(I147="","",AND(B147&lt;&gt;"土",B147&lt;&gt;"日"),I147,OR(B147&lt;&gt;"土",B147&lt;&gt;"日"),"")</f>
        <v/>
      </c>
    </row>
    <row r="148" spans="1:10" s="7" customFormat="1" ht="24.75" customHeight="1">
      <c r="A148" s="252" t="str">
        <f t="shared" si="7"/>
        <v/>
      </c>
      <c r="B148" s="253" t="str">
        <f t="shared" si="6"/>
        <v/>
      </c>
      <c r="C148" s="118"/>
      <c r="D148" s="119"/>
      <c r="E148" s="119"/>
      <c r="F148" s="409"/>
      <c r="G148" s="410"/>
      <c r="H148" s="411"/>
      <c r="I148" s="120"/>
      <c r="J148" s="7" t="str" cm="1">
        <f t="array" ref="J148">_xlfn.IFS(I148="","",AND(B148&lt;&gt;"土",B148&lt;&gt;"日"),I148,OR(B148&lt;&gt;"土",B148&lt;&gt;"日"),"")</f>
        <v/>
      </c>
    </row>
    <row r="149" spans="1:10" s="7" customFormat="1" ht="24.75" customHeight="1">
      <c r="A149" s="252" t="str">
        <f t="shared" si="7"/>
        <v/>
      </c>
      <c r="B149" s="253" t="str">
        <f t="shared" si="6"/>
        <v/>
      </c>
      <c r="C149" s="118"/>
      <c r="D149" s="119"/>
      <c r="E149" s="119"/>
      <c r="F149" s="409"/>
      <c r="G149" s="410"/>
      <c r="H149" s="411"/>
      <c r="I149" s="120"/>
      <c r="J149" s="7" t="str" cm="1">
        <f t="array" ref="J149">_xlfn.IFS(I149="","",AND(B149&lt;&gt;"土",B149&lt;&gt;"日"),I149,OR(B149&lt;&gt;"土",B149&lt;&gt;"日"),"")</f>
        <v/>
      </c>
    </row>
    <row r="150" spans="1:10" s="7" customFormat="1" ht="24.75" customHeight="1">
      <c r="A150" s="252" t="str">
        <f t="shared" si="7"/>
        <v/>
      </c>
      <c r="B150" s="253" t="str">
        <f t="shared" si="6"/>
        <v/>
      </c>
      <c r="C150" s="118"/>
      <c r="D150" s="119"/>
      <c r="E150" s="119"/>
      <c r="F150" s="409"/>
      <c r="G150" s="410"/>
      <c r="H150" s="411"/>
      <c r="I150" s="120"/>
      <c r="J150" s="7" t="str" cm="1">
        <f t="array" ref="J150">_xlfn.IFS(I150="","",AND(B150&lt;&gt;"土",B150&lt;&gt;"日"),I150,OR(B150&lt;&gt;"土",B150&lt;&gt;"日"),"")</f>
        <v/>
      </c>
    </row>
    <row r="151" spans="1:10" s="7" customFormat="1" ht="24.75" customHeight="1">
      <c r="A151" s="252" t="str">
        <f t="shared" si="7"/>
        <v/>
      </c>
      <c r="B151" s="253" t="str">
        <f t="shared" si="6"/>
        <v/>
      </c>
      <c r="C151" s="118"/>
      <c r="D151" s="119"/>
      <c r="E151" s="119"/>
      <c r="F151" s="409"/>
      <c r="G151" s="410"/>
      <c r="H151" s="411"/>
      <c r="I151" s="120"/>
      <c r="J151" s="7" t="str" cm="1">
        <f t="array" ref="J151">_xlfn.IFS(I151="","",AND(B151&lt;&gt;"土",B151&lt;&gt;"日"),I151,OR(B151&lt;&gt;"土",B151&lt;&gt;"日"),"")</f>
        <v/>
      </c>
    </row>
    <row r="152" spans="1:10" s="7" customFormat="1" ht="24.75" customHeight="1">
      <c r="A152" s="252" t="str">
        <f t="shared" si="7"/>
        <v/>
      </c>
      <c r="B152" s="253" t="str">
        <f t="shared" si="6"/>
        <v/>
      </c>
      <c r="C152" s="118"/>
      <c r="D152" s="119"/>
      <c r="E152" s="119"/>
      <c r="F152" s="409"/>
      <c r="G152" s="410"/>
      <c r="H152" s="411"/>
      <c r="I152" s="120"/>
      <c r="J152" s="7" t="str" cm="1">
        <f t="array" ref="J152">_xlfn.IFS(I152="","",AND(B152&lt;&gt;"土",B152&lt;&gt;"日"),I152,OR(B152&lt;&gt;"土",B152&lt;&gt;"日"),"")</f>
        <v/>
      </c>
    </row>
    <row r="153" spans="1:10" s="7" customFormat="1" ht="24.75" customHeight="1">
      <c r="A153" s="252" t="str">
        <f t="shared" si="7"/>
        <v/>
      </c>
      <c r="B153" s="253" t="str">
        <f t="shared" si="6"/>
        <v/>
      </c>
      <c r="C153" s="118"/>
      <c r="D153" s="119"/>
      <c r="E153" s="119"/>
      <c r="F153" s="409"/>
      <c r="G153" s="410"/>
      <c r="H153" s="411"/>
      <c r="I153" s="120"/>
      <c r="J153" s="7" t="str" cm="1">
        <f t="array" ref="J153">_xlfn.IFS(I153="","",AND(B153&lt;&gt;"土",B153&lt;&gt;"日"),I153,OR(B153&lt;&gt;"土",B153&lt;&gt;"日"),"")</f>
        <v/>
      </c>
    </row>
    <row r="154" spans="1:10" s="7" customFormat="1" ht="24.75" customHeight="1">
      <c r="A154" s="252" t="str">
        <f t="shared" si="7"/>
        <v/>
      </c>
      <c r="B154" s="253" t="str">
        <f t="shared" si="6"/>
        <v/>
      </c>
      <c r="C154" s="118"/>
      <c r="D154" s="119"/>
      <c r="E154" s="119"/>
      <c r="F154" s="409"/>
      <c r="G154" s="410"/>
      <c r="H154" s="411"/>
      <c r="I154" s="120"/>
      <c r="J154" s="7" t="str" cm="1">
        <f t="array" ref="J154">_xlfn.IFS(I154="","",AND(B154&lt;&gt;"土",B154&lt;&gt;"日"),I154,OR(B154&lt;&gt;"土",B154&lt;&gt;"日"),"")</f>
        <v/>
      </c>
    </row>
    <row r="155" spans="1:10" s="7" customFormat="1" ht="24.75" customHeight="1">
      <c r="A155" s="252" t="str">
        <f t="shared" si="7"/>
        <v/>
      </c>
      <c r="B155" s="253" t="str">
        <f t="shared" si="6"/>
        <v/>
      </c>
      <c r="C155" s="118"/>
      <c r="D155" s="119"/>
      <c r="E155" s="119"/>
      <c r="F155" s="409"/>
      <c r="G155" s="410"/>
      <c r="H155" s="411"/>
      <c r="I155" s="120"/>
      <c r="J155" s="7" t="str" cm="1">
        <f t="array" ref="J155">_xlfn.IFS(I155="","",AND(B155&lt;&gt;"土",B155&lt;&gt;"日"),I155,OR(B155&lt;&gt;"土",B155&lt;&gt;"日"),"")</f>
        <v/>
      </c>
    </row>
    <row r="156" spans="1:10" s="7" customFormat="1" ht="24.75" customHeight="1">
      <c r="A156" s="252" t="str">
        <f t="shared" si="7"/>
        <v/>
      </c>
      <c r="B156" s="253" t="str">
        <f t="shared" si="6"/>
        <v/>
      </c>
      <c r="C156" s="118"/>
      <c r="D156" s="119"/>
      <c r="E156" s="119"/>
      <c r="F156" s="409"/>
      <c r="G156" s="410"/>
      <c r="H156" s="411"/>
      <c r="I156" s="120"/>
      <c r="J156" s="7" t="str" cm="1">
        <f t="array" ref="J156">_xlfn.IFS(I156="","",AND(B156&lt;&gt;"土",B156&lt;&gt;"日"),I156,OR(B156&lt;&gt;"土",B156&lt;&gt;"日"),"")</f>
        <v/>
      </c>
    </row>
    <row r="157" spans="1:10" s="7" customFormat="1" ht="24.75" customHeight="1">
      <c r="A157" s="252" t="str">
        <f t="shared" si="7"/>
        <v/>
      </c>
      <c r="B157" s="253" t="str">
        <f t="shared" si="6"/>
        <v/>
      </c>
      <c r="C157" s="118"/>
      <c r="D157" s="119"/>
      <c r="E157" s="119"/>
      <c r="F157" s="409"/>
      <c r="G157" s="410"/>
      <c r="H157" s="411"/>
      <c r="I157" s="120"/>
      <c r="J157" s="7" t="str" cm="1">
        <f t="array" ref="J157">_xlfn.IFS(I157="","",AND(B157&lt;&gt;"土",B157&lt;&gt;"日"),I157,OR(B157&lt;&gt;"土",B157&lt;&gt;"日"),"")</f>
        <v/>
      </c>
    </row>
    <row r="158" spans="1:10" s="7" customFormat="1" ht="24.75" customHeight="1">
      <c r="A158" s="252" t="str">
        <f t="shared" si="7"/>
        <v/>
      </c>
      <c r="B158" s="253" t="str">
        <f t="shared" si="6"/>
        <v/>
      </c>
      <c r="C158" s="118"/>
      <c r="D158" s="119"/>
      <c r="E158" s="119"/>
      <c r="F158" s="409"/>
      <c r="G158" s="410"/>
      <c r="H158" s="411"/>
      <c r="I158" s="120"/>
      <c r="J158" s="7" t="str" cm="1">
        <f t="array" ref="J158">_xlfn.IFS(I158="","",AND(B158&lt;&gt;"土",B158&lt;&gt;"日"),I158,OR(B158&lt;&gt;"土",B158&lt;&gt;"日"),"")</f>
        <v/>
      </c>
    </row>
    <row r="159" spans="1:10" s="7" customFormat="1" ht="24.75" customHeight="1">
      <c r="A159" s="252" t="str">
        <f t="shared" si="7"/>
        <v/>
      </c>
      <c r="B159" s="253" t="str">
        <f t="shared" si="6"/>
        <v/>
      </c>
      <c r="C159" s="118"/>
      <c r="D159" s="119"/>
      <c r="E159" s="119"/>
      <c r="F159" s="409"/>
      <c r="G159" s="410"/>
      <c r="H159" s="411"/>
      <c r="I159" s="120"/>
      <c r="J159" s="7" t="str" cm="1">
        <f t="array" ref="J159">_xlfn.IFS(I159="","",AND(B159&lt;&gt;"土",B159&lt;&gt;"日"),I159,OR(B159&lt;&gt;"土",B159&lt;&gt;"日"),"")</f>
        <v/>
      </c>
    </row>
    <row r="160" spans="1:10" s="7" customFormat="1" ht="24.75" customHeight="1">
      <c r="A160" s="252" t="str">
        <f t="shared" si="7"/>
        <v/>
      </c>
      <c r="B160" s="253" t="str">
        <f t="shared" si="6"/>
        <v/>
      </c>
      <c r="C160" s="118"/>
      <c r="D160" s="119"/>
      <c r="E160" s="119"/>
      <c r="F160" s="409"/>
      <c r="G160" s="410"/>
      <c r="H160" s="411"/>
      <c r="I160" s="120"/>
      <c r="J160" s="7" t="str" cm="1">
        <f t="array" ref="J160">_xlfn.IFS(I160="","",AND(B160&lt;&gt;"土",B160&lt;&gt;"日"),I160,OR(B160&lt;&gt;"土",B160&lt;&gt;"日"),"")</f>
        <v/>
      </c>
    </row>
    <row r="161" spans="1:14" s="7" customFormat="1" ht="24.75" customHeight="1">
      <c r="A161" s="252" t="str">
        <f t="shared" si="7"/>
        <v/>
      </c>
      <c r="B161" s="253" t="str">
        <f t="shared" si="6"/>
        <v/>
      </c>
      <c r="C161" s="118"/>
      <c r="D161" s="119"/>
      <c r="E161" s="119"/>
      <c r="F161" s="409"/>
      <c r="G161" s="410"/>
      <c r="H161" s="411"/>
      <c r="I161" s="120"/>
      <c r="J161" s="7" t="str" cm="1">
        <f t="array" ref="J161">_xlfn.IFS(I161="","",AND(B161&lt;&gt;"土",B161&lt;&gt;"日"),I161,OR(B161&lt;&gt;"土",B161&lt;&gt;"日"),"")</f>
        <v/>
      </c>
    </row>
    <row r="162" spans="1:14" s="7" customFormat="1" ht="24.75" customHeight="1">
      <c r="A162" s="252" t="str">
        <f t="shared" si="7"/>
        <v/>
      </c>
      <c r="B162" s="253" t="str">
        <f t="shared" si="6"/>
        <v/>
      </c>
      <c r="C162" s="118"/>
      <c r="D162" s="119"/>
      <c r="E162" s="119"/>
      <c r="F162" s="409"/>
      <c r="G162" s="410"/>
      <c r="H162" s="411"/>
      <c r="I162" s="120"/>
      <c r="J162" s="7" t="str" cm="1">
        <f t="array" ref="J162">_xlfn.IFS(I162="","",AND(B162&lt;&gt;"土",B162&lt;&gt;"日"),I162,OR(B162&lt;&gt;"土",B162&lt;&gt;"日"),"")</f>
        <v/>
      </c>
    </row>
    <row r="163" spans="1:14" s="7" customFormat="1" ht="24.75" customHeight="1">
      <c r="A163" s="252" t="str">
        <f t="shared" si="7"/>
        <v/>
      </c>
      <c r="B163" s="253" t="str">
        <f t="shared" si="6"/>
        <v/>
      </c>
      <c r="C163" s="118"/>
      <c r="D163" s="119"/>
      <c r="E163" s="119"/>
      <c r="F163" s="409"/>
      <c r="G163" s="410"/>
      <c r="H163" s="411"/>
      <c r="I163" s="120"/>
      <c r="J163" s="7" t="str" cm="1">
        <f t="array" ref="J163">_xlfn.IFS(I163="","",AND(B163&lt;&gt;"土",B163&lt;&gt;"日"),I163,OR(B163&lt;&gt;"土",B163&lt;&gt;"日"),"")</f>
        <v/>
      </c>
    </row>
    <row r="164" spans="1:14" s="7" customFormat="1" ht="24.75" customHeight="1">
      <c r="A164" s="252" t="str">
        <f t="shared" si="7"/>
        <v/>
      </c>
      <c r="B164" s="253" t="str">
        <f t="shared" si="6"/>
        <v/>
      </c>
      <c r="C164" s="118"/>
      <c r="D164" s="119"/>
      <c r="E164" s="119"/>
      <c r="F164" s="409"/>
      <c r="G164" s="410"/>
      <c r="H164" s="411"/>
      <c r="I164" s="120"/>
      <c r="J164" s="7" t="str" cm="1">
        <f t="array" ref="J164">_xlfn.IFS(I164="","",AND(B164&lt;&gt;"土",B164&lt;&gt;"日"),I164,OR(B164&lt;&gt;"土",B164&lt;&gt;"日"),"")</f>
        <v/>
      </c>
    </row>
    <row r="165" spans="1:14" s="7" customFormat="1" ht="24.75" customHeight="1">
      <c r="A165" s="252" t="str">
        <f t="shared" si="7"/>
        <v/>
      </c>
      <c r="B165" s="253" t="str">
        <f t="shared" si="6"/>
        <v/>
      </c>
      <c r="C165" s="118"/>
      <c r="D165" s="119"/>
      <c r="E165" s="119"/>
      <c r="F165" s="409"/>
      <c r="G165" s="410"/>
      <c r="H165" s="411"/>
      <c r="I165" s="120"/>
      <c r="J165" s="7" t="str" cm="1">
        <f t="array" ref="J165">_xlfn.IFS(I165="","",AND(B165&lt;&gt;"土",B165&lt;&gt;"日"),I165,OR(B165&lt;&gt;"土",B165&lt;&gt;"日"),"")</f>
        <v/>
      </c>
    </row>
    <row r="166" spans="1:14" s="7" customFormat="1" ht="24.75" customHeight="1">
      <c r="A166" s="252" t="str">
        <f t="shared" si="7"/>
        <v/>
      </c>
      <c r="B166" s="253" t="str">
        <f t="shared" si="6"/>
        <v/>
      </c>
      <c r="C166" s="118"/>
      <c r="D166" s="119"/>
      <c r="E166" s="119"/>
      <c r="F166" s="409"/>
      <c r="G166" s="410"/>
      <c r="H166" s="411"/>
      <c r="I166" s="120"/>
      <c r="J166" s="7" t="str" cm="1">
        <f t="array" ref="J166">_xlfn.IFS(I166="","",AND(B166&lt;&gt;"土",B166&lt;&gt;"日"),I166,OR(B166&lt;&gt;"土",B166&lt;&gt;"日"),"")</f>
        <v/>
      </c>
    </row>
    <row r="167" spans="1:14" s="7" customFormat="1" ht="24.75" customHeight="1">
      <c r="A167" s="252" t="str">
        <f t="shared" si="7"/>
        <v/>
      </c>
      <c r="B167" s="253" t="str">
        <f t="shared" si="6"/>
        <v/>
      </c>
      <c r="C167" s="118"/>
      <c r="D167" s="119"/>
      <c r="E167" s="119"/>
      <c r="F167" s="409"/>
      <c r="G167" s="410"/>
      <c r="H167" s="411"/>
      <c r="I167" s="120"/>
      <c r="J167" s="7" t="str" cm="1">
        <f t="array" ref="J167">_xlfn.IFS(I167="","",AND(B167&lt;&gt;"土",B167&lt;&gt;"日"),I167,OR(B167&lt;&gt;"土",B167&lt;&gt;"日"),"")</f>
        <v/>
      </c>
    </row>
    <row r="168" spans="1:14" s="7" customFormat="1" ht="24.75" customHeight="1">
      <c r="A168" s="252" t="str">
        <f t="shared" si="7"/>
        <v/>
      </c>
      <c r="B168" s="253" t="str">
        <f t="shared" si="6"/>
        <v/>
      </c>
      <c r="C168" s="118"/>
      <c r="D168" s="119"/>
      <c r="E168" s="118"/>
      <c r="F168" s="409"/>
      <c r="G168" s="410"/>
      <c r="H168" s="411"/>
      <c r="I168" s="120"/>
      <c r="J168" s="7" t="str" cm="1">
        <f t="array" ref="J168">_xlfn.IFS(I168="","",AND(B168&lt;&gt;"土",B168&lt;&gt;"日"),I168,OR(B168&lt;&gt;"土",B168&lt;&gt;"日"),"")</f>
        <v/>
      </c>
    </row>
    <row r="169" spans="1:14" s="7" customFormat="1" ht="24.75" customHeight="1">
      <c r="A169" s="252" t="str">
        <f t="shared" si="7"/>
        <v/>
      </c>
      <c r="B169" s="253" t="str">
        <f t="shared" si="6"/>
        <v/>
      </c>
      <c r="C169" s="118"/>
      <c r="D169" s="119"/>
      <c r="E169" s="118"/>
      <c r="F169" s="409"/>
      <c r="G169" s="410"/>
      <c r="H169" s="411"/>
      <c r="I169" s="120"/>
      <c r="J169" s="7" t="str" cm="1">
        <f t="array" ref="J169">_xlfn.IFS(I169="","",AND(B169&lt;&gt;"土",B169&lt;&gt;"日"),I169,OR(B169&lt;&gt;"土",B169&lt;&gt;"日"),"")</f>
        <v/>
      </c>
    </row>
    <row r="170" spans="1:14" s="7" customFormat="1" ht="24.75" customHeight="1">
      <c r="A170" s="252" t="str">
        <f t="shared" si="7"/>
        <v/>
      </c>
      <c r="B170" s="253" t="str">
        <f t="shared" si="6"/>
        <v/>
      </c>
      <c r="C170" s="118" t="s">
        <v>109</v>
      </c>
      <c r="D170" s="119"/>
      <c r="E170" s="118"/>
      <c r="F170" s="409"/>
      <c r="G170" s="410"/>
      <c r="H170" s="411"/>
      <c r="I170" s="120"/>
      <c r="J170" s="7" t="str" cm="1">
        <f t="array" ref="J170">_xlfn.IFS(I170="","",AND(B170&lt;&gt;"土",B170&lt;&gt;"日"),I170,OR(B170&lt;&gt;"土",B170&lt;&gt;"日"),"")</f>
        <v/>
      </c>
    </row>
    <row r="171" spans="1:14" s="7" customFormat="1" ht="24.75" customHeight="1">
      <c r="A171" s="252" t="str">
        <f t="shared" si="7"/>
        <v/>
      </c>
      <c r="B171" s="253" t="str">
        <f t="shared" si="6"/>
        <v/>
      </c>
      <c r="C171" s="118" t="s">
        <v>109</v>
      </c>
      <c r="D171" s="119"/>
      <c r="E171" s="118"/>
      <c r="F171" s="409"/>
      <c r="G171" s="410"/>
      <c r="H171" s="411"/>
      <c r="I171" s="120"/>
      <c r="J171" s="7" t="str" cm="1">
        <f t="array" ref="J171">_xlfn.IFS(I171="","",AND(B171&lt;&gt;"土",B171&lt;&gt;"日"),I171,OR(B171&lt;&gt;"土",B171&lt;&gt;"日"),"")</f>
        <v/>
      </c>
      <c r="K171" s="44"/>
      <c r="L171" s="46"/>
      <c r="M171" s="46" t="s">
        <v>54</v>
      </c>
      <c r="N171" s="46" t="s">
        <v>140</v>
      </c>
    </row>
    <row r="172" spans="1:14" s="7" customFormat="1" ht="24.75" customHeight="1">
      <c r="A172" s="252" t="str">
        <f t="shared" si="7"/>
        <v/>
      </c>
      <c r="B172" s="253" t="str">
        <f t="shared" si="6"/>
        <v/>
      </c>
      <c r="C172" s="118" t="s">
        <v>109</v>
      </c>
      <c r="D172" s="119"/>
      <c r="E172" s="118"/>
      <c r="F172" s="409"/>
      <c r="G172" s="410"/>
      <c r="H172" s="411"/>
      <c r="I172" s="120"/>
      <c r="J172" s="7" t="str" cm="1">
        <f t="array" ref="J172">_xlfn.IFS(I172="","",AND(B172&lt;&gt;"土",B172&lt;&gt;"日"),I172,OR(B172&lt;&gt;"土",B172&lt;&gt;"日"),"")</f>
        <v/>
      </c>
      <c r="K172" s="396" t="s">
        <v>142</v>
      </c>
      <c r="L172" s="47" t="s">
        <v>30</v>
      </c>
      <c r="M172" s="48">
        <f>D178</f>
        <v>0</v>
      </c>
      <c r="N172" s="48">
        <f>E178</f>
        <v>0</v>
      </c>
    </row>
    <row r="173" spans="1:14" s="7" customFormat="1" ht="24.75" customHeight="1">
      <c r="A173" s="252" t="str" cm="1">
        <f t="array" ref="A173">_xlfn.IFS(A172="","",MONTH(A172+1)=M143,A172+1,TRUE,"")</f>
        <v/>
      </c>
      <c r="B173" s="253" t="str">
        <f t="shared" si="6"/>
        <v/>
      </c>
      <c r="C173" s="118" t="s">
        <v>109</v>
      </c>
      <c r="D173" s="119"/>
      <c r="E173" s="118"/>
      <c r="F173" s="409"/>
      <c r="G173" s="410"/>
      <c r="H173" s="411"/>
      <c r="I173" s="120"/>
      <c r="J173" s="7" t="str" cm="1">
        <f t="array" ref="J173">_xlfn.IFS(I173="","",AND(B173&lt;&gt;"土",B173&lt;&gt;"日"),I173,OR(B173&lt;&gt;"土",B173&lt;&gt;"日"),"")</f>
        <v/>
      </c>
      <c r="K173" s="397"/>
      <c r="L173" s="49" t="s">
        <v>141</v>
      </c>
      <c r="M173" s="48">
        <f>D177</f>
        <v>0</v>
      </c>
      <c r="N173" s="48">
        <f>E177</f>
        <v>0</v>
      </c>
    </row>
    <row r="174" spans="1:14" ht="24.75" customHeight="1">
      <c r="A174" s="252" t="str" cm="1">
        <f t="array" ref="A174">_xlfn.IFS(A173="","",MONTH(A173+1)=M143,A173+1,TRUE,"")</f>
        <v/>
      </c>
      <c r="B174" s="253" t="str">
        <f t="shared" si="6"/>
        <v/>
      </c>
      <c r="C174" s="118"/>
      <c r="D174" s="119"/>
      <c r="E174" s="118"/>
      <c r="F174" s="409"/>
      <c r="G174" s="410"/>
      <c r="H174" s="411"/>
      <c r="I174" s="120"/>
      <c r="J174" s="1" t="str" cm="1">
        <f t="array" ref="J174">_xlfn.IFS(I174="","",AND(B174&lt;&gt;"土",B174&lt;&gt;"日"),I174,OR(B174&lt;&gt;"土",B174&lt;&gt;"日"),"")</f>
        <v/>
      </c>
      <c r="K174" s="397"/>
      <c r="L174" s="49" t="s">
        <v>40</v>
      </c>
      <c r="M174" s="50" t="str">
        <f>IFERROR(ROUNDDOWN(M173/M172,3),"")</f>
        <v/>
      </c>
      <c r="N174" s="50" t="str">
        <f>IFERROR(ROUNDDOWN(N173/N172,3),"")</f>
        <v/>
      </c>
    </row>
    <row r="175" spans="1:14" ht="24.75" customHeight="1">
      <c r="A175" s="252" t="str" cm="1">
        <f t="array" ref="A175">_xlfn.IFS(A174="","",MONTH(A174+1)=M143,A174+1,TRUE,"")</f>
        <v/>
      </c>
      <c r="B175" s="253" t="str">
        <f t="shared" si="6"/>
        <v/>
      </c>
      <c r="C175" s="118"/>
      <c r="D175" s="119"/>
      <c r="E175" s="118"/>
      <c r="F175" s="409"/>
      <c r="G175" s="410"/>
      <c r="H175" s="411"/>
      <c r="I175" s="120"/>
      <c r="J175" s="1" t="str" cm="1">
        <f t="array" ref="J175">_xlfn.IFS(I175="","",AND(B175&lt;&gt;"土",B175&lt;&gt;"日"),I175,OR(B175&lt;&gt;"土",B175&lt;&gt;"日"),"")</f>
        <v/>
      </c>
      <c r="K175" s="397"/>
      <c r="L175" s="47" t="s">
        <v>55</v>
      </c>
      <c r="M175" s="51" t="str">
        <f>IF(M174="","",IF(M174&gt;=0.285,"4週8休以上",IF(M174&gt;=0.25,"4週7休以上4週8休未満",IF(M174&gt;=0.214,"4週6休以上4週7休未満",IF(0.214&gt;M174,"4週6休未満")))))</f>
        <v/>
      </c>
      <c r="N175" s="51" t="str">
        <f>IF(N174="","",IF(N174&gt;=0.7,"70%以上",IF(0.7&gt;N174,"70%未満")))</f>
        <v/>
      </c>
    </row>
    <row r="176" spans="1:14" s="8" customFormat="1" ht="3" customHeight="1" thickBot="1">
      <c r="A176" s="4"/>
      <c r="B176" s="26"/>
      <c r="C176" s="4"/>
      <c r="D176" s="4"/>
      <c r="E176" s="4"/>
      <c r="F176" s="4"/>
      <c r="G176" s="4"/>
      <c r="H176" s="4"/>
      <c r="I176" s="4"/>
      <c r="K176" s="45"/>
      <c r="L176" s="52"/>
      <c r="M176" s="52"/>
      <c r="N176" s="52"/>
    </row>
    <row r="177" spans="1:14" s="21" customFormat="1" ht="24.75" customHeight="1">
      <c r="A177" s="403" t="s">
        <v>163</v>
      </c>
      <c r="B177" s="404"/>
      <c r="C177" s="236">
        <f>COUNTIF(C145:C175,"○")</f>
        <v>0</v>
      </c>
      <c r="D177" s="236">
        <f>COUNTIF(D145:D175,"○")+COUNTIF(D145:D175,"●")</f>
        <v>0</v>
      </c>
      <c r="E177" s="237">
        <f>COUNTIF(E145:E175,"◎")</f>
        <v>0</v>
      </c>
      <c r="F177" s="38"/>
      <c r="G177" s="34"/>
      <c r="H177" s="34"/>
      <c r="I177" s="34"/>
      <c r="J177" s="21">
        <f>COUNTA(J145:J175)-COUNTBLANK(J145:J175)</f>
        <v>0</v>
      </c>
      <c r="K177" s="398" t="s">
        <v>102</v>
      </c>
      <c r="L177" s="47" t="s">
        <v>30</v>
      </c>
      <c r="M177" s="48" t="str">
        <f>IF(M174="","",M132+M172)</f>
        <v/>
      </c>
      <c r="N177" s="48" t="str">
        <f>IF(N174="","",N132+N172)</f>
        <v/>
      </c>
    </row>
    <row r="178" spans="1:14" s="21" customFormat="1" ht="24.75" customHeight="1" thickBot="1">
      <c r="A178" s="405" t="s">
        <v>164</v>
      </c>
      <c r="B178" s="406"/>
      <c r="C178" s="238">
        <f>IFERROR(IF(M143="",0,DAY(EOMONTH(A145,0))-COUNTIF(C145:C175,"―")),0)</f>
        <v>0</v>
      </c>
      <c r="D178" s="239">
        <f>IFERROR(IF(M143="",0,DAY(EOMONTH(A145,0))-COUNTIF(D145:D175,"―")),0)</f>
        <v>0</v>
      </c>
      <c r="E178" s="240" cm="1">
        <f t="array" ref="E178">_xlfn.IFS(A142="令和　年　月",0,M143="",0,COUNTIF(B145:B175,"土")+COUNTIF(B145:B175,"日")+J177-COUNTIF(E145:E175,"―")=0,0,TRUE,COUNTIF(B145:B175,"土")+COUNTIF(B145:B175,"日")+J177-COUNTIF(E145:E175,"―"))</f>
        <v>0</v>
      </c>
      <c r="F178" s="38"/>
      <c r="G178" s="248" t="s">
        <v>112</v>
      </c>
      <c r="H178" s="244" t="str">
        <f>M179</f>
        <v/>
      </c>
      <c r="I178" s="245" t="str">
        <f>M180</f>
        <v/>
      </c>
      <c r="K178" s="397"/>
      <c r="L178" s="49" t="s">
        <v>141</v>
      </c>
      <c r="M178" s="48" t="str">
        <f>IF(M174="","",M133+M173)</f>
        <v/>
      </c>
      <c r="N178" s="48" t="str">
        <f>IF(N174="","",N133+N173)</f>
        <v/>
      </c>
    </row>
    <row r="179" spans="1:14" s="21" customFormat="1" ht="24.75" customHeight="1" thickTop="1" thickBot="1">
      <c r="A179" s="407" t="s">
        <v>90</v>
      </c>
      <c r="B179" s="408"/>
      <c r="C179" s="241" t="str">
        <f>IFERROR(ROUNDDOWN(C177/C178,3),"-")</f>
        <v>-</v>
      </c>
      <c r="D179" s="242" t="str">
        <f>IFERROR(ROUNDDOWN(D177/D178,3),"-")</f>
        <v>-</v>
      </c>
      <c r="E179" s="243" t="str">
        <f>IFERROR(ROUNDDOWN(E177/E178,3),"-")</f>
        <v>-</v>
      </c>
      <c r="F179" s="99"/>
      <c r="G179" s="249" t="s">
        <v>113</v>
      </c>
      <c r="H179" s="246" t="str">
        <f>N179</f>
        <v/>
      </c>
      <c r="I179" s="247" t="str">
        <f>N180</f>
        <v/>
      </c>
      <c r="K179" s="397"/>
      <c r="L179" s="49" t="s">
        <v>40</v>
      </c>
      <c r="M179" s="50" t="str">
        <f>IFERROR(ROUNDDOWN(M178/M177,3),"")</f>
        <v/>
      </c>
      <c r="N179" s="50" t="str">
        <f>IFERROR(ROUNDDOWN(N178/N177,3),"")</f>
        <v/>
      </c>
    </row>
    <row r="180" spans="1:14" ht="57" customHeight="1">
      <c r="A180" s="401" t="s">
        <v>257</v>
      </c>
      <c r="B180" s="401"/>
      <c r="C180" s="401"/>
      <c r="D180" s="401"/>
      <c r="E180" s="401"/>
      <c r="F180" s="401"/>
      <c r="G180" s="401"/>
      <c r="H180" s="401"/>
      <c r="I180" s="402"/>
      <c r="K180" s="397"/>
      <c r="L180" s="47" t="s">
        <v>55</v>
      </c>
      <c r="M180" s="51" t="str">
        <f>IF(M179="","",IF(M179&gt;=0.285,"4週8休以上",IF(M179&gt;=0.25,"4週7休以上4週8休未満",IF(M179&gt;=0.214,"4週6休以上4週7休未満",IF(0.214&gt;M179,"4週6休未満")))))</f>
        <v/>
      </c>
      <c r="N180" s="51" t="str">
        <f>IF(N179="","",IF(N179&gt;=0.7,"70%以上",IF(0.7&gt;N179,"70%未満")))</f>
        <v/>
      </c>
    </row>
    <row r="181" spans="1:14" s="7" customFormat="1" ht="15" customHeight="1">
      <c r="A181" s="9" t="s">
        <v>12</v>
      </c>
      <c r="B181" s="10"/>
      <c r="C181" s="22"/>
      <c r="D181" s="22"/>
      <c r="E181" s="22"/>
      <c r="F181" s="22"/>
      <c r="G181" s="22"/>
      <c r="H181" s="22"/>
      <c r="I181" s="22"/>
    </row>
    <row r="182" spans="1:14" s="7" customFormat="1" ht="17.25" customHeight="1">
      <c r="A182" s="418" t="s">
        <v>219</v>
      </c>
      <c r="B182" s="418"/>
      <c r="C182" s="418"/>
      <c r="D182" s="418"/>
      <c r="E182" s="418"/>
      <c r="F182" s="418"/>
      <c r="G182" s="418"/>
      <c r="H182" s="418"/>
      <c r="I182" s="342"/>
    </row>
    <row r="183" spans="1:14" s="19" customFormat="1" ht="18" customHeight="1">
      <c r="A183" s="417" t="s">
        <v>9</v>
      </c>
      <c r="B183" s="417"/>
      <c r="C183" s="17" t="str">
        <f>IF(A187="令和　年　月","","第 "&amp;基本情報入力!$C$3&amp;" 号")</f>
        <v/>
      </c>
      <c r="D183" s="18"/>
      <c r="E183" s="18"/>
      <c r="F183" s="39"/>
      <c r="G183" s="39" t="s">
        <v>107</v>
      </c>
      <c r="H183" s="415" t="str">
        <f>IF(A187="令和　年　月","　　　年　　月　　日",基本情報入力!$C$13)</f>
        <v>　　　年　　月　　日</v>
      </c>
      <c r="I183" s="416"/>
    </row>
    <row r="184" spans="1:14" s="19" customFormat="1" ht="18" customHeight="1">
      <c r="A184" s="417" t="s">
        <v>10</v>
      </c>
      <c r="B184" s="417"/>
      <c r="C184" s="432" t="str">
        <f>IF(A187="令和　年　月","",基本情報入力!$C$4)</f>
        <v/>
      </c>
      <c r="D184" s="432"/>
      <c r="E184" s="432"/>
      <c r="F184" s="432"/>
      <c r="G184" s="33" t="s">
        <v>108</v>
      </c>
      <c r="H184" s="415" t="str">
        <f>IF(A187="令和　年　月","　　　年　　月　　日",基本情報入力!$C$14)</f>
        <v>　　　年　　月　　日</v>
      </c>
      <c r="I184" s="416"/>
    </row>
    <row r="185" spans="1:14" s="19" customFormat="1" ht="18" customHeight="1">
      <c r="A185" s="417" t="s">
        <v>11</v>
      </c>
      <c r="B185" s="417"/>
      <c r="C185" s="432" t="str">
        <f>IF(A187="令和　年　月","",基本情報入力!$C$8)</f>
        <v/>
      </c>
      <c r="D185" s="432"/>
      <c r="E185" s="432"/>
      <c r="F185" s="432"/>
      <c r="G185" s="33" t="s">
        <v>106</v>
      </c>
      <c r="H185" s="415" t="str">
        <f>IF(A187="令和　年　月","　　　年　　月　　日",基本情報入力!$C$15)</f>
        <v>　　　年　　月　　日</v>
      </c>
      <c r="I185" s="416"/>
      <c r="L185" s="19" t="s">
        <v>39</v>
      </c>
      <c r="M185" s="19">
        <f>M140+1</f>
        <v>5</v>
      </c>
    </row>
    <row r="186" spans="1:14" s="7" customFormat="1" ht="8.25" customHeight="1">
      <c r="A186" s="23"/>
      <c r="B186" s="23"/>
      <c r="C186" s="14"/>
      <c r="D186" s="14"/>
      <c r="E186" s="14"/>
      <c r="F186" s="14"/>
      <c r="G186" s="13"/>
      <c r="H186" s="13"/>
      <c r="I186" s="13"/>
    </row>
    <row r="187" spans="1:14" s="19" customFormat="1" ht="18.75" customHeight="1">
      <c r="A187" s="424" t="str" cm="1">
        <f t="array" ref="A187">_xlfn.IFS(基本情報入力!$C$13=0,"令和　年　月",EOMONTH(基本情報入力!$C$13,M189-1)&gt;=基本情報入力!$C$14,"令和　年　月",TRUE,EOMONTH(基本情報入力!$C$13,M189))</f>
        <v>令和　年　月</v>
      </c>
      <c r="B187" s="424"/>
      <c r="C187" s="424"/>
      <c r="D187" s="20"/>
      <c r="E187" s="20"/>
      <c r="F187" s="20"/>
      <c r="G187" s="27"/>
      <c r="H187" s="27"/>
      <c r="I187" s="27" t="str">
        <f>IF(A187="令和　年　月","No.  "&amp;"　　","No."&amp;$M185&amp;"　　")</f>
        <v>No.  　　</v>
      </c>
      <c r="L187" s="7" t="s">
        <v>34</v>
      </c>
      <c r="M187" s="7" t="str">
        <f>IFERROR(YEAR(A187),"****")</f>
        <v>****</v>
      </c>
      <c r="N187" s="7" t="s">
        <v>65</v>
      </c>
    </row>
    <row r="188" spans="1:14" ht="24.75" customHeight="1">
      <c r="A188" s="419" t="s">
        <v>167</v>
      </c>
      <c r="B188" s="421" t="s">
        <v>4</v>
      </c>
      <c r="C188" s="399" t="s">
        <v>5</v>
      </c>
      <c r="D188" s="399" t="s">
        <v>6</v>
      </c>
      <c r="E188" s="399" t="s">
        <v>91</v>
      </c>
      <c r="F188" s="399" t="s">
        <v>7</v>
      </c>
      <c r="G188" s="399"/>
      <c r="H188" s="399"/>
      <c r="I188" s="399" t="s">
        <v>145</v>
      </c>
      <c r="L188" s="19" t="s">
        <v>37</v>
      </c>
      <c r="M188" s="19" t="str">
        <f>IF(EDATE(基本情報入力!$C$13,M189-1)&gt;=基本情報入力!$C$14,"",MONTH(EOMONTH(基本情報入力!$C$13,M189)))</f>
        <v/>
      </c>
      <c r="N188" s="19" t="s">
        <v>32</v>
      </c>
    </row>
    <row r="189" spans="1:14" ht="24.75" customHeight="1" thickBot="1">
      <c r="A189" s="420"/>
      <c r="B189" s="422"/>
      <c r="C189" s="423"/>
      <c r="D189" s="423"/>
      <c r="E189" s="400"/>
      <c r="F189" s="423"/>
      <c r="G189" s="423"/>
      <c r="H189" s="423"/>
      <c r="I189" s="423"/>
      <c r="L189" s="1" t="s">
        <v>38</v>
      </c>
      <c r="M189" s="1">
        <f>M185-1</f>
        <v>4</v>
      </c>
      <c r="N189" s="1" t="s">
        <v>67</v>
      </c>
    </row>
    <row r="190" spans="1:14" ht="24.75" customHeight="1" thickTop="1">
      <c r="A190" s="250" t="str">
        <f>IFERROR(DATE(M187,M188,1),"")</f>
        <v/>
      </c>
      <c r="B190" s="251" t="str">
        <f t="shared" ref="B190:B220" si="8">IF(A190="","",TEXT(WEEKDAY(+A190),"aaa"))</f>
        <v/>
      </c>
      <c r="C190" s="115"/>
      <c r="D190" s="116"/>
      <c r="E190" s="116"/>
      <c r="F190" s="412"/>
      <c r="G190" s="413"/>
      <c r="H190" s="414"/>
      <c r="I190" s="117"/>
      <c r="J190" s="1" t="str" cm="1">
        <f t="array" ref="J190">_xlfn.IFS(I190="","",AND(B190&lt;&gt;"土",B190&lt;&gt;"日"),I190,OR(B190&lt;&gt;"土",B190&lt;&gt;"日"),"")</f>
        <v/>
      </c>
    </row>
    <row r="191" spans="1:14" ht="24.75" customHeight="1">
      <c r="A191" s="252" t="str">
        <f>IFERROR(A190+1,"")</f>
        <v/>
      </c>
      <c r="B191" s="253" t="str">
        <f t="shared" si="8"/>
        <v/>
      </c>
      <c r="C191" s="118"/>
      <c r="D191" s="119"/>
      <c r="E191" s="119"/>
      <c r="F191" s="409"/>
      <c r="G191" s="410"/>
      <c r="H191" s="411"/>
      <c r="I191" s="120"/>
      <c r="J191" s="1" t="str" cm="1">
        <f t="array" ref="J191">_xlfn.IFS(I191="","",AND(B191&lt;&gt;"土",B191&lt;&gt;"日"),I191,OR(B191&lt;&gt;"土",B191&lt;&gt;"日"),"")</f>
        <v/>
      </c>
    </row>
    <row r="192" spans="1:14" s="7" customFormat="1" ht="24.75" customHeight="1">
      <c r="A192" s="252" t="str">
        <f t="shared" ref="A192:A217" si="9">IFERROR(A191+1,"")</f>
        <v/>
      </c>
      <c r="B192" s="253" t="str">
        <f t="shared" si="8"/>
        <v/>
      </c>
      <c r="C192" s="118"/>
      <c r="D192" s="119"/>
      <c r="E192" s="119"/>
      <c r="F192" s="409"/>
      <c r="G192" s="410"/>
      <c r="H192" s="411"/>
      <c r="I192" s="120"/>
      <c r="J192" s="7" t="str" cm="1">
        <f t="array" ref="J192">_xlfn.IFS(I192="","",AND(B192&lt;&gt;"土",B192&lt;&gt;"日"),I192,OR(B192&lt;&gt;"土",B192&lt;&gt;"日"),"")</f>
        <v/>
      </c>
    </row>
    <row r="193" spans="1:10" s="7" customFormat="1" ht="24.75" customHeight="1">
      <c r="A193" s="252" t="str">
        <f t="shared" si="9"/>
        <v/>
      </c>
      <c r="B193" s="253" t="str">
        <f t="shared" si="8"/>
        <v/>
      </c>
      <c r="C193" s="118"/>
      <c r="D193" s="119"/>
      <c r="E193" s="119"/>
      <c r="F193" s="409"/>
      <c r="G193" s="410"/>
      <c r="H193" s="411"/>
      <c r="I193" s="120"/>
      <c r="J193" s="7" t="str" cm="1">
        <f t="array" ref="J193">_xlfn.IFS(I193="","",AND(B193&lt;&gt;"土",B193&lt;&gt;"日"),I193,OR(B193&lt;&gt;"土",B193&lt;&gt;"日"),"")</f>
        <v/>
      </c>
    </row>
    <row r="194" spans="1:10" s="7" customFormat="1" ht="24.75" customHeight="1">
      <c r="A194" s="252" t="str">
        <f t="shared" si="9"/>
        <v/>
      </c>
      <c r="B194" s="253" t="str">
        <f t="shared" si="8"/>
        <v/>
      </c>
      <c r="C194" s="118"/>
      <c r="D194" s="119"/>
      <c r="E194" s="119"/>
      <c r="F194" s="409"/>
      <c r="G194" s="410"/>
      <c r="H194" s="411"/>
      <c r="I194" s="120"/>
      <c r="J194" s="7" t="str" cm="1">
        <f t="array" ref="J194">_xlfn.IFS(I194="","",AND(B194&lt;&gt;"土",B194&lt;&gt;"日"),I194,OR(B194&lt;&gt;"土",B194&lt;&gt;"日"),"")</f>
        <v/>
      </c>
    </row>
    <row r="195" spans="1:10" s="7" customFormat="1" ht="24.75" customHeight="1">
      <c r="A195" s="252" t="str">
        <f t="shared" si="9"/>
        <v/>
      </c>
      <c r="B195" s="253" t="str">
        <f t="shared" si="8"/>
        <v/>
      </c>
      <c r="C195" s="118"/>
      <c r="D195" s="119"/>
      <c r="E195" s="119"/>
      <c r="F195" s="409"/>
      <c r="G195" s="410"/>
      <c r="H195" s="411"/>
      <c r="I195" s="120"/>
      <c r="J195" s="7" t="str" cm="1">
        <f t="array" ref="J195">_xlfn.IFS(I195="","",AND(B195&lt;&gt;"土",B195&lt;&gt;"日"),I195,OR(B195&lt;&gt;"土",B195&lt;&gt;"日"),"")</f>
        <v/>
      </c>
    </row>
    <row r="196" spans="1:10" s="7" customFormat="1" ht="24.75" customHeight="1">
      <c r="A196" s="252" t="str">
        <f t="shared" si="9"/>
        <v/>
      </c>
      <c r="B196" s="253" t="str">
        <f t="shared" si="8"/>
        <v/>
      </c>
      <c r="C196" s="118"/>
      <c r="D196" s="119"/>
      <c r="E196" s="119"/>
      <c r="F196" s="409"/>
      <c r="G196" s="410"/>
      <c r="H196" s="411"/>
      <c r="I196" s="120"/>
      <c r="J196" s="7" t="str" cm="1">
        <f t="array" ref="J196">_xlfn.IFS(I196="","",AND(B196&lt;&gt;"土",B196&lt;&gt;"日"),I196,OR(B196&lt;&gt;"土",B196&lt;&gt;"日"),"")</f>
        <v/>
      </c>
    </row>
    <row r="197" spans="1:10" s="7" customFormat="1" ht="24.75" customHeight="1">
      <c r="A197" s="252" t="str">
        <f t="shared" si="9"/>
        <v/>
      </c>
      <c r="B197" s="253" t="str">
        <f t="shared" si="8"/>
        <v/>
      </c>
      <c r="C197" s="118"/>
      <c r="D197" s="119"/>
      <c r="E197" s="119"/>
      <c r="F197" s="409"/>
      <c r="G197" s="410"/>
      <c r="H197" s="411"/>
      <c r="I197" s="120"/>
      <c r="J197" s="7" t="str" cm="1">
        <f t="array" ref="J197">_xlfn.IFS(I197="","",AND(B197&lt;&gt;"土",B197&lt;&gt;"日"),I197,OR(B197&lt;&gt;"土",B197&lt;&gt;"日"),"")</f>
        <v/>
      </c>
    </row>
    <row r="198" spans="1:10" s="7" customFormat="1" ht="24.75" customHeight="1">
      <c r="A198" s="252" t="str">
        <f t="shared" si="9"/>
        <v/>
      </c>
      <c r="B198" s="253" t="str">
        <f t="shared" si="8"/>
        <v/>
      </c>
      <c r="C198" s="118"/>
      <c r="D198" s="119"/>
      <c r="E198" s="119"/>
      <c r="F198" s="409"/>
      <c r="G198" s="410"/>
      <c r="H198" s="411"/>
      <c r="I198" s="120"/>
      <c r="J198" s="7" t="str" cm="1">
        <f t="array" ref="J198">_xlfn.IFS(I198="","",AND(B198&lt;&gt;"土",B198&lt;&gt;"日"),I198,OR(B198&lt;&gt;"土",B198&lt;&gt;"日"),"")</f>
        <v/>
      </c>
    </row>
    <row r="199" spans="1:10" s="7" customFormat="1" ht="24.75" customHeight="1">
      <c r="A199" s="252" t="str">
        <f t="shared" si="9"/>
        <v/>
      </c>
      <c r="B199" s="253" t="str">
        <f t="shared" si="8"/>
        <v/>
      </c>
      <c r="C199" s="118"/>
      <c r="D199" s="119"/>
      <c r="E199" s="119"/>
      <c r="F199" s="409"/>
      <c r="G199" s="410"/>
      <c r="H199" s="411"/>
      <c r="I199" s="120"/>
      <c r="J199" s="7" t="str" cm="1">
        <f t="array" ref="J199">_xlfn.IFS(I199="","",AND(B199&lt;&gt;"土",B199&lt;&gt;"日"),I199,OR(B199&lt;&gt;"土",B199&lt;&gt;"日"),"")</f>
        <v/>
      </c>
    </row>
    <row r="200" spans="1:10" s="7" customFormat="1" ht="24.75" customHeight="1">
      <c r="A200" s="252" t="str">
        <f t="shared" si="9"/>
        <v/>
      </c>
      <c r="B200" s="253" t="str">
        <f t="shared" si="8"/>
        <v/>
      </c>
      <c r="C200" s="118"/>
      <c r="D200" s="119"/>
      <c r="E200" s="119"/>
      <c r="F200" s="409"/>
      <c r="G200" s="410"/>
      <c r="H200" s="411"/>
      <c r="I200" s="120"/>
      <c r="J200" s="7" t="str" cm="1">
        <f t="array" ref="J200">_xlfn.IFS(I200="","",AND(B200&lt;&gt;"土",B200&lt;&gt;"日"),I200,OR(B200&lt;&gt;"土",B200&lt;&gt;"日"),"")</f>
        <v/>
      </c>
    </row>
    <row r="201" spans="1:10" s="7" customFormat="1" ht="24.75" customHeight="1">
      <c r="A201" s="252" t="str">
        <f t="shared" si="9"/>
        <v/>
      </c>
      <c r="B201" s="253" t="str">
        <f t="shared" si="8"/>
        <v/>
      </c>
      <c r="C201" s="118"/>
      <c r="D201" s="119"/>
      <c r="E201" s="119"/>
      <c r="F201" s="409"/>
      <c r="G201" s="410"/>
      <c r="H201" s="411"/>
      <c r="I201" s="120"/>
      <c r="J201" s="7" t="str" cm="1">
        <f t="array" ref="J201">_xlfn.IFS(I201="","",AND(B201&lt;&gt;"土",B201&lt;&gt;"日"),I201,OR(B201&lt;&gt;"土",B201&lt;&gt;"日"),"")</f>
        <v/>
      </c>
    </row>
    <row r="202" spans="1:10" s="7" customFormat="1" ht="24.75" customHeight="1">
      <c r="A202" s="252" t="str">
        <f t="shared" si="9"/>
        <v/>
      </c>
      <c r="B202" s="253" t="str">
        <f t="shared" si="8"/>
        <v/>
      </c>
      <c r="C202" s="118"/>
      <c r="D202" s="119"/>
      <c r="E202" s="119"/>
      <c r="F202" s="409"/>
      <c r="G202" s="410"/>
      <c r="H202" s="411"/>
      <c r="I202" s="120"/>
      <c r="J202" s="7" t="str" cm="1">
        <f t="array" ref="J202">_xlfn.IFS(I202="","",AND(B202&lt;&gt;"土",B202&lt;&gt;"日"),I202,OR(B202&lt;&gt;"土",B202&lt;&gt;"日"),"")</f>
        <v/>
      </c>
    </row>
    <row r="203" spans="1:10" s="7" customFormat="1" ht="24.75" customHeight="1">
      <c r="A203" s="252" t="str">
        <f t="shared" si="9"/>
        <v/>
      </c>
      <c r="B203" s="253" t="str">
        <f t="shared" si="8"/>
        <v/>
      </c>
      <c r="C203" s="118"/>
      <c r="D203" s="119"/>
      <c r="E203" s="119"/>
      <c r="F203" s="409"/>
      <c r="G203" s="410"/>
      <c r="H203" s="411"/>
      <c r="I203" s="120"/>
      <c r="J203" s="7" t="str" cm="1">
        <f t="array" ref="J203">_xlfn.IFS(I203="","",AND(B203&lt;&gt;"土",B203&lt;&gt;"日"),I203,OR(B203&lt;&gt;"土",B203&lt;&gt;"日"),"")</f>
        <v/>
      </c>
    </row>
    <row r="204" spans="1:10" s="7" customFormat="1" ht="24.75" customHeight="1">
      <c r="A204" s="252" t="str">
        <f t="shared" si="9"/>
        <v/>
      </c>
      <c r="B204" s="253" t="str">
        <f t="shared" si="8"/>
        <v/>
      </c>
      <c r="C204" s="118"/>
      <c r="D204" s="119"/>
      <c r="E204" s="119"/>
      <c r="F204" s="409"/>
      <c r="G204" s="410"/>
      <c r="H204" s="411"/>
      <c r="I204" s="120"/>
      <c r="J204" s="7" t="str" cm="1">
        <f t="array" ref="J204">_xlfn.IFS(I204="","",AND(B204&lt;&gt;"土",B204&lt;&gt;"日"),I204,OR(B204&lt;&gt;"土",B204&lt;&gt;"日"),"")</f>
        <v/>
      </c>
    </row>
    <row r="205" spans="1:10" s="7" customFormat="1" ht="24.75" customHeight="1">
      <c r="A205" s="252" t="str">
        <f t="shared" si="9"/>
        <v/>
      </c>
      <c r="B205" s="253" t="str">
        <f t="shared" si="8"/>
        <v/>
      </c>
      <c r="C205" s="118"/>
      <c r="D205" s="119"/>
      <c r="E205" s="119"/>
      <c r="F205" s="409"/>
      <c r="G205" s="410"/>
      <c r="H205" s="411"/>
      <c r="I205" s="120"/>
      <c r="J205" s="7" t="str" cm="1">
        <f t="array" ref="J205">_xlfn.IFS(I205="","",AND(B205&lt;&gt;"土",B205&lt;&gt;"日"),I205,OR(B205&lt;&gt;"土",B205&lt;&gt;"日"),"")</f>
        <v/>
      </c>
    </row>
    <row r="206" spans="1:10" s="7" customFormat="1" ht="24.75" customHeight="1">
      <c r="A206" s="252" t="str">
        <f t="shared" si="9"/>
        <v/>
      </c>
      <c r="B206" s="253" t="str">
        <f t="shared" si="8"/>
        <v/>
      </c>
      <c r="C206" s="118"/>
      <c r="D206" s="119"/>
      <c r="E206" s="119"/>
      <c r="F206" s="409"/>
      <c r="G206" s="410"/>
      <c r="H206" s="411"/>
      <c r="I206" s="120"/>
      <c r="J206" s="7" t="str" cm="1">
        <f t="array" ref="J206">_xlfn.IFS(I206="","",AND(B206&lt;&gt;"土",B206&lt;&gt;"日"),I206,OR(B206&lt;&gt;"土",B206&lt;&gt;"日"),"")</f>
        <v/>
      </c>
    </row>
    <row r="207" spans="1:10" s="7" customFormat="1" ht="24.75" customHeight="1">
      <c r="A207" s="252" t="str">
        <f t="shared" si="9"/>
        <v/>
      </c>
      <c r="B207" s="253" t="str">
        <f t="shared" si="8"/>
        <v/>
      </c>
      <c r="C207" s="118"/>
      <c r="D207" s="119"/>
      <c r="E207" s="119"/>
      <c r="F207" s="409"/>
      <c r="G207" s="410"/>
      <c r="H207" s="411"/>
      <c r="I207" s="120"/>
      <c r="J207" s="7" t="str" cm="1">
        <f t="array" ref="J207">_xlfn.IFS(I207="","",AND(B207&lt;&gt;"土",B207&lt;&gt;"日"),I207,OR(B207&lt;&gt;"土",B207&lt;&gt;"日"),"")</f>
        <v/>
      </c>
    </row>
    <row r="208" spans="1:10" s="7" customFormat="1" ht="24.75" customHeight="1">
      <c r="A208" s="252" t="str">
        <f t="shared" si="9"/>
        <v/>
      </c>
      <c r="B208" s="253" t="str">
        <f t="shared" si="8"/>
        <v/>
      </c>
      <c r="C208" s="118"/>
      <c r="D208" s="119"/>
      <c r="E208" s="119"/>
      <c r="F208" s="409"/>
      <c r="G208" s="410"/>
      <c r="H208" s="411"/>
      <c r="I208" s="120"/>
      <c r="J208" s="7" t="str" cm="1">
        <f t="array" ref="J208">_xlfn.IFS(I208="","",AND(B208&lt;&gt;"土",B208&lt;&gt;"日"),I208,OR(B208&lt;&gt;"土",B208&lt;&gt;"日"),"")</f>
        <v/>
      </c>
    </row>
    <row r="209" spans="1:14" s="7" customFormat="1" ht="24.75" customHeight="1">
      <c r="A209" s="252" t="str">
        <f t="shared" si="9"/>
        <v/>
      </c>
      <c r="B209" s="253" t="str">
        <f t="shared" si="8"/>
        <v/>
      </c>
      <c r="C209" s="118"/>
      <c r="D209" s="119"/>
      <c r="E209" s="119"/>
      <c r="F209" s="409"/>
      <c r="G209" s="410"/>
      <c r="H209" s="411"/>
      <c r="I209" s="120"/>
      <c r="J209" s="7" t="str" cm="1">
        <f t="array" ref="J209">_xlfn.IFS(I209="","",AND(B209&lt;&gt;"土",B209&lt;&gt;"日"),I209,OR(B209&lt;&gt;"土",B209&lt;&gt;"日"),"")</f>
        <v/>
      </c>
    </row>
    <row r="210" spans="1:14" s="7" customFormat="1" ht="24.75" customHeight="1">
      <c r="A210" s="252" t="str">
        <f t="shared" si="9"/>
        <v/>
      </c>
      <c r="B210" s="253" t="str">
        <f t="shared" si="8"/>
        <v/>
      </c>
      <c r="C210" s="118"/>
      <c r="D210" s="119"/>
      <c r="E210" s="119"/>
      <c r="F210" s="409"/>
      <c r="G210" s="410"/>
      <c r="H210" s="411"/>
      <c r="I210" s="120"/>
      <c r="J210" s="7" t="str" cm="1">
        <f t="array" ref="J210">_xlfn.IFS(I210="","",AND(B210&lt;&gt;"土",B210&lt;&gt;"日"),I210,OR(B210&lt;&gt;"土",B210&lt;&gt;"日"),"")</f>
        <v/>
      </c>
    </row>
    <row r="211" spans="1:14" s="7" customFormat="1" ht="24.75" customHeight="1">
      <c r="A211" s="252" t="str">
        <f t="shared" si="9"/>
        <v/>
      </c>
      <c r="B211" s="253" t="str">
        <f t="shared" si="8"/>
        <v/>
      </c>
      <c r="C211" s="118"/>
      <c r="D211" s="119"/>
      <c r="E211" s="119"/>
      <c r="F211" s="409"/>
      <c r="G211" s="410"/>
      <c r="H211" s="411"/>
      <c r="I211" s="120"/>
      <c r="J211" s="7" t="str" cm="1">
        <f t="array" ref="J211">_xlfn.IFS(I211="","",AND(B211&lt;&gt;"土",B211&lt;&gt;"日"),I211,OR(B211&lt;&gt;"土",B211&lt;&gt;"日"),"")</f>
        <v/>
      </c>
    </row>
    <row r="212" spans="1:14" s="7" customFormat="1" ht="24.75" customHeight="1">
      <c r="A212" s="252" t="str">
        <f t="shared" si="9"/>
        <v/>
      </c>
      <c r="B212" s="253" t="str">
        <f t="shared" si="8"/>
        <v/>
      </c>
      <c r="C212" s="118"/>
      <c r="D212" s="119"/>
      <c r="E212" s="119"/>
      <c r="F212" s="409"/>
      <c r="G212" s="410"/>
      <c r="H212" s="411"/>
      <c r="I212" s="120"/>
      <c r="J212" s="7" t="str" cm="1">
        <f t="array" ref="J212">_xlfn.IFS(I212="","",AND(B212&lt;&gt;"土",B212&lt;&gt;"日"),I212,OR(B212&lt;&gt;"土",B212&lt;&gt;"日"),"")</f>
        <v/>
      </c>
    </row>
    <row r="213" spans="1:14" s="7" customFormat="1" ht="24.75" customHeight="1">
      <c r="A213" s="252" t="str">
        <f t="shared" si="9"/>
        <v/>
      </c>
      <c r="B213" s="253" t="str">
        <f t="shared" si="8"/>
        <v/>
      </c>
      <c r="C213" s="118"/>
      <c r="D213" s="119"/>
      <c r="E213" s="118"/>
      <c r="F213" s="409"/>
      <c r="G213" s="410"/>
      <c r="H213" s="411"/>
      <c r="I213" s="120"/>
      <c r="J213" s="7" t="str" cm="1">
        <f t="array" ref="J213">_xlfn.IFS(I213="","",AND(B213&lt;&gt;"土",B213&lt;&gt;"日"),I213,OR(B213&lt;&gt;"土",B213&lt;&gt;"日"),"")</f>
        <v/>
      </c>
    </row>
    <row r="214" spans="1:14" s="7" customFormat="1" ht="24.75" customHeight="1">
      <c r="A214" s="252" t="str">
        <f t="shared" si="9"/>
        <v/>
      </c>
      <c r="B214" s="253" t="str">
        <f t="shared" si="8"/>
        <v/>
      </c>
      <c r="C214" s="118"/>
      <c r="D214" s="119"/>
      <c r="E214" s="118"/>
      <c r="F214" s="409"/>
      <c r="G214" s="410"/>
      <c r="H214" s="411"/>
      <c r="I214" s="120"/>
      <c r="J214" s="7" t="str" cm="1">
        <f t="array" ref="J214">_xlfn.IFS(I214="","",AND(B214&lt;&gt;"土",B214&lt;&gt;"日"),I214,OR(B214&lt;&gt;"土",B214&lt;&gt;"日"),"")</f>
        <v/>
      </c>
    </row>
    <row r="215" spans="1:14" s="7" customFormat="1" ht="24.75" customHeight="1">
      <c r="A215" s="252" t="str">
        <f t="shared" si="9"/>
        <v/>
      </c>
      <c r="B215" s="253" t="str">
        <f t="shared" si="8"/>
        <v/>
      </c>
      <c r="C215" s="118"/>
      <c r="D215" s="119"/>
      <c r="E215" s="118"/>
      <c r="F215" s="409"/>
      <c r="G215" s="410"/>
      <c r="H215" s="411"/>
      <c r="I215" s="120"/>
      <c r="J215" s="7" t="str" cm="1">
        <f t="array" ref="J215">_xlfn.IFS(I215="","",AND(B215&lt;&gt;"土",B215&lt;&gt;"日"),I215,OR(B215&lt;&gt;"土",B215&lt;&gt;"日"),"")</f>
        <v/>
      </c>
    </row>
    <row r="216" spans="1:14" s="7" customFormat="1" ht="24.75" customHeight="1">
      <c r="A216" s="252" t="str">
        <f t="shared" si="9"/>
        <v/>
      </c>
      <c r="B216" s="253" t="str">
        <f t="shared" si="8"/>
        <v/>
      </c>
      <c r="C216" s="118"/>
      <c r="D216" s="119"/>
      <c r="E216" s="118"/>
      <c r="F216" s="409"/>
      <c r="G216" s="410"/>
      <c r="H216" s="411"/>
      <c r="I216" s="120"/>
      <c r="J216" s="7" t="str" cm="1">
        <f t="array" ref="J216">_xlfn.IFS(I216="","",AND(B216&lt;&gt;"土",B216&lt;&gt;"日"),I216,OR(B216&lt;&gt;"土",B216&lt;&gt;"日"),"")</f>
        <v/>
      </c>
      <c r="K216" s="44"/>
      <c r="L216" s="46"/>
      <c r="M216" s="46" t="s">
        <v>54</v>
      </c>
      <c r="N216" s="46" t="s">
        <v>140</v>
      </c>
    </row>
    <row r="217" spans="1:14" s="7" customFormat="1" ht="24.75" customHeight="1">
      <c r="A217" s="252" t="str">
        <f t="shared" si="9"/>
        <v/>
      </c>
      <c r="B217" s="253" t="str">
        <f t="shared" si="8"/>
        <v/>
      </c>
      <c r="C217" s="118"/>
      <c r="D217" s="119"/>
      <c r="E217" s="118"/>
      <c r="F217" s="409"/>
      <c r="G217" s="410"/>
      <c r="H217" s="411"/>
      <c r="I217" s="120"/>
      <c r="J217" s="7" t="str" cm="1">
        <f t="array" ref="J217">_xlfn.IFS(I217="","",AND(B217&lt;&gt;"土",B217&lt;&gt;"日"),I217,OR(B217&lt;&gt;"土",B217&lt;&gt;"日"),"")</f>
        <v/>
      </c>
      <c r="K217" s="396" t="s">
        <v>142</v>
      </c>
      <c r="L217" s="47" t="s">
        <v>30</v>
      </c>
      <c r="M217" s="48">
        <f>D223</f>
        <v>0</v>
      </c>
      <c r="N217" s="48">
        <f>E223</f>
        <v>0</v>
      </c>
    </row>
    <row r="218" spans="1:14" s="7" customFormat="1" ht="24.75" customHeight="1">
      <c r="A218" s="252" t="str" cm="1">
        <f t="array" ref="A218">_xlfn.IFS(A217="","",MONTH(A217+1)=M188,A217+1,TRUE,"")</f>
        <v/>
      </c>
      <c r="B218" s="253" t="str">
        <f t="shared" si="8"/>
        <v/>
      </c>
      <c r="C218" s="118"/>
      <c r="D218" s="119"/>
      <c r="E218" s="118"/>
      <c r="F218" s="409"/>
      <c r="G218" s="410"/>
      <c r="H218" s="411"/>
      <c r="I218" s="120"/>
      <c r="J218" s="7" t="str" cm="1">
        <f t="array" ref="J218">_xlfn.IFS(I218="","",AND(B218&lt;&gt;"土",B218&lt;&gt;"日"),I218,OR(B218&lt;&gt;"土",B218&lt;&gt;"日"),"")</f>
        <v/>
      </c>
      <c r="K218" s="397"/>
      <c r="L218" s="49" t="s">
        <v>141</v>
      </c>
      <c r="M218" s="48">
        <f>D222</f>
        <v>0</v>
      </c>
      <c r="N218" s="48">
        <f>E222</f>
        <v>0</v>
      </c>
    </row>
    <row r="219" spans="1:14" ht="24.75" customHeight="1">
      <c r="A219" s="252" t="str" cm="1">
        <f t="array" ref="A219">_xlfn.IFS(A218="","",MONTH(A218+1)=M188,A218+1,TRUE,"")</f>
        <v/>
      </c>
      <c r="B219" s="253" t="str">
        <f t="shared" si="8"/>
        <v/>
      </c>
      <c r="C219" s="118"/>
      <c r="D219" s="119"/>
      <c r="E219" s="118"/>
      <c r="F219" s="409"/>
      <c r="G219" s="410"/>
      <c r="H219" s="411"/>
      <c r="I219" s="120"/>
      <c r="J219" s="1" t="str" cm="1">
        <f t="array" ref="J219">_xlfn.IFS(I219="","",AND(B219&lt;&gt;"土",B219&lt;&gt;"日"),I219,OR(B219&lt;&gt;"土",B219&lt;&gt;"日"),"")</f>
        <v/>
      </c>
      <c r="K219" s="397"/>
      <c r="L219" s="49" t="s">
        <v>40</v>
      </c>
      <c r="M219" s="50" t="str">
        <f>IFERROR(ROUNDDOWN(M218/M217,3),"")</f>
        <v/>
      </c>
      <c r="N219" s="50" t="str">
        <f>IFERROR(ROUNDDOWN(N218/N217,3),"")</f>
        <v/>
      </c>
    </row>
    <row r="220" spans="1:14" ht="24.75" customHeight="1">
      <c r="A220" s="252" t="str" cm="1">
        <f t="array" ref="A220">_xlfn.IFS(A219="","",MONTH(A219+1)=M188,A219+1,TRUE,"")</f>
        <v/>
      </c>
      <c r="B220" s="253" t="str">
        <f t="shared" si="8"/>
        <v/>
      </c>
      <c r="C220" s="118"/>
      <c r="D220" s="119"/>
      <c r="E220" s="118"/>
      <c r="F220" s="409"/>
      <c r="G220" s="410"/>
      <c r="H220" s="411"/>
      <c r="I220" s="120"/>
      <c r="J220" s="1" t="str" cm="1">
        <f t="array" ref="J220">_xlfn.IFS(I220="","",AND(B220&lt;&gt;"土",B220&lt;&gt;"日"),I220,OR(B220&lt;&gt;"土",B220&lt;&gt;"日"),"")</f>
        <v/>
      </c>
      <c r="K220" s="397"/>
      <c r="L220" s="47" t="s">
        <v>55</v>
      </c>
      <c r="M220" s="51" t="str">
        <f>IF(M219="","",IF(M219&gt;=0.285,"4週8休以上",IF(M219&gt;=0.25,"4週7休以上4週8休未満",IF(M219&gt;=0.214,"4週6休以上4週7休未満",IF(0.214&gt;M219,"4週6休未満")))))</f>
        <v/>
      </c>
      <c r="N220" s="51" t="str">
        <f>IF(N219="","",IF(N219&gt;=0.7,"70%以上",IF(0.7&gt;N219,"70%未満")))</f>
        <v/>
      </c>
    </row>
    <row r="221" spans="1:14" s="8" customFormat="1" ht="3" customHeight="1" thickBot="1">
      <c r="A221" s="4"/>
      <c r="B221" s="26"/>
      <c r="C221" s="4"/>
      <c r="D221" s="4"/>
      <c r="E221" s="4"/>
      <c r="F221" s="4"/>
      <c r="G221" s="4"/>
      <c r="H221" s="4"/>
      <c r="I221" s="4"/>
      <c r="K221" s="45"/>
      <c r="L221" s="52"/>
      <c r="M221" s="52"/>
      <c r="N221" s="52"/>
    </row>
    <row r="222" spans="1:14" s="21" customFormat="1" ht="24.75" customHeight="1">
      <c r="A222" s="403" t="s">
        <v>163</v>
      </c>
      <c r="B222" s="404"/>
      <c r="C222" s="236">
        <f>COUNTIF(C190:C220,"○")</f>
        <v>0</v>
      </c>
      <c r="D222" s="236">
        <f>COUNTIF(D190:D220,"○")+COUNTIF(D190:D220,"●")</f>
        <v>0</v>
      </c>
      <c r="E222" s="237">
        <f>COUNTIF(E190:E220,"◎")</f>
        <v>0</v>
      </c>
      <c r="F222" s="38"/>
      <c r="G222" s="34"/>
      <c r="H222" s="34"/>
      <c r="I222" s="34"/>
      <c r="J222" s="21">
        <f>COUNTA(J190:J220)-COUNTBLANK(J190:J220)</f>
        <v>0</v>
      </c>
      <c r="K222" s="398" t="s">
        <v>102</v>
      </c>
      <c r="L222" s="47" t="s">
        <v>30</v>
      </c>
      <c r="M222" s="48" t="str">
        <f>IF(M219="","",M177+M217)</f>
        <v/>
      </c>
      <c r="N222" s="48" t="str">
        <f>IF(N219="","",N177+N217)</f>
        <v/>
      </c>
    </row>
    <row r="223" spans="1:14" s="21" customFormat="1" ht="24.75" customHeight="1" thickBot="1">
      <c r="A223" s="405" t="s">
        <v>164</v>
      </c>
      <c r="B223" s="406"/>
      <c r="C223" s="238">
        <f>IFERROR(IF(M188="",0,DAY(EOMONTH(A190,0))-COUNTIF(C190:C220,"―")),0)</f>
        <v>0</v>
      </c>
      <c r="D223" s="239">
        <f>IFERROR(IF(M188="",0,DAY(EOMONTH(A190,0))-COUNTIF(D190:D220,"―")),0)</f>
        <v>0</v>
      </c>
      <c r="E223" s="240" cm="1">
        <f t="array" ref="E223">_xlfn.IFS(A187="令和　年　月",0,M188="",0,COUNTIF(B190:B220,"土")+COUNTIF(B190:B220,"日")+J222-COUNTIF(E190:E220,"―")=0,0,TRUE,COUNTIF(B190:B220,"土")+COUNTIF(B190:B220,"日")+J222-COUNTIF(E190:E220,"―"))</f>
        <v>0</v>
      </c>
      <c r="F223" s="38"/>
      <c r="G223" s="248" t="s">
        <v>112</v>
      </c>
      <c r="H223" s="244" t="str">
        <f>M224</f>
        <v/>
      </c>
      <c r="I223" s="245" t="str">
        <f>M225</f>
        <v/>
      </c>
      <c r="K223" s="397"/>
      <c r="L223" s="49" t="s">
        <v>141</v>
      </c>
      <c r="M223" s="48" t="str">
        <f>IF(M219="","",M178+M218)</f>
        <v/>
      </c>
      <c r="N223" s="48" t="str">
        <f>IF(N219="","",N178+N218)</f>
        <v/>
      </c>
    </row>
    <row r="224" spans="1:14" s="21" customFormat="1" ht="24.75" customHeight="1" thickTop="1" thickBot="1">
      <c r="A224" s="407" t="s">
        <v>90</v>
      </c>
      <c r="B224" s="408"/>
      <c r="C224" s="241" t="str">
        <f>IFERROR(ROUNDDOWN(C222/C223,3),"-")</f>
        <v>-</v>
      </c>
      <c r="D224" s="242" t="str">
        <f>IFERROR(ROUNDDOWN(D222/D223,3),"-")</f>
        <v>-</v>
      </c>
      <c r="E224" s="243" t="str">
        <f>IFERROR(ROUNDDOWN(E222/E223,3),"-")</f>
        <v>-</v>
      </c>
      <c r="F224" s="99"/>
      <c r="G224" s="249" t="s">
        <v>113</v>
      </c>
      <c r="H224" s="246" t="str">
        <f>N224</f>
        <v/>
      </c>
      <c r="I224" s="247" t="str">
        <f>N225</f>
        <v/>
      </c>
      <c r="K224" s="397"/>
      <c r="L224" s="49" t="s">
        <v>40</v>
      </c>
      <c r="M224" s="50" t="str">
        <f>IFERROR(ROUNDDOWN(M223/M222,3),"")</f>
        <v/>
      </c>
      <c r="N224" s="50" t="str">
        <f>IFERROR(ROUNDDOWN(N223/N222,3),"")</f>
        <v/>
      </c>
    </row>
    <row r="225" spans="1:14" ht="57" customHeight="1">
      <c r="A225" s="401" t="s">
        <v>257</v>
      </c>
      <c r="B225" s="401"/>
      <c r="C225" s="401"/>
      <c r="D225" s="401"/>
      <c r="E225" s="401"/>
      <c r="F225" s="401"/>
      <c r="G225" s="401"/>
      <c r="H225" s="401"/>
      <c r="I225" s="402"/>
      <c r="K225" s="397"/>
      <c r="L225" s="47" t="s">
        <v>55</v>
      </c>
      <c r="M225" s="51" t="str">
        <f>IF(M224="","",IF(M224&gt;=0.285,"4週8休以上",IF(M224&gt;=0.25,"4週7休以上4週8休未満",IF(M224&gt;=0.214,"4週6休以上4週7休未満",IF(0.214&gt;M224,"4週6休未満")))))</f>
        <v/>
      </c>
      <c r="N225" s="51" t="str">
        <f>IF(N224="","",IF(N224&gt;=0.7,"70%以上",IF(0.7&gt;N224,"70%未満")))</f>
        <v/>
      </c>
    </row>
    <row r="226" spans="1:14" s="7" customFormat="1" ht="15" customHeight="1">
      <c r="A226" s="9" t="s">
        <v>12</v>
      </c>
      <c r="B226" s="10"/>
      <c r="C226" s="22"/>
      <c r="D226" s="22"/>
      <c r="E226" s="22"/>
      <c r="F226" s="22"/>
      <c r="G226" s="22"/>
      <c r="H226" s="22"/>
      <c r="I226" s="22"/>
    </row>
    <row r="227" spans="1:14" s="7" customFormat="1" ht="17.25" customHeight="1">
      <c r="A227" s="418" t="s">
        <v>220</v>
      </c>
      <c r="B227" s="418"/>
      <c r="C227" s="418"/>
      <c r="D227" s="418"/>
      <c r="E227" s="418"/>
      <c r="F227" s="418"/>
      <c r="G227" s="418"/>
      <c r="H227" s="418"/>
      <c r="I227" s="342"/>
    </row>
    <row r="228" spans="1:14" s="19" customFormat="1" ht="18" customHeight="1">
      <c r="A228" s="417" t="s">
        <v>9</v>
      </c>
      <c r="B228" s="417"/>
      <c r="C228" s="17" t="str">
        <f>IF(A232="令和　年　月","","第 "&amp;基本情報入力!$C$3&amp;" 号")</f>
        <v/>
      </c>
      <c r="D228" s="18"/>
      <c r="E228" s="18"/>
      <c r="F228" s="39"/>
      <c r="G228" s="39" t="s">
        <v>107</v>
      </c>
      <c r="H228" s="415" t="str">
        <f>IF(A232="令和　年　月","　　　年　　月　　日",基本情報入力!$C$13)</f>
        <v>　　　年　　月　　日</v>
      </c>
      <c r="I228" s="416"/>
    </row>
    <row r="229" spans="1:14" s="19" customFormat="1" ht="18" customHeight="1">
      <c r="A229" s="417" t="s">
        <v>10</v>
      </c>
      <c r="B229" s="417"/>
      <c r="C229" s="432" t="str">
        <f>IF(A232="令和　年　月","",基本情報入力!$C$4)</f>
        <v/>
      </c>
      <c r="D229" s="432"/>
      <c r="E229" s="432"/>
      <c r="F229" s="432"/>
      <c r="G229" s="33" t="s">
        <v>108</v>
      </c>
      <c r="H229" s="415" t="str">
        <f>IF(A232="令和　年　月","　　　年　　月　　日",基本情報入力!$C$14)</f>
        <v>　　　年　　月　　日</v>
      </c>
      <c r="I229" s="416"/>
    </row>
    <row r="230" spans="1:14" s="19" customFormat="1" ht="18" customHeight="1">
      <c r="A230" s="417" t="s">
        <v>11</v>
      </c>
      <c r="B230" s="417"/>
      <c r="C230" s="432" t="str">
        <f>IF(A232="令和　年　月","",基本情報入力!$C$8)</f>
        <v/>
      </c>
      <c r="D230" s="432"/>
      <c r="E230" s="432"/>
      <c r="F230" s="432"/>
      <c r="G230" s="33" t="s">
        <v>106</v>
      </c>
      <c r="H230" s="415" t="str">
        <f>IF(A232="令和　年　月","　　　年　　月　　日",基本情報入力!$C$15)</f>
        <v>　　　年　　月　　日</v>
      </c>
      <c r="I230" s="416"/>
      <c r="L230" s="19" t="s">
        <v>39</v>
      </c>
      <c r="M230" s="19">
        <f>M185+1</f>
        <v>6</v>
      </c>
    </row>
    <row r="231" spans="1:14" s="7" customFormat="1" ht="8.25" customHeight="1">
      <c r="A231" s="25"/>
      <c r="B231" s="25"/>
      <c r="C231" s="14"/>
      <c r="D231" s="14"/>
      <c r="E231" s="14"/>
      <c r="F231" s="14"/>
      <c r="G231" s="13"/>
      <c r="H231" s="13"/>
      <c r="I231" s="13"/>
    </row>
    <row r="232" spans="1:14" s="19" customFormat="1" ht="18.75" customHeight="1">
      <c r="A232" s="424" t="str" cm="1">
        <f t="array" ref="A232">_xlfn.IFS(基本情報入力!$C$13=0,"令和　年　月",EOMONTH(基本情報入力!$C$13,M234-1)&gt;=基本情報入力!$C$14,"令和　年　月",TRUE,EOMONTH(基本情報入力!$C$13,M234))</f>
        <v>令和　年　月</v>
      </c>
      <c r="B232" s="424"/>
      <c r="C232" s="424"/>
      <c r="D232" s="20"/>
      <c r="E232" s="20"/>
      <c r="F232" s="20"/>
      <c r="G232" s="27"/>
      <c r="H232" s="27"/>
      <c r="I232" s="27" t="str">
        <f>IF(A232="令和　年　月","No.  "&amp;"　　","No."&amp;$M230&amp;"　　")</f>
        <v>No.  　　</v>
      </c>
      <c r="L232" s="7" t="s">
        <v>34</v>
      </c>
      <c r="M232" s="7" t="str">
        <f>IFERROR(YEAR(A232),"****")</f>
        <v>****</v>
      </c>
      <c r="N232" s="7" t="s">
        <v>66</v>
      </c>
    </row>
    <row r="233" spans="1:14" ht="24.75" customHeight="1">
      <c r="A233" s="419" t="s">
        <v>167</v>
      </c>
      <c r="B233" s="421" t="s">
        <v>4</v>
      </c>
      <c r="C233" s="399" t="s">
        <v>5</v>
      </c>
      <c r="D233" s="399" t="s">
        <v>6</v>
      </c>
      <c r="E233" s="399" t="s">
        <v>91</v>
      </c>
      <c r="F233" s="399" t="s">
        <v>7</v>
      </c>
      <c r="G233" s="399"/>
      <c r="H233" s="399"/>
      <c r="I233" s="399" t="s">
        <v>145</v>
      </c>
      <c r="L233" s="19" t="s">
        <v>37</v>
      </c>
      <c r="M233" s="19" t="str">
        <f>IF(EDATE(基本情報入力!$C$13,M234-1)&gt;=基本情報入力!$C$14,"",MONTH(EOMONTH(基本情報入力!$C$13,M234)))</f>
        <v/>
      </c>
      <c r="N233" s="19" t="s">
        <v>32</v>
      </c>
    </row>
    <row r="234" spans="1:14" ht="24.75" customHeight="1" thickBot="1">
      <c r="A234" s="420"/>
      <c r="B234" s="422"/>
      <c r="C234" s="423"/>
      <c r="D234" s="423"/>
      <c r="E234" s="400"/>
      <c r="F234" s="423"/>
      <c r="G234" s="423"/>
      <c r="H234" s="423"/>
      <c r="I234" s="423"/>
      <c r="L234" s="1" t="s">
        <v>38</v>
      </c>
      <c r="M234" s="1">
        <f>M230-1</f>
        <v>5</v>
      </c>
      <c r="N234" s="1" t="s">
        <v>67</v>
      </c>
    </row>
    <row r="235" spans="1:14" ht="24.75" customHeight="1" thickTop="1">
      <c r="A235" s="250" t="str">
        <f>IFERROR(DATE(M232,M233,1),"")</f>
        <v/>
      </c>
      <c r="B235" s="251" t="str">
        <f t="shared" ref="B235:B265" si="10">IF(A235="","",TEXT(WEEKDAY(+A235),"aaa"))</f>
        <v/>
      </c>
      <c r="C235" s="115" t="s">
        <v>109</v>
      </c>
      <c r="D235" s="116"/>
      <c r="E235" s="116"/>
      <c r="F235" s="412"/>
      <c r="G235" s="413"/>
      <c r="H235" s="414"/>
      <c r="I235" s="117"/>
      <c r="J235" s="1" t="str" cm="1">
        <f t="array" ref="J235">_xlfn.IFS(I235="","",AND(B235&lt;&gt;"土",B235&lt;&gt;"日"),I235,OR(B235&lt;&gt;"土",B235&lt;&gt;"日"),"")</f>
        <v/>
      </c>
    </row>
    <row r="236" spans="1:14" ht="24.75" customHeight="1">
      <c r="A236" s="252" t="str">
        <f>IFERROR(A235+1,"")</f>
        <v/>
      </c>
      <c r="B236" s="253" t="str">
        <f t="shared" si="10"/>
        <v/>
      </c>
      <c r="C236" s="118" t="s">
        <v>109</v>
      </c>
      <c r="D236" s="119"/>
      <c r="E236" s="119"/>
      <c r="F236" s="409"/>
      <c r="G236" s="410"/>
      <c r="H236" s="411"/>
      <c r="I236" s="120"/>
      <c r="J236" s="1" t="str" cm="1">
        <f t="array" ref="J236">_xlfn.IFS(I236="","",AND(B236&lt;&gt;"土",B236&lt;&gt;"日"),I236,OR(B236&lt;&gt;"土",B236&lt;&gt;"日"),"")</f>
        <v/>
      </c>
    </row>
    <row r="237" spans="1:14" s="7" customFormat="1" ht="24.75" customHeight="1">
      <c r="A237" s="252" t="str">
        <f t="shared" ref="A237:A262" si="11">IFERROR(A236+1,"")</f>
        <v/>
      </c>
      <c r="B237" s="253" t="str">
        <f t="shared" si="10"/>
        <v/>
      </c>
      <c r="C237" s="118" t="s">
        <v>109</v>
      </c>
      <c r="D237" s="119"/>
      <c r="E237" s="119"/>
      <c r="F237" s="409"/>
      <c r="G237" s="410"/>
      <c r="H237" s="411"/>
      <c r="I237" s="120"/>
      <c r="J237" s="7" t="str" cm="1">
        <f t="array" ref="J237">_xlfn.IFS(I237="","",AND(B237&lt;&gt;"土",B237&lt;&gt;"日"),I237,OR(B237&lt;&gt;"土",B237&lt;&gt;"日"),"")</f>
        <v/>
      </c>
    </row>
    <row r="238" spans="1:14" s="7" customFormat="1" ht="24.75" customHeight="1">
      <c r="A238" s="252" t="str">
        <f t="shared" si="11"/>
        <v/>
      </c>
      <c r="B238" s="253" t="str">
        <f t="shared" si="10"/>
        <v/>
      </c>
      <c r="C238" s="118" t="s">
        <v>109</v>
      </c>
      <c r="D238" s="119"/>
      <c r="E238" s="119"/>
      <c r="F238" s="409"/>
      <c r="G238" s="410"/>
      <c r="H238" s="411"/>
      <c r="I238" s="120"/>
      <c r="J238" s="7" t="str" cm="1">
        <f t="array" ref="J238">_xlfn.IFS(I238="","",AND(B238&lt;&gt;"土",B238&lt;&gt;"日"),I238,OR(B238&lt;&gt;"土",B238&lt;&gt;"日"),"")</f>
        <v/>
      </c>
    </row>
    <row r="239" spans="1:14" s="7" customFormat="1" ht="24.75" customHeight="1">
      <c r="A239" s="252" t="str">
        <f t="shared" si="11"/>
        <v/>
      </c>
      <c r="B239" s="253" t="str">
        <f t="shared" si="10"/>
        <v/>
      </c>
      <c r="C239" s="118" t="s">
        <v>109</v>
      </c>
      <c r="D239" s="119"/>
      <c r="E239" s="119"/>
      <c r="F239" s="409"/>
      <c r="G239" s="410"/>
      <c r="H239" s="411"/>
      <c r="I239" s="120"/>
      <c r="J239" s="7" t="str" cm="1">
        <f t="array" ref="J239">_xlfn.IFS(I239="","",AND(B239&lt;&gt;"土",B239&lt;&gt;"日"),I239,OR(B239&lt;&gt;"土",B239&lt;&gt;"日"),"")</f>
        <v/>
      </c>
    </row>
    <row r="240" spans="1:14" s="7" customFormat="1" ht="24.75" customHeight="1">
      <c r="A240" s="252" t="str">
        <f t="shared" si="11"/>
        <v/>
      </c>
      <c r="B240" s="253" t="str">
        <f t="shared" si="10"/>
        <v/>
      </c>
      <c r="C240" s="118" t="s">
        <v>109</v>
      </c>
      <c r="D240" s="119"/>
      <c r="E240" s="119"/>
      <c r="F240" s="409"/>
      <c r="G240" s="410"/>
      <c r="H240" s="411"/>
      <c r="I240" s="120"/>
      <c r="J240" s="7" t="str" cm="1">
        <f t="array" ref="J240">_xlfn.IFS(I240="","",AND(B240&lt;&gt;"土",B240&lt;&gt;"日"),I240,OR(B240&lt;&gt;"土",B240&lt;&gt;"日"),"")</f>
        <v/>
      </c>
    </row>
    <row r="241" spans="1:10" s="7" customFormat="1" ht="24.75" customHeight="1">
      <c r="A241" s="252" t="str">
        <f t="shared" si="11"/>
        <v/>
      </c>
      <c r="B241" s="253" t="str">
        <f t="shared" si="10"/>
        <v/>
      </c>
      <c r="C241" s="118" t="s">
        <v>109</v>
      </c>
      <c r="D241" s="119"/>
      <c r="E241" s="119"/>
      <c r="F241" s="409"/>
      <c r="G241" s="410"/>
      <c r="H241" s="411"/>
      <c r="I241" s="120"/>
      <c r="J241" s="7" t="str" cm="1">
        <f t="array" ref="J241">_xlfn.IFS(I241="","",AND(B241&lt;&gt;"土",B241&lt;&gt;"日"),I241,OR(B241&lt;&gt;"土",B241&lt;&gt;"日"),"")</f>
        <v/>
      </c>
    </row>
    <row r="242" spans="1:10" s="7" customFormat="1" ht="24.75" customHeight="1">
      <c r="A242" s="252" t="str">
        <f t="shared" si="11"/>
        <v/>
      </c>
      <c r="B242" s="253" t="str">
        <f t="shared" si="10"/>
        <v/>
      </c>
      <c r="C242" s="118" t="s">
        <v>109</v>
      </c>
      <c r="D242" s="119"/>
      <c r="E242" s="119"/>
      <c r="F242" s="409"/>
      <c r="G242" s="410"/>
      <c r="H242" s="411"/>
      <c r="I242" s="120"/>
      <c r="J242" s="7" t="str" cm="1">
        <f t="array" ref="J242">_xlfn.IFS(I242="","",AND(B242&lt;&gt;"土",B242&lt;&gt;"日"),I242,OR(B242&lt;&gt;"土",B242&lt;&gt;"日"),"")</f>
        <v/>
      </c>
    </row>
    <row r="243" spans="1:10" s="7" customFormat="1" ht="24.75" customHeight="1">
      <c r="A243" s="252" t="str">
        <f t="shared" si="11"/>
        <v/>
      </c>
      <c r="B243" s="253" t="str">
        <f t="shared" si="10"/>
        <v/>
      </c>
      <c r="C243" s="118" t="s">
        <v>109</v>
      </c>
      <c r="D243" s="119"/>
      <c r="E243" s="119"/>
      <c r="F243" s="409"/>
      <c r="G243" s="410"/>
      <c r="H243" s="411"/>
      <c r="I243" s="120"/>
      <c r="J243" s="7" t="str" cm="1">
        <f t="array" ref="J243">_xlfn.IFS(I243="","",AND(B243&lt;&gt;"土",B243&lt;&gt;"日"),I243,OR(B243&lt;&gt;"土",B243&lt;&gt;"日"),"")</f>
        <v/>
      </c>
    </row>
    <row r="244" spans="1:10" s="7" customFormat="1" ht="24.75" customHeight="1">
      <c r="A244" s="252" t="str">
        <f t="shared" si="11"/>
        <v/>
      </c>
      <c r="B244" s="253" t="str">
        <f t="shared" si="10"/>
        <v/>
      </c>
      <c r="C244" s="118" t="s">
        <v>109</v>
      </c>
      <c r="D244" s="119"/>
      <c r="E244" s="119"/>
      <c r="F244" s="409"/>
      <c r="G244" s="410"/>
      <c r="H244" s="411"/>
      <c r="I244" s="120"/>
      <c r="J244" s="7" t="str" cm="1">
        <f t="array" ref="J244">_xlfn.IFS(I244="","",AND(B244&lt;&gt;"土",B244&lt;&gt;"日"),I244,OR(B244&lt;&gt;"土",B244&lt;&gt;"日"),"")</f>
        <v/>
      </c>
    </row>
    <row r="245" spans="1:10" s="7" customFormat="1" ht="24.75" customHeight="1">
      <c r="A245" s="252" t="str">
        <f t="shared" si="11"/>
        <v/>
      </c>
      <c r="B245" s="253" t="str">
        <f t="shared" si="10"/>
        <v/>
      </c>
      <c r="C245" s="118" t="s">
        <v>109</v>
      </c>
      <c r="D245" s="119"/>
      <c r="E245" s="119"/>
      <c r="F245" s="409"/>
      <c r="G245" s="410"/>
      <c r="H245" s="411"/>
      <c r="I245" s="120"/>
      <c r="J245" s="7" t="str" cm="1">
        <f t="array" ref="J245">_xlfn.IFS(I245="","",AND(B245&lt;&gt;"土",B245&lt;&gt;"日"),I245,OR(B245&lt;&gt;"土",B245&lt;&gt;"日"),"")</f>
        <v/>
      </c>
    </row>
    <row r="246" spans="1:10" s="7" customFormat="1" ht="24.75" customHeight="1">
      <c r="A246" s="252" t="str">
        <f t="shared" si="11"/>
        <v/>
      </c>
      <c r="B246" s="253" t="str">
        <f t="shared" si="10"/>
        <v/>
      </c>
      <c r="C246" s="118" t="s">
        <v>109</v>
      </c>
      <c r="D246" s="119"/>
      <c r="E246" s="119"/>
      <c r="F246" s="409"/>
      <c r="G246" s="410"/>
      <c r="H246" s="411"/>
      <c r="I246" s="120"/>
      <c r="J246" s="7" t="str" cm="1">
        <f t="array" ref="J246">_xlfn.IFS(I246="","",AND(B246&lt;&gt;"土",B246&lt;&gt;"日"),I246,OR(B246&lt;&gt;"土",B246&lt;&gt;"日"),"")</f>
        <v/>
      </c>
    </row>
    <row r="247" spans="1:10" s="7" customFormat="1" ht="24.75" customHeight="1">
      <c r="A247" s="252" t="str">
        <f t="shared" si="11"/>
        <v/>
      </c>
      <c r="B247" s="253" t="str">
        <f t="shared" si="10"/>
        <v/>
      </c>
      <c r="C247" s="118" t="s">
        <v>109</v>
      </c>
      <c r="D247" s="119"/>
      <c r="E247" s="119"/>
      <c r="F247" s="409"/>
      <c r="G247" s="410"/>
      <c r="H247" s="411"/>
      <c r="I247" s="120"/>
      <c r="J247" s="7" t="str" cm="1">
        <f t="array" ref="J247">_xlfn.IFS(I247="","",AND(B247&lt;&gt;"土",B247&lt;&gt;"日"),I247,OR(B247&lt;&gt;"土",B247&lt;&gt;"日"),"")</f>
        <v/>
      </c>
    </row>
    <row r="248" spans="1:10" s="7" customFormat="1" ht="24.75" customHeight="1">
      <c r="A248" s="252" t="str">
        <f t="shared" si="11"/>
        <v/>
      </c>
      <c r="B248" s="253" t="str">
        <f t="shared" si="10"/>
        <v/>
      </c>
      <c r="C248" s="118" t="s">
        <v>109</v>
      </c>
      <c r="D248" s="119"/>
      <c r="E248" s="119"/>
      <c r="F248" s="409"/>
      <c r="G248" s="410"/>
      <c r="H248" s="411"/>
      <c r="I248" s="120"/>
      <c r="J248" s="7" t="str" cm="1">
        <f t="array" ref="J248">_xlfn.IFS(I248="","",AND(B248&lt;&gt;"土",B248&lt;&gt;"日"),I248,OR(B248&lt;&gt;"土",B248&lt;&gt;"日"),"")</f>
        <v/>
      </c>
    </row>
    <row r="249" spans="1:10" s="7" customFormat="1" ht="24.75" customHeight="1">
      <c r="A249" s="252" t="str">
        <f t="shared" si="11"/>
        <v/>
      </c>
      <c r="B249" s="253" t="str">
        <f t="shared" si="10"/>
        <v/>
      </c>
      <c r="C249" s="118" t="s">
        <v>109</v>
      </c>
      <c r="D249" s="119"/>
      <c r="E249" s="119"/>
      <c r="F249" s="409"/>
      <c r="G249" s="410"/>
      <c r="H249" s="411"/>
      <c r="I249" s="120"/>
      <c r="J249" s="7" t="str" cm="1">
        <f t="array" ref="J249">_xlfn.IFS(I249="","",AND(B249&lt;&gt;"土",B249&lt;&gt;"日"),I249,OR(B249&lt;&gt;"土",B249&lt;&gt;"日"),"")</f>
        <v/>
      </c>
    </row>
    <row r="250" spans="1:10" s="7" customFormat="1" ht="24.75" customHeight="1">
      <c r="A250" s="252" t="str">
        <f t="shared" si="11"/>
        <v/>
      </c>
      <c r="B250" s="253" t="str">
        <f t="shared" si="10"/>
        <v/>
      </c>
      <c r="C250" s="118" t="s">
        <v>109</v>
      </c>
      <c r="D250" s="119"/>
      <c r="E250" s="119"/>
      <c r="F250" s="409"/>
      <c r="G250" s="410"/>
      <c r="H250" s="411"/>
      <c r="I250" s="120"/>
      <c r="J250" s="7" t="str" cm="1">
        <f t="array" ref="J250">_xlfn.IFS(I250="","",AND(B250&lt;&gt;"土",B250&lt;&gt;"日"),I250,OR(B250&lt;&gt;"土",B250&lt;&gt;"日"),"")</f>
        <v/>
      </c>
    </row>
    <row r="251" spans="1:10" s="7" customFormat="1" ht="24.75" customHeight="1">
      <c r="A251" s="252" t="str">
        <f t="shared" si="11"/>
        <v/>
      </c>
      <c r="B251" s="253" t="str">
        <f t="shared" si="10"/>
        <v/>
      </c>
      <c r="C251" s="118" t="s">
        <v>109</v>
      </c>
      <c r="D251" s="119"/>
      <c r="E251" s="119"/>
      <c r="F251" s="409"/>
      <c r="G251" s="410"/>
      <c r="H251" s="411"/>
      <c r="I251" s="120"/>
      <c r="J251" s="7" t="str" cm="1">
        <f t="array" ref="J251">_xlfn.IFS(I251="","",AND(B251&lt;&gt;"土",B251&lt;&gt;"日"),I251,OR(B251&lt;&gt;"土",B251&lt;&gt;"日"),"")</f>
        <v/>
      </c>
    </row>
    <row r="252" spans="1:10" s="7" customFormat="1" ht="24.75" customHeight="1">
      <c r="A252" s="252" t="str">
        <f t="shared" si="11"/>
        <v/>
      </c>
      <c r="B252" s="253" t="str">
        <f t="shared" si="10"/>
        <v/>
      </c>
      <c r="C252" s="118" t="s">
        <v>109</v>
      </c>
      <c r="D252" s="119"/>
      <c r="E252" s="119"/>
      <c r="F252" s="409"/>
      <c r="G252" s="410"/>
      <c r="H252" s="411"/>
      <c r="I252" s="120"/>
      <c r="J252" s="7" t="str" cm="1">
        <f t="array" ref="J252">_xlfn.IFS(I252="","",AND(B252&lt;&gt;"土",B252&lt;&gt;"日"),I252,OR(B252&lt;&gt;"土",B252&lt;&gt;"日"),"")</f>
        <v/>
      </c>
    </row>
    <row r="253" spans="1:10" s="7" customFormat="1" ht="24.75" customHeight="1">
      <c r="A253" s="252" t="str">
        <f t="shared" si="11"/>
        <v/>
      </c>
      <c r="B253" s="253" t="str">
        <f t="shared" si="10"/>
        <v/>
      </c>
      <c r="C253" s="118" t="s">
        <v>109</v>
      </c>
      <c r="D253" s="119"/>
      <c r="E253" s="119"/>
      <c r="F253" s="409"/>
      <c r="G253" s="410"/>
      <c r="H253" s="411"/>
      <c r="I253" s="120"/>
      <c r="J253" s="7" t="str" cm="1">
        <f t="array" ref="J253">_xlfn.IFS(I253="","",AND(B253&lt;&gt;"土",B253&lt;&gt;"日"),I253,OR(B253&lt;&gt;"土",B253&lt;&gt;"日"),"")</f>
        <v/>
      </c>
    </row>
    <row r="254" spans="1:10" s="7" customFormat="1" ht="24.75" customHeight="1">
      <c r="A254" s="252" t="str">
        <f t="shared" si="11"/>
        <v/>
      </c>
      <c r="B254" s="253" t="str">
        <f t="shared" si="10"/>
        <v/>
      </c>
      <c r="C254" s="118" t="s">
        <v>109</v>
      </c>
      <c r="D254" s="119"/>
      <c r="E254" s="119"/>
      <c r="F254" s="409"/>
      <c r="G254" s="410"/>
      <c r="H254" s="411"/>
      <c r="I254" s="120"/>
      <c r="J254" s="7" t="str" cm="1">
        <f t="array" ref="J254">_xlfn.IFS(I254="","",AND(B254&lt;&gt;"土",B254&lt;&gt;"日"),I254,OR(B254&lt;&gt;"土",B254&lt;&gt;"日"),"")</f>
        <v/>
      </c>
    </row>
    <row r="255" spans="1:10" s="7" customFormat="1" ht="24.75" customHeight="1">
      <c r="A255" s="252" t="str">
        <f t="shared" si="11"/>
        <v/>
      </c>
      <c r="B255" s="253" t="str">
        <f t="shared" si="10"/>
        <v/>
      </c>
      <c r="C255" s="118" t="s">
        <v>109</v>
      </c>
      <c r="D255" s="119"/>
      <c r="E255" s="119"/>
      <c r="F255" s="409"/>
      <c r="G255" s="410"/>
      <c r="H255" s="411"/>
      <c r="I255" s="120"/>
      <c r="J255" s="7" t="str" cm="1">
        <f t="array" ref="J255">_xlfn.IFS(I255="","",AND(B255&lt;&gt;"土",B255&lt;&gt;"日"),I255,OR(B255&lt;&gt;"土",B255&lt;&gt;"日"),"")</f>
        <v/>
      </c>
    </row>
    <row r="256" spans="1:10" s="7" customFormat="1" ht="24.75" customHeight="1">
      <c r="A256" s="252" t="str">
        <f t="shared" si="11"/>
        <v/>
      </c>
      <c r="B256" s="253" t="str">
        <f t="shared" si="10"/>
        <v/>
      </c>
      <c r="C256" s="118" t="s">
        <v>109</v>
      </c>
      <c r="D256" s="119"/>
      <c r="E256" s="119"/>
      <c r="F256" s="409"/>
      <c r="G256" s="410"/>
      <c r="H256" s="411"/>
      <c r="I256" s="120"/>
      <c r="J256" s="7" t="str" cm="1">
        <f t="array" ref="J256">_xlfn.IFS(I256="","",AND(B256&lt;&gt;"土",B256&lt;&gt;"日"),I256,OR(B256&lt;&gt;"土",B256&lt;&gt;"日"),"")</f>
        <v/>
      </c>
    </row>
    <row r="257" spans="1:14" s="7" customFormat="1" ht="24.75" customHeight="1">
      <c r="A257" s="252" t="str">
        <f t="shared" si="11"/>
        <v/>
      </c>
      <c r="B257" s="253" t="str">
        <f t="shared" si="10"/>
        <v/>
      </c>
      <c r="C257" s="118" t="s">
        <v>109</v>
      </c>
      <c r="D257" s="119"/>
      <c r="E257" s="119"/>
      <c r="F257" s="409"/>
      <c r="G257" s="410"/>
      <c r="H257" s="411"/>
      <c r="I257" s="120"/>
      <c r="J257" s="7" t="str" cm="1">
        <f t="array" ref="J257">_xlfn.IFS(I257="","",AND(B257&lt;&gt;"土",B257&lt;&gt;"日"),I257,OR(B257&lt;&gt;"土",B257&lt;&gt;"日"),"")</f>
        <v/>
      </c>
    </row>
    <row r="258" spans="1:14" s="7" customFormat="1" ht="24.75" customHeight="1">
      <c r="A258" s="252" t="str">
        <f t="shared" si="11"/>
        <v/>
      </c>
      <c r="B258" s="253" t="str">
        <f t="shared" si="10"/>
        <v/>
      </c>
      <c r="C258" s="118" t="s">
        <v>109</v>
      </c>
      <c r="D258" s="119"/>
      <c r="E258" s="118"/>
      <c r="F258" s="409"/>
      <c r="G258" s="410"/>
      <c r="H258" s="411"/>
      <c r="I258" s="120"/>
      <c r="J258" s="7" t="str" cm="1">
        <f t="array" ref="J258">_xlfn.IFS(I258="","",AND(B258&lt;&gt;"土",B258&lt;&gt;"日"),I258,OR(B258&lt;&gt;"土",B258&lt;&gt;"日"),"")</f>
        <v/>
      </c>
    </row>
    <row r="259" spans="1:14" s="7" customFormat="1" ht="24.75" customHeight="1">
      <c r="A259" s="252" t="str">
        <f t="shared" si="11"/>
        <v/>
      </c>
      <c r="B259" s="253" t="str">
        <f t="shared" si="10"/>
        <v/>
      </c>
      <c r="C259" s="118" t="s">
        <v>109</v>
      </c>
      <c r="D259" s="119"/>
      <c r="E259" s="118"/>
      <c r="F259" s="409"/>
      <c r="G259" s="410"/>
      <c r="H259" s="411"/>
      <c r="I259" s="120"/>
      <c r="J259" s="7" t="str" cm="1">
        <f t="array" ref="J259">_xlfn.IFS(I259="","",AND(B259&lt;&gt;"土",B259&lt;&gt;"日"),I259,OR(B259&lt;&gt;"土",B259&lt;&gt;"日"),"")</f>
        <v/>
      </c>
    </row>
    <row r="260" spans="1:14" s="7" customFormat="1" ht="24.75" customHeight="1">
      <c r="A260" s="252" t="str">
        <f t="shared" si="11"/>
        <v/>
      </c>
      <c r="B260" s="253" t="str">
        <f t="shared" si="10"/>
        <v/>
      </c>
      <c r="C260" s="118" t="s">
        <v>109</v>
      </c>
      <c r="D260" s="119"/>
      <c r="E260" s="118"/>
      <c r="F260" s="409"/>
      <c r="G260" s="410"/>
      <c r="H260" s="411"/>
      <c r="I260" s="120"/>
      <c r="J260" s="7" t="str" cm="1">
        <f t="array" ref="J260">_xlfn.IFS(I260="","",AND(B260&lt;&gt;"土",B260&lt;&gt;"日"),I260,OR(B260&lt;&gt;"土",B260&lt;&gt;"日"),"")</f>
        <v/>
      </c>
    </row>
    <row r="261" spans="1:14" s="7" customFormat="1" ht="24.75" customHeight="1">
      <c r="A261" s="252" t="str">
        <f t="shared" si="11"/>
        <v/>
      </c>
      <c r="B261" s="253" t="str">
        <f t="shared" si="10"/>
        <v/>
      </c>
      <c r="C261" s="118" t="s">
        <v>109</v>
      </c>
      <c r="D261" s="119"/>
      <c r="E261" s="118"/>
      <c r="F261" s="409"/>
      <c r="G261" s="410"/>
      <c r="H261" s="411"/>
      <c r="I261" s="120"/>
      <c r="J261" s="7" t="str" cm="1">
        <f t="array" ref="J261">_xlfn.IFS(I261="","",AND(B261&lt;&gt;"土",B261&lt;&gt;"日"),I261,OR(B261&lt;&gt;"土",B261&lt;&gt;"日"),"")</f>
        <v/>
      </c>
      <c r="K261" s="44"/>
      <c r="L261" s="46"/>
      <c r="M261" s="46" t="s">
        <v>54</v>
      </c>
      <c r="N261" s="46" t="s">
        <v>140</v>
      </c>
    </row>
    <row r="262" spans="1:14" s="7" customFormat="1" ht="24.75" customHeight="1">
      <c r="A262" s="252" t="str">
        <f t="shared" si="11"/>
        <v/>
      </c>
      <c r="B262" s="253" t="str">
        <f t="shared" si="10"/>
        <v/>
      </c>
      <c r="C262" s="118" t="s">
        <v>109</v>
      </c>
      <c r="D262" s="119"/>
      <c r="E262" s="118"/>
      <c r="F262" s="409"/>
      <c r="G262" s="410"/>
      <c r="H262" s="411"/>
      <c r="I262" s="120"/>
      <c r="J262" s="7" t="str" cm="1">
        <f t="array" ref="J262">_xlfn.IFS(I262="","",AND(B262&lt;&gt;"土",B262&lt;&gt;"日"),I262,OR(B262&lt;&gt;"土",B262&lt;&gt;"日"),"")</f>
        <v/>
      </c>
      <c r="K262" s="396" t="s">
        <v>142</v>
      </c>
      <c r="L262" s="47" t="s">
        <v>30</v>
      </c>
      <c r="M262" s="48">
        <f>D268</f>
        <v>0</v>
      </c>
      <c r="N262" s="48">
        <f>E268</f>
        <v>0</v>
      </c>
    </row>
    <row r="263" spans="1:14" s="7" customFormat="1" ht="24.75" customHeight="1">
      <c r="A263" s="252" t="str" cm="1">
        <f t="array" ref="A263">_xlfn.IFS(A262="","",MONTH(A262+1)=M233,A262+1,TRUE,"")</f>
        <v/>
      </c>
      <c r="B263" s="253" t="str">
        <f t="shared" si="10"/>
        <v/>
      </c>
      <c r="C263" s="118" t="s">
        <v>109</v>
      </c>
      <c r="D263" s="119"/>
      <c r="E263" s="118"/>
      <c r="F263" s="409"/>
      <c r="G263" s="410"/>
      <c r="H263" s="411"/>
      <c r="I263" s="120"/>
      <c r="J263" s="7" t="str" cm="1">
        <f t="array" ref="J263">_xlfn.IFS(I263="","",AND(B263&lt;&gt;"土",B263&lt;&gt;"日"),I263,OR(B263&lt;&gt;"土",B263&lt;&gt;"日"),"")</f>
        <v/>
      </c>
      <c r="K263" s="397"/>
      <c r="L263" s="49" t="s">
        <v>141</v>
      </c>
      <c r="M263" s="48">
        <f>D267</f>
        <v>0</v>
      </c>
      <c r="N263" s="48">
        <f>E267</f>
        <v>0</v>
      </c>
    </row>
    <row r="264" spans="1:14" ht="24.75" customHeight="1">
      <c r="A264" s="252" t="str" cm="1">
        <f t="array" ref="A264">_xlfn.IFS(A263="","",MONTH(A263+1)=M233,A263+1,TRUE,"")</f>
        <v/>
      </c>
      <c r="B264" s="253" t="str">
        <f t="shared" si="10"/>
        <v/>
      </c>
      <c r="C264" s="118" t="s">
        <v>109</v>
      </c>
      <c r="D264" s="119"/>
      <c r="E264" s="118"/>
      <c r="F264" s="409"/>
      <c r="G264" s="410"/>
      <c r="H264" s="411"/>
      <c r="I264" s="120"/>
      <c r="J264" s="1" t="str" cm="1">
        <f t="array" ref="J264">_xlfn.IFS(I264="","",AND(B264&lt;&gt;"土",B264&lt;&gt;"日"),I264,OR(B264&lt;&gt;"土",B264&lt;&gt;"日"),"")</f>
        <v/>
      </c>
      <c r="K264" s="397"/>
      <c r="L264" s="49" t="s">
        <v>40</v>
      </c>
      <c r="M264" s="50" t="str">
        <f>IFERROR(ROUNDDOWN(M263/M262,3),"")</f>
        <v/>
      </c>
      <c r="N264" s="50" t="str">
        <f>IFERROR(ROUNDDOWN(N263/N262,3),"")</f>
        <v/>
      </c>
    </row>
    <row r="265" spans="1:14" ht="24.75" customHeight="1">
      <c r="A265" s="252" t="str" cm="1">
        <f t="array" ref="A265">_xlfn.IFS(A264="","",MONTH(A264+1)=M233,A264+1,TRUE,"")</f>
        <v/>
      </c>
      <c r="B265" s="253" t="str">
        <f t="shared" si="10"/>
        <v/>
      </c>
      <c r="C265" s="118" t="s">
        <v>109</v>
      </c>
      <c r="D265" s="119"/>
      <c r="E265" s="118"/>
      <c r="F265" s="409"/>
      <c r="G265" s="410"/>
      <c r="H265" s="411"/>
      <c r="I265" s="120"/>
      <c r="J265" s="1" t="str" cm="1">
        <f t="array" ref="J265">_xlfn.IFS(I265="","",AND(B265&lt;&gt;"土",B265&lt;&gt;"日"),I265,OR(B265&lt;&gt;"土",B265&lt;&gt;"日"),"")</f>
        <v/>
      </c>
      <c r="K265" s="397"/>
      <c r="L265" s="47" t="s">
        <v>55</v>
      </c>
      <c r="M265" s="51" t="str">
        <f>IF(M264="","",IF(M264&gt;=0.285,"4週8休以上",IF(M264&gt;=0.25,"4週7休以上4週8休未満",IF(M264&gt;=0.214,"4週6休以上4週7休未満",IF(0.214&gt;M264,"4週6休未満")))))</f>
        <v/>
      </c>
      <c r="N265" s="51" t="str">
        <f>IF(N264="","",IF(N264&gt;=0.7,"70%以上",IF(0.7&gt;N264,"70%未満")))</f>
        <v/>
      </c>
    </row>
    <row r="266" spans="1:14" s="8" customFormat="1" ht="3" customHeight="1" thickBot="1">
      <c r="A266" s="4"/>
      <c r="B266" s="26"/>
      <c r="C266" s="4"/>
      <c r="D266" s="4"/>
      <c r="E266" s="4"/>
      <c r="F266" s="4"/>
      <c r="G266" s="4"/>
      <c r="H266" s="4"/>
      <c r="I266" s="4"/>
      <c r="K266" s="45"/>
      <c r="L266" s="52"/>
      <c r="M266" s="52"/>
      <c r="N266" s="52"/>
    </row>
    <row r="267" spans="1:14" s="21" customFormat="1" ht="24.75" customHeight="1">
      <c r="A267" s="403" t="s">
        <v>163</v>
      </c>
      <c r="B267" s="404"/>
      <c r="C267" s="236">
        <f>COUNTIF(C235:C265,"○")</f>
        <v>0</v>
      </c>
      <c r="D267" s="236">
        <f>COUNTIF(D235:D265,"○")+COUNTIF(D235:D265,"●")</f>
        <v>0</v>
      </c>
      <c r="E267" s="237">
        <f>COUNTIF(E235:E265,"◎")</f>
        <v>0</v>
      </c>
      <c r="F267" s="38"/>
      <c r="G267" s="34"/>
      <c r="H267" s="34"/>
      <c r="I267" s="34"/>
      <c r="J267" s="21">
        <f>COUNTA(J235:J265)-COUNTBLANK(J235:J265)</f>
        <v>0</v>
      </c>
      <c r="K267" s="398" t="s">
        <v>102</v>
      </c>
      <c r="L267" s="47" t="s">
        <v>30</v>
      </c>
      <c r="M267" s="48" t="str">
        <f>IF(M264="","",M222+M262)</f>
        <v/>
      </c>
      <c r="N267" s="48" t="str">
        <f>IF(N264="","",N222+N262)</f>
        <v/>
      </c>
    </row>
    <row r="268" spans="1:14" s="21" customFormat="1" ht="24.75" customHeight="1" thickBot="1">
      <c r="A268" s="405" t="s">
        <v>164</v>
      </c>
      <c r="B268" s="406"/>
      <c r="C268" s="238">
        <f>IFERROR(IF(M233="",0,DAY(EOMONTH(A235,0))-COUNTIF(C235:C265,"―")),0)</f>
        <v>0</v>
      </c>
      <c r="D268" s="239">
        <f>IFERROR(IF(M233="",0,DAY(EOMONTH(A235,0))-COUNTIF(D235:D265,"―")),0)</f>
        <v>0</v>
      </c>
      <c r="E268" s="240" cm="1">
        <f t="array" ref="E268">_xlfn.IFS(A232="令和　年　月",0,M233="",0,COUNTIF(B235:B265,"土")+COUNTIF(B235:B265,"日")+J267-COUNTIF(E235:E265,"―")=0,0,TRUE,COUNTIF(B235:B265,"土")+COUNTIF(B235:B265,"日")+J267-COUNTIF(E235:E265,"―"))</f>
        <v>0</v>
      </c>
      <c r="F268" s="38"/>
      <c r="G268" s="248" t="s">
        <v>112</v>
      </c>
      <c r="H268" s="244" t="str">
        <f>M269</f>
        <v/>
      </c>
      <c r="I268" s="245" t="str">
        <f>M270</f>
        <v/>
      </c>
      <c r="K268" s="397"/>
      <c r="L268" s="49" t="s">
        <v>141</v>
      </c>
      <c r="M268" s="48" t="str">
        <f>IF(M264="","",M223+M263)</f>
        <v/>
      </c>
      <c r="N268" s="48" t="str">
        <f>IF(N264="","",N223+N263)</f>
        <v/>
      </c>
    </row>
    <row r="269" spans="1:14" s="21" customFormat="1" ht="24.75" customHeight="1" thickTop="1" thickBot="1">
      <c r="A269" s="407" t="s">
        <v>90</v>
      </c>
      <c r="B269" s="408"/>
      <c r="C269" s="241" t="str">
        <f>IFERROR(ROUNDDOWN(C267/C268,3),"-")</f>
        <v>-</v>
      </c>
      <c r="D269" s="242" t="str">
        <f>IFERROR(ROUNDDOWN(D267/D268,3),"-")</f>
        <v>-</v>
      </c>
      <c r="E269" s="243" t="str">
        <f>IFERROR(ROUNDDOWN(E267/E268,3),"-")</f>
        <v>-</v>
      </c>
      <c r="F269" s="99"/>
      <c r="G269" s="249" t="s">
        <v>113</v>
      </c>
      <c r="H269" s="246" t="str">
        <f>N269</f>
        <v/>
      </c>
      <c r="I269" s="247" t="str">
        <f>N270</f>
        <v/>
      </c>
      <c r="K269" s="397"/>
      <c r="L269" s="49" t="s">
        <v>40</v>
      </c>
      <c r="M269" s="50" t="str">
        <f>IFERROR(ROUNDDOWN(M268/M267,3),"")</f>
        <v/>
      </c>
      <c r="N269" s="50" t="str">
        <f>IFERROR(ROUNDDOWN(N268/N267,3),"")</f>
        <v/>
      </c>
    </row>
    <row r="270" spans="1:14" ht="57" customHeight="1">
      <c r="A270" s="401" t="s">
        <v>257</v>
      </c>
      <c r="B270" s="401"/>
      <c r="C270" s="401"/>
      <c r="D270" s="401"/>
      <c r="E270" s="401"/>
      <c r="F270" s="401"/>
      <c r="G270" s="401"/>
      <c r="H270" s="401"/>
      <c r="I270" s="402"/>
      <c r="K270" s="397"/>
      <c r="L270" s="47" t="s">
        <v>55</v>
      </c>
      <c r="M270" s="51" t="str">
        <f>IF(M269="","",IF(M269&gt;=0.285,"4週8休以上",IF(M269&gt;=0.25,"4週7休以上4週8休未満",IF(M269&gt;=0.214,"4週6休以上4週7休未満",IF(0.214&gt;M269,"4週6休未満")))))</f>
        <v/>
      </c>
      <c r="N270" s="51" t="str">
        <f>IF(N269="","",IF(N269&gt;=0.7,"70%以上",IF(0.7&gt;N269,"70%未満")))</f>
        <v/>
      </c>
    </row>
    <row r="271" spans="1:14" s="7" customFormat="1" ht="15" customHeight="1">
      <c r="A271" s="9" t="s">
        <v>12</v>
      </c>
      <c r="B271" s="10"/>
      <c r="C271" s="22"/>
      <c r="D271" s="22"/>
      <c r="E271" s="22"/>
      <c r="F271" s="22"/>
      <c r="G271" s="22"/>
      <c r="H271" s="22"/>
      <c r="I271" s="22"/>
    </row>
    <row r="272" spans="1:14" s="7" customFormat="1" ht="17.25" customHeight="1">
      <c r="A272" s="418" t="s">
        <v>220</v>
      </c>
      <c r="B272" s="418"/>
      <c r="C272" s="418"/>
      <c r="D272" s="418"/>
      <c r="E272" s="418"/>
      <c r="F272" s="418"/>
      <c r="G272" s="418"/>
      <c r="H272" s="418"/>
      <c r="I272" s="342"/>
    </row>
    <row r="273" spans="1:14" s="19" customFormat="1" ht="18" customHeight="1">
      <c r="A273" s="417" t="s">
        <v>9</v>
      </c>
      <c r="B273" s="417"/>
      <c r="C273" s="17" t="str">
        <f>IF(A277="令和　年　月","","第 "&amp;基本情報入力!$C$3&amp;" 号")</f>
        <v/>
      </c>
      <c r="D273" s="18"/>
      <c r="E273" s="18"/>
      <c r="F273" s="39"/>
      <c r="G273" s="39" t="s">
        <v>107</v>
      </c>
      <c r="H273" s="415" t="str">
        <f>IF(A277="令和　年　月","　　　年　　月　　日",基本情報入力!$C$13)</f>
        <v>　　　年　　月　　日</v>
      </c>
      <c r="I273" s="416"/>
    </row>
    <row r="274" spans="1:14" s="19" customFormat="1" ht="18" customHeight="1">
      <c r="A274" s="417" t="s">
        <v>10</v>
      </c>
      <c r="B274" s="417"/>
      <c r="C274" s="432" t="str">
        <f>IF(A277="令和　年　月","",基本情報入力!$C$4)</f>
        <v/>
      </c>
      <c r="D274" s="432"/>
      <c r="E274" s="432"/>
      <c r="F274" s="432"/>
      <c r="G274" s="33" t="s">
        <v>108</v>
      </c>
      <c r="H274" s="415" t="str">
        <f>IF(A277="令和　年　月","　　　年　　月　　日",基本情報入力!$C$14)</f>
        <v>　　　年　　月　　日</v>
      </c>
      <c r="I274" s="416"/>
    </row>
    <row r="275" spans="1:14" s="19" customFormat="1" ht="18" customHeight="1">
      <c r="A275" s="417" t="s">
        <v>11</v>
      </c>
      <c r="B275" s="417"/>
      <c r="C275" s="432" t="str">
        <f>IF(A277="令和　年　月","",基本情報入力!$C$8)</f>
        <v/>
      </c>
      <c r="D275" s="432"/>
      <c r="E275" s="432"/>
      <c r="F275" s="432"/>
      <c r="G275" s="33" t="s">
        <v>106</v>
      </c>
      <c r="H275" s="415" t="str">
        <f>IF(A277="令和　年　月","　　　年　　月　　日",基本情報入力!$C$15)</f>
        <v>　　　年　　月　　日</v>
      </c>
      <c r="I275" s="416"/>
      <c r="L275" s="19" t="s">
        <v>39</v>
      </c>
      <c r="M275" s="19">
        <f>M230+1</f>
        <v>7</v>
      </c>
    </row>
    <row r="276" spans="1:14" s="7" customFormat="1" ht="8.25" customHeight="1">
      <c r="A276" s="25"/>
      <c r="B276" s="25"/>
      <c r="C276" s="14"/>
      <c r="D276" s="14"/>
      <c r="E276" s="14"/>
      <c r="F276" s="14"/>
      <c r="G276" s="13"/>
      <c r="H276" s="13"/>
      <c r="I276" s="13"/>
    </row>
    <row r="277" spans="1:14" s="19" customFormat="1" ht="18.75" customHeight="1">
      <c r="A277" s="424" t="str" cm="1">
        <f t="array" ref="A277">_xlfn.IFS(基本情報入力!$C$13=0,"令和　年　月",EOMONTH(基本情報入力!$C$13,M279-1)&gt;=基本情報入力!$C$14,"令和　年　月",TRUE,EOMONTH(基本情報入力!$C$13,M279))</f>
        <v>令和　年　月</v>
      </c>
      <c r="B277" s="424"/>
      <c r="C277" s="424"/>
      <c r="D277" s="20"/>
      <c r="E277" s="20"/>
      <c r="F277" s="20"/>
      <c r="G277" s="27"/>
      <c r="H277" s="27"/>
      <c r="I277" s="27" t="str">
        <f>IF(A277="令和　年　月","No.  "&amp;"　　","No."&amp;$M275&amp;"　　")</f>
        <v>No.  　　</v>
      </c>
      <c r="L277" s="7" t="s">
        <v>34</v>
      </c>
      <c r="M277" s="7" t="str">
        <f>IFERROR(YEAR(A277),"****")</f>
        <v>****</v>
      </c>
      <c r="N277" s="7" t="s">
        <v>66</v>
      </c>
    </row>
    <row r="278" spans="1:14" ht="24.75" customHeight="1">
      <c r="A278" s="419" t="s">
        <v>167</v>
      </c>
      <c r="B278" s="421" t="s">
        <v>4</v>
      </c>
      <c r="C278" s="399" t="s">
        <v>5</v>
      </c>
      <c r="D278" s="399" t="s">
        <v>6</v>
      </c>
      <c r="E278" s="399" t="s">
        <v>91</v>
      </c>
      <c r="F278" s="399" t="s">
        <v>7</v>
      </c>
      <c r="G278" s="399"/>
      <c r="H278" s="399"/>
      <c r="I278" s="399" t="s">
        <v>145</v>
      </c>
      <c r="L278" s="19" t="s">
        <v>37</v>
      </c>
      <c r="M278" s="19" t="str">
        <f>IF(EDATE(基本情報入力!$C$13,M279-1)&gt;=基本情報入力!$C$14,"",MONTH(EOMONTH(基本情報入力!$C$13,M279)))</f>
        <v/>
      </c>
      <c r="N278" s="19" t="s">
        <v>32</v>
      </c>
    </row>
    <row r="279" spans="1:14" ht="24.75" customHeight="1" thickBot="1">
      <c r="A279" s="420"/>
      <c r="B279" s="422"/>
      <c r="C279" s="423"/>
      <c r="D279" s="423"/>
      <c r="E279" s="400"/>
      <c r="F279" s="423"/>
      <c r="G279" s="423"/>
      <c r="H279" s="423"/>
      <c r="I279" s="423"/>
      <c r="L279" s="1" t="s">
        <v>38</v>
      </c>
      <c r="M279" s="1">
        <f>M275-1</f>
        <v>6</v>
      </c>
      <c r="N279" s="1" t="s">
        <v>67</v>
      </c>
    </row>
    <row r="280" spans="1:14" ht="24.75" customHeight="1" thickTop="1">
      <c r="A280" s="250" t="str">
        <f>IFERROR(DATE(M277,M278,1),"")</f>
        <v/>
      </c>
      <c r="B280" s="251" t="str">
        <f t="shared" ref="B280:B310" si="12">IF(A280="","",TEXT(WEEKDAY(+A280),"aaa"))</f>
        <v/>
      </c>
      <c r="C280" s="115"/>
      <c r="D280" s="116"/>
      <c r="E280" s="116"/>
      <c r="F280" s="412"/>
      <c r="G280" s="413"/>
      <c r="H280" s="414"/>
      <c r="I280" s="117"/>
      <c r="J280" s="1" t="str" cm="1">
        <f t="array" ref="J280">_xlfn.IFS(I280="","",AND(B280&lt;&gt;"土",B280&lt;&gt;"日"),I280,OR(B280&lt;&gt;"土",B280&lt;&gt;"日"),"")</f>
        <v/>
      </c>
    </row>
    <row r="281" spans="1:14" ht="24.75" customHeight="1">
      <c r="A281" s="252" t="str">
        <f>IFERROR(A280+1,"")</f>
        <v/>
      </c>
      <c r="B281" s="253" t="str">
        <f t="shared" si="12"/>
        <v/>
      </c>
      <c r="C281" s="118"/>
      <c r="D281" s="119"/>
      <c r="E281" s="119"/>
      <c r="F281" s="409"/>
      <c r="G281" s="410"/>
      <c r="H281" s="411"/>
      <c r="I281" s="120"/>
      <c r="J281" s="1" t="str" cm="1">
        <f t="array" ref="J281">_xlfn.IFS(I281="","",AND(B281&lt;&gt;"土",B281&lt;&gt;"日"),I281,OR(B281&lt;&gt;"土",B281&lt;&gt;"日"),"")</f>
        <v/>
      </c>
    </row>
    <row r="282" spans="1:14" s="7" customFormat="1" ht="24.75" customHeight="1">
      <c r="A282" s="252" t="str">
        <f t="shared" ref="A282:A307" si="13">IFERROR(A281+1,"")</f>
        <v/>
      </c>
      <c r="B282" s="253" t="str">
        <f t="shared" si="12"/>
        <v/>
      </c>
      <c r="C282" s="118"/>
      <c r="D282" s="119"/>
      <c r="E282" s="119"/>
      <c r="F282" s="409"/>
      <c r="G282" s="410"/>
      <c r="H282" s="411"/>
      <c r="I282" s="120"/>
      <c r="J282" s="7" t="str" cm="1">
        <f t="array" ref="J282">_xlfn.IFS(I282="","",AND(B282&lt;&gt;"土",B282&lt;&gt;"日"),I282,OR(B282&lt;&gt;"土",B282&lt;&gt;"日"),"")</f>
        <v/>
      </c>
    </row>
    <row r="283" spans="1:14" s="7" customFormat="1" ht="24.75" customHeight="1">
      <c r="A283" s="252" t="str">
        <f t="shared" si="13"/>
        <v/>
      </c>
      <c r="B283" s="253" t="str">
        <f t="shared" si="12"/>
        <v/>
      </c>
      <c r="C283" s="118"/>
      <c r="D283" s="119"/>
      <c r="E283" s="119"/>
      <c r="F283" s="409"/>
      <c r="G283" s="410"/>
      <c r="H283" s="411"/>
      <c r="I283" s="120"/>
      <c r="J283" s="7" t="str" cm="1">
        <f t="array" ref="J283">_xlfn.IFS(I283="","",AND(B283&lt;&gt;"土",B283&lt;&gt;"日"),I283,OR(B283&lt;&gt;"土",B283&lt;&gt;"日"),"")</f>
        <v/>
      </c>
    </row>
    <row r="284" spans="1:14" s="7" customFormat="1" ht="24.75" customHeight="1">
      <c r="A284" s="252" t="str">
        <f t="shared" si="13"/>
        <v/>
      </c>
      <c r="B284" s="253" t="str">
        <f t="shared" si="12"/>
        <v/>
      </c>
      <c r="C284" s="118"/>
      <c r="D284" s="119"/>
      <c r="E284" s="119"/>
      <c r="F284" s="409"/>
      <c r="G284" s="410"/>
      <c r="H284" s="411"/>
      <c r="I284" s="120"/>
      <c r="J284" s="7" t="str" cm="1">
        <f t="array" ref="J284">_xlfn.IFS(I284="","",AND(B284&lt;&gt;"土",B284&lt;&gt;"日"),I284,OR(B284&lt;&gt;"土",B284&lt;&gt;"日"),"")</f>
        <v/>
      </c>
    </row>
    <row r="285" spans="1:14" s="7" customFormat="1" ht="24.75" customHeight="1">
      <c r="A285" s="252" t="str">
        <f t="shared" si="13"/>
        <v/>
      </c>
      <c r="B285" s="253" t="str">
        <f t="shared" si="12"/>
        <v/>
      </c>
      <c r="C285" s="118"/>
      <c r="D285" s="119"/>
      <c r="E285" s="119"/>
      <c r="F285" s="409"/>
      <c r="G285" s="410"/>
      <c r="H285" s="411"/>
      <c r="I285" s="120"/>
      <c r="J285" s="7" t="str" cm="1">
        <f t="array" ref="J285">_xlfn.IFS(I285="","",AND(B285&lt;&gt;"土",B285&lt;&gt;"日"),I285,OR(B285&lt;&gt;"土",B285&lt;&gt;"日"),"")</f>
        <v/>
      </c>
    </row>
    <row r="286" spans="1:14" s="7" customFormat="1" ht="24.75" customHeight="1">
      <c r="A286" s="252" t="str">
        <f t="shared" si="13"/>
        <v/>
      </c>
      <c r="B286" s="253" t="str">
        <f t="shared" si="12"/>
        <v/>
      </c>
      <c r="C286" s="118"/>
      <c r="D286" s="119"/>
      <c r="E286" s="119"/>
      <c r="F286" s="409"/>
      <c r="G286" s="410"/>
      <c r="H286" s="411"/>
      <c r="I286" s="120"/>
      <c r="J286" s="7" t="str" cm="1">
        <f t="array" ref="J286">_xlfn.IFS(I286="","",AND(B286&lt;&gt;"土",B286&lt;&gt;"日"),I286,OR(B286&lt;&gt;"土",B286&lt;&gt;"日"),"")</f>
        <v/>
      </c>
    </row>
    <row r="287" spans="1:14" s="7" customFormat="1" ht="24.75" customHeight="1">
      <c r="A287" s="252" t="str">
        <f t="shared" si="13"/>
        <v/>
      </c>
      <c r="B287" s="253" t="str">
        <f t="shared" si="12"/>
        <v/>
      </c>
      <c r="C287" s="118"/>
      <c r="D287" s="119"/>
      <c r="E287" s="119"/>
      <c r="F287" s="409"/>
      <c r="G287" s="410"/>
      <c r="H287" s="411"/>
      <c r="I287" s="120"/>
      <c r="J287" s="7" t="str" cm="1">
        <f t="array" ref="J287">_xlfn.IFS(I287="","",AND(B287&lt;&gt;"土",B287&lt;&gt;"日"),I287,OR(B287&lt;&gt;"土",B287&lt;&gt;"日"),"")</f>
        <v/>
      </c>
    </row>
    <row r="288" spans="1:14" s="7" customFormat="1" ht="24.75" customHeight="1">
      <c r="A288" s="252" t="str">
        <f t="shared" si="13"/>
        <v/>
      </c>
      <c r="B288" s="253" t="str">
        <f t="shared" si="12"/>
        <v/>
      </c>
      <c r="C288" s="118"/>
      <c r="D288" s="119"/>
      <c r="E288" s="119"/>
      <c r="F288" s="409"/>
      <c r="G288" s="410"/>
      <c r="H288" s="411"/>
      <c r="I288" s="120"/>
      <c r="J288" s="7" t="str" cm="1">
        <f t="array" ref="J288">_xlfn.IFS(I288="","",AND(B288&lt;&gt;"土",B288&lt;&gt;"日"),I288,OR(B288&lt;&gt;"土",B288&lt;&gt;"日"),"")</f>
        <v/>
      </c>
    </row>
    <row r="289" spans="1:10" s="7" customFormat="1" ht="24.75" customHeight="1">
      <c r="A289" s="252" t="str">
        <f t="shared" si="13"/>
        <v/>
      </c>
      <c r="B289" s="253" t="str">
        <f t="shared" si="12"/>
        <v/>
      </c>
      <c r="C289" s="118"/>
      <c r="D289" s="119"/>
      <c r="E289" s="119"/>
      <c r="F289" s="409"/>
      <c r="G289" s="410"/>
      <c r="H289" s="411"/>
      <c r="I289" s="120"/>
      <c r="J289" s="7" t="str" cm="1">
        <f t="array" ref="J289">_xlfn.IFS(I289="","",AND(B289&lt;&gt;"土",B289&lt;&gt;"日"),I289,OR(B289&lt;&gt;"土",B289&lt;&gt;"日"),"")</f>
        <v/>
      </c>
    </row>
    <row r="290" spans="1:10" s="7" customFormat="1" ht="24.75" customHeight="1">
      <c r="A290" s="252" t="str">
        <f t="shared" si="13"/>
        <v/>
      </c>
      <c r="B290" s="253" t="str">
        <f t="shared" si="12"/>
        <v/>
      </c>
      <c r="C290" s="118"/>
      <c r="D290" s="119"/>
      <c r="E290" s="119"/>
      <c r="F290" s="409"/>
      <c r="G290" s="410"/>
      <c r="H290" s="411"/>
      <c r="I290" s="120"/>
      <c r="J290" s="7" t="str" cm="1">
        <f t="array" ref="J290">_xlfn.IFS(I290="","",AND(B290&lt;&gt;"土",B290&lt;&gt;"日"),I290,OR(B290&lt;&gt;"土",B290&lt;&gt;"日"),"")</f>
        <v/>
      </c>
    </row>
    <row r="291" spans="1:10" s="7" customFormat="1" ht="24.75" customHeight="1">
      <c r="A291" s="252" t="str">
        <f t="shared" si="13"/>
        <v/>
      </c>
      <c r="B291" s="253" t="str">
        <f t="shared" si="12"/>
        <v/>
      </c>
      <c r="C291" s="118"/>
      <c r="D291" s="119"/>
      <c r="E291" s="119"/>
      <c r="F291" s="409"/>
      <c r="G291" s="410"/>
      <c r="H291" s="411"/>
      <c r="I291" s="120"/>
      <c r="J291" s="7" t="str" cm="1">
        <f t="array" ref="J291">_xlfn.IFS(I291="","",AND(B291&lt;&gt;"土",B291&lt;&gt;"日"),I291,OR(B291&lt;&gt;"土",B291&lt;&gt;"日"),"")</f>
        <v/>
      </c>
    </row>
    <row r="292" spans="1:10" s="7" customFormat="1" ht="24.75" customHeight="1">
      <c r="A292" s="252" t="str">
        <f t="shared" si="13"/>
        <v/>
      </c>
      <c r="B292" s="253" t="str">
        <f t="shared" si="12"/>
        <v/>
      </c>
      <c r="C292" s="118"/>
      <c r="D292" s="119"/>
      <c r="E292" s="119"/>
      <c r="F292" s="409"/>
      <c r="G292" s="410"/>
      <c r="H292" s="411"/>
      <c r="I292" s="120"/>
      <c r="J292" s="7" t="str" cm="1">
        <f t="array" ref="J292">_xlfn.IFS(I292="","",AND(B292&lt;&gt;"土",B292&lt;&gt;"日"),I292,OR(B292&lt;&gt;"土",B292&lt;&gt;"日"),"")</f>
        <v/>
      </c>
    </row>
    <row r="293" spans="1:10" s="7" customFormat="1" ht="24.75" customHeight="1">
      <c r="A293" s="252" t="str">
        <f t="shared" si="13"/>
        <v/>
      </c>
      <c r="B293" s="253" t="str">
        <f t="shared" si="12"/>
        <v/>
      </c>
      <c r="C293" s="118"/>
      <c r="D293" s="119"/>
      <c r="E293" s="119"/>
      <c r="F293" s="409"/>
      <c r="G293" s="410"/>
      <c r="H293" s="411"/>
      <c r="I293" s="120"/>
      <c r="J293" s="7" t="str" cm="1">
        <f t="array" ref="J293">_xlfn.IFS(I293="","",AND(B293&lt;&gt;"土",B293&lt;&gt;"日"),I293,OR(B293&lt;&gt;"土",B293&lt;&gt;"日"),"")</f>
        <v/>
      </c>
    </row>
    <row r="294" spans="1:10" s="7" customFormat="1" ht="24.75" customHeight="1">
      <c r="A294" s="252" t="str">
        <f t="shared" si="13"/>
        <v/>
      </c>
      <c r="B294" s="253" t="str">
        <f t="shared" si="12"/>
        <v/>
      </c>
      <c r="C294" s="118"/>
      <c r="D294" s="119"/>
      <c r="E294" s="119"/>
      <c r="F294" s="409"/>
      <c r="G294" s="410"/>
      <c r="H294" s="411"/>
      <c r="I294" s="120"/>
      <c r="J294" s="7" t="str" cm="1">
        <f t="array" ref="J294">_xlfn.IFS(I294="","",AND(B294&lt;&gt;"土",B294&lt;&gt;"日"),I294,OR(B294&lt;&gt;"土",B294&lt;&gt;"日"),"")</f>
        <v/>
      </c>
    </row>
    <row r="295" spans="1:10" s="7" customFormat="1" ht="24.75" customHeight="1">
      <c r="A295" s="252" t="str">
        <f t="shared" si="13"/>
        <v/>
      </c>
      <c r="B295" s="253" t="str">
        <f t="shared" si="12"/>
        <v/>
      </c>
      <c r="C295" s="118"/>
      <c r="D295" s="119"/>
      <c r="E295" s="119"/>
      <c r="F295" s="409"/>
      <c r="G295" s="410"/>
      <c r="H295" s="411"/>
      <c r="I295" s="120"/>
      <c r="J295" s="7" t="str" cm="1">
        <f t="array" ref="J295">_xlfn.IFS(I295="","",AND(B295&lt;&gt;"土",B295&lt;&gt;"日"),I295,OR(B295&lt;&gt;"土",B295&lt;&gt;"日"),"")</f>
        <v/>
      </c>
    </row>
    <row r="296" spans="1:10" s="7" customFormat="1" ht="24.75" customHeight="1">
      <c r="A296" s="252" t="str">
        <f t="shared" si="13"/>
        <v/>
      </c>
      <c r="B296" s="253" t="str">
        <f t="shared" si="12"/>
        <v/>
      </c>
      <c r="C296" s="118"/>
      <c r="D296" s="119"/>
      <c r="E296" s="119"/>
      <c r="F296" s="409"/>
      <c r="G296" s="410"/>
      <c r="H296" s="411"/>
      <c r="I296" s="120"/>
      <c r="J296" s="7" t="str" cm="1">
        <f t="array" ref="J296">_xlfn.IFS(I296="","",AND(B296&lt;&gt;"土",B296&lt;&gt;"日"),I296,OR(B296&lt;&gt;"土",B296&lt;&gt;"日"),"")</f>
        <v/>
      </c>
    </row>
    <row r="297" spans="1:10" s="7" customFormat="1" ht="24.75" customHeight="1">
      <c r="A297" s="252" t="str">
        <f t="shared" si="13"/>
        <v/>
      </c>
      <c r="B297" s="253" t="str">
        <f t="shared" si="12"/>
        <v/>
      </c>
      <c r="C297" s="118"/>
      <c r="D297" s="119"/>
      <c r="E297" s="119"/>
      <c r="F297" s="409"/>
      <c r="G297" s="410"/>
      <c r="H297" s="411"/>
      <c r="I297" s="120"/>
      <c r="J297" s="7" t="str" cm="1">
        <f t="array" ref="J297">_xlfn.IFS(I297="","",AND(B297&lt;&gt;"土",B297&lt;&gt;"日"),I297,OR(B297&lt;&gt;"土",B297&lt;&gt;"日"),"")</f>
        <v/>
      </c>
    </row>
    <row r="298" spans="1:10" s="7" customFormat="1" ht="24.75" customHeight="1">
      <c r="A298" s="252" t="str">
        <f t="shared" si="13"/>
        <v/>
      </c>
      <c r="B298" s="253" t="str">
        <f t="shared" si="12"/>
        <v/>
      </c>
      <c r="C298" s="118"/>
      <c r="D298" s="119"/>
      <c r="E298" s="119"/>
      <c r="F298" s="409"/>
      <c r="G298" s="410"/>
      <c r="H298" s="411"/>
      <c r="I298" s="120"/>
      <c r="J298" s="7" t="str" cm="1">
        <f t="array" ref="J298">_xlfn.IFS(I298="","",AND(B298&lt;&gt;"土",B298&lt;&gt;"日"),I298,OR(B298&lt;&gt;"土",B298&lt;&gt;"日"),"")</f>
        <v/>
      </c>
    </row>
    <row r="299" spans="1:10" s="7" customFormat="1" ht="24.75" customHeight="1">
      <c r="A299" s="252" t="str">
        <f t="shared" si="13"/>
        <v/>
      </c>
      <c r="B299" s="253" t="str">
        <f t="shared" si="12"/>
        <v/>
      </c>
      <c r="C299" s="118"/>
      <c r="D299" s="119"/>
      <c r="E299" s="119"/>
      <c r="F299" s="409"/>
      <c r="G299" s="410"/>
      <c r="H299" s="411"/>
      <c r="I299" s="120"/>
      <c r="J299" s="7" t="str" cm="1">
        <f t="array" ref="J299">_xlfn.IFS(I299="","",AND(B299&lt;&gt;"土",B299&lt;&gt;"日"),I299,OR(B299&lt;&gt;"土",B299&lt;&gt;"日"),"")</f>
        <v/>
      </c>
    </row>
    <row r="300" spans="1:10" s="7" customFormat="1" ht="24.75" customHeight="1">
      <c r="A300" s="252" t="str">
        <f t="shared" si="13"/>
        <v/>
      </c>
      <c r="B300" s="253" t="str">
        <f t="shared" si="12"/>
        <v/>
      </c>
      <c r="C300" s="118"/>
      <c r="D300" s="119"/>
      <c r="E300" s="119"/>
      <c r="F300" s="409"/>
      <c r="G300" s="410"/>
      <c r="H300" s="411"/>
      <c r="I300" s="120"/>
      <c r="J300" s="7" t="str" cm="1">
        <f t="array" ref="J300">_xlfn.IFS(I300="","",AND(B300&lt;&gt;"土",B300&lt;&gt;"日"),I300,OR(B300&lt;&gt;"土",B300&lt;&gt;"日"),"")</f>
        <v/>
      </c>
    </row>
    <row r="301" spans="1:10" s="7" customFormat="1" ht="24.75" customHeight="1">
      <c r="A301" s="252" t="str">
        <f t="shared" si="13"/>
        <v/>
      </c>
      <c r="B301" s="253" t="str">
        <f t="shared" si="12"/>
        <v/>
      </c>
      <c r="C301" s="118"/>
      <c r="D301" s="119"/>
      <c r="E301" s="119"/>
      <c r="F301" s="409"/>
      <c r="G301" s="410"/>
      <c r="H301" s="411"/>
      <c r="I301" s="120"/>
      <c r="J301" s="7" t="str" cm="1">
        <f t="array" ref="J301">_xlfn.IFS(I301="","",AND(B301&lt;&gt;"土",B301&lt;&gt;"日"),I301,OR(B301&lt;&gt;"土",B301&lt;&gt;"日"),"")</f>
        <v/>
      </c>
    </row>
    <row r="302" spans="1:10" s="7" customFormat="1" ht="24.75" customHeight="1">
      <c r="A302" s="252" t="str">
        <f t="shared" si="13"/>
        <v/>
      </c>
      <c r="B302" s="253" t="str">
        <f t="shared" si="12"/>
        <v/>
      </c>
      <c r="C302" s="118"/>
      <c r="D302" s="119"/>
      <c r="E302" s="119"/>
      <c r="F302" s="409"/>
      <c r="G302" s="410"/>
      <c r="H302" s="411"/>
      <c r="I302" s="120"/>
      <c r="J302" s="7" t="str" cm="1">
        <f t="array" ref="J302">_xlfn.IFS(I302="","",AND(B302&lt;&gt;"土",B302&lt;&gt;"日"),I302,OR(B302&lt;&gt;"土",B302&lt;&gt;"日"),"")</f>
        <v/>
      </c>
    </row>
    <row r="303" spans="1:10" s="7" customFormat="1" ht="24.75" customHeight="1">
      <c r="A303" s="252" t="str">
        <f t="shared" si="13"/>
        <v/>
      </c>
      <c r="B303" s="253" t="str">
        <f t="shared" si="12"/>
        <v/>
      </c>
      <c r="C303" s="118"/>
      <c r="D303" s="119"/>
      <c r="E303" s="118"/>
      <c r="F303" s="409"/>
      <c r="G303" s="410"/>
      <c r="H303" s="411"/>
      <c r="I303" s="120"/>
      <c r="J303" s="7" t="str" cm="1">
        <f t="array" ref="J303">_xlfn.IFS(I303="","",AND(B303&lt;&gt;"土",B303&lt;&gt;"日"),I303,OR(B303&lt;&gt;"土",B303&lt;&gt;"日"),"")</f>
        <v/>
      </c>
    </row>
    <row r="304" spans="1:10" s="7" customFormat="1" ht="24.75" customHeight="1">
      <c r="A304" s="252" t="str">
        <f t="shared" si="13"/>
        <v/>
      </c>
      <c r="B304" s="253" t="str">
        <f t="shared" si="12"/>
        <v/>
      </c>
      <c r="C304" s="118"/>
      <c r="D304" s="119"/>
      <c r="E304" s="118"/>
      <c r="F304" s="409"/>
      <c r="G304" s="410"/>
      <c r="H304" s="411"/>
      <c r="I304" s="120"/>
      <c r="J304" s="7" t="str" cm="1">
        <f t="array" ref="J304">_xlfn.IFS(I304="","",AND(B304&lt;&gt;"土",B304&lt;&gt;"日"),I304,OR(B304&lt;&gt;"土",B304&lt;&gt;"日"),"")</f>
        <v/>
      </c>
    </row>
    <row r="305" spans="1:14" s="7" customFormat="1" ht="24.75" customHeight="1">
      <c r="A305" s="252" t="str">
        <f t="shared" si="13"/>
        <v/>
      </c>
      <c r="B305" s="253" t="str">
        <f t="shared" si="12"/>
        <v/>
      </c>
      <c r="C305" s="118"/>
      <c r="D305" s="119"/>
      <c r="E305" s="118"/>
      <c r="F305" s="409"/>
      <c r="G305" s="410"/>
      <c r="H305" s="411"/>
      <c r="I305" s="120"/>
      <c r="J305" s="7" t="str" cm="1">
        <f t="array" ref="J305">_xlfn.IFS(I305="","",AND(B305&lt;&gt;"土",B305&lt;&gt;"日"),I305,OR(B305&lt;&gt;"土",B305&lt;&gt;"日"),"")</f>
        <v/>
      </c>
    </row>
    <row r="306" spans="1:14" s="7" customFormat="1" ht="24.75" customHeight="1">
      <c r="A306" s="252" t="str">
        <f t="shared" si="13"/>
        <v/>
      </c>
      <c r="B306" s="253" t="str">
        <f t="shared" si="12"/>
        <v/>
      </c>
      <c r="C306" s="118"/>
      <c r="D306" s="119"/>
      <c r="E306" s="118"/>
      <c r="F306" s="409"/>
      <c r="G306" s="410"/>
      <c r="H306" s="411"/>
      <c r="I306" s="120"/>
      <c r="J306" s="7" t="str" cm="1">
        <f t="array" ref="J306">_xlfn.IFS(I306="","",AND(B306&lt;&gt;"土",B306&lt;&gt;"日"),I306,OR(B306&lt;&gt;"土",B306&lt;&gt;"日"),"")</f>
        <v/>
      </c>
      <c r="K306" s="44"/>
      <c r="L306" s="46"/>
      <c r="M306" s="46" t="s">
        <v>54</v>
      </c>
      <c r="N306" s="46" t="s">
        <v>140</v>
      </c>
    </row>
    <row r="307" spans="1:14" s="7" customFormat="1" ht="24.75" customHeight="1">
      <c r="A307" s="252" t="str">
        <f t="shared" si="13"/>
        <v/>
      </c>
      <c r="B307" s="253" t="str">
        <f t="shared" si="12"/>
        <v/>
      </c>
      <c r="C307" s="118"/>
      <c r="D307" s="119"/>
      <c r="E307" s="118"/>
      <c r="F307" s="409"/>
      <c r="G307" s="410"/>
      <c r="H307" s="411"/>
      <c r="I307" s="120"/>
      <c r="J307" s="7" t="str" cm="1">
        <f t="array" ref="J307">_xlfn.IFS(I307="","",AND(B307&lt;&gt;"土",B307&lt;&gt;"日"),I307,OR(B307&lt;&gt;"土",B307&lt;&gt;"日"),"")</f>
        <v/>
      </c>
      <c r="K307" s="396" t="s">
        <v>142</v>
      </c>
      <c r="L307" s="47" t="s">
        <v>30</v>
      </c>
      <c r="M307" s="48">
        <f>D313</f>
        <v>0</v>
      </c>
      <c r="N307" s="48">
        <f>E313</f>
        <v>0</v>
      </c>
    </row>
    <row r="308" spans="1:14" s="7" customFormat="1" ht="24.75" customHeight="1">
      <c r="A308" s="252" t="str" cm="1">
        <f t="array" ref="A308">_xlfn.IFS(A307="","",MONTH(A307+1)=M278,A307+1,TRUE,"")</f>
        <v/>
      </c>
      <c r="B308" s="253" t="str">
        <f t="shared" si="12"/>
        <v/>
      </c>
      <c r="C308" s="118"/>
      <c r="D308" s="119"/>
      <c r="E308" s="118"/>
      <c r="F308" s="409"/>
      <c r="G308" s="410"/>
      <c r="H308" s="411"/>
      <c r="I308" s="120"/>
      <c r="J308" s="7" t="str" cm="1">
        <f t="array" ref="J308">_xlfn.IFS(I308="","",AND(B308&lt;&gt;"土",B308&lt;&gt;"日"),I308,OR(B308&lt;&gt;"土",B308&lt;&gt;"日"),"")</f>
        <v/>
      </c>
      <c r="K308" s="397"/>
      <c r="L308" s="49" t="s">
        <v>141</v>
      </c>
      <c r="M308" s="48">
        <f>D312</f>
        <v>0</v>
      </c>
      <c r="N308" s="48">
        <f>E312</f>
        <v>0</v>
      </c>
    </row>
    <row r="309" spans="1:14" ht="24.75" customHeight="1">
      <c r="A309" s="252" t="str" cm="1">
        <f t="array" ref="A309">_xlfn.IFS(A308="","",MONTH(A308+1)=M278,A308+1,TRUE,"")</f>
        <v/>
      </c>
      <c r="B309" s="253" t="str">
        <f t="shared" si="12"/>
        <v/>
      </c>
      <c r="C309" s="118"/>
      <c r="D309" s="119"/>
      <c r="E309" s="118"/>
      <c r="F309" s="409"/>
      <c r="G309" s="410"/>
      <c r="H309" s="411"/>
      <c r="I309" s="120"/>
      <c r="J309" s="1" t="str" cm="1">
        <f t="array" ref="J309">_xlfn.IFS(I309="","",AND(B309&lt;&gt;"土",B309&lt;&gt;"日"),I309,OR(B309&lt;&gt;"土",B309&lt;&gt;"日"),"")</f>
        <v/>
      </c>
      <c r="K309" s="397"/>
      <c r="L309" s="49" t="s">
        <v>40</v>
      </c>
      <c r="M309" s="50" t="str">
        <f>IFERROR(ROUNDDOWN(M308/M307,3),"")</f>
        <v/>
      </c>
      <c r="N309" s="50" t="str">
        <f>IFERROR(ROUNDDOWN(N308/N307,3),"")</f>
        <v/>
      </c>
    </row>
    <row r="310" spans="1:14" ht="24.75" customHeight="1">
      <c r="A310" s="252" t="str" cm="1">
        <f t="array" ref="A310">_xlfn.IFS(A309="","",MONTH(A309+1)=M278,A309+1,TRUE,"")</f>
        <v/>
      </c>
      <c r="B310" s="253" t="str">
        <f t="shared" si="12"/>
        <v/>
      </c>
      <c r="C310" s="118"/>
      <c r="D310" s="119"/>
      <c r="E310" s="118"/>
      <c r="F310" s="409"/>
      <c r="G310" s="410"/>
      <c r="H310" s="411"/>
      <c r="I310" s="120"/>
      <c r="J310" s="1" t="str" cm="1">
        <f t="array" ref="J310">_xlfn.IFS(I310="","",AND(B310&lt;&gt;"土",B310&lt;&gt;"日"),I310,OR(B310&lt;&gt;"土",B310&lt;&gt;"日"),"")</f>
        <v/>
      </c>
      <c r="K310" s="397"/>
      <c r="L310" s="47" t="s">
        <v>55</v>
      </c>
      <c r="M310" s="51" t="str">
        <f>IF(M309="","",IF(M309&gt;=0.285,"4週8休以上",IF(M309&gt;=0.25,"4週7休以上4週8休未満",IF(M309&gt;=0.214,"4週6休以上4週7休未満",IF(0.214&gt;M309,"4週6休未満")))))</f>
        <v/>
      </c>
      <c r="N310" s="51" t="str">
        <f>IF(N309="","",IF(N309&gt;=0.7,"70%以上",IF(0.7&gt;N309,"70%未満")))</f>
        <v/>
      </c>
    </row>
    <row r="311" spans="1:14" s="8" customFormat="1" ht="3" customHeight="1" thickBot="1">
      <c r="A311" s="4"/>
      <c r="B311" s="26"/>
      <c r="C311" s="4"/>
      <c r="D311" s="4"/>
      <c r="E311" s="4"/>
      <c r="F311" s="4"/>
      <c r="G311" s="4"/>
      <c r="H311" s="4"/>
      <c r="I311" s="4"/>
      <c r="K311" s="45"/>
      <c r="L311" s="52"/>
      <c r="M311" s="52"/>
      <c r="N311" s="52"/>
    </row>
    <row r="312" spans="1:14" s="21" customFormat="1" ht="24.75" customHeight="1">
      <c r="A312" s="403" t="s">
        <v>163</v>
      </c>
      <c r="B312" s="404"/>
      <c r="C312" s="236">
        <f>COUNTIF(C280:C310,"○")</f>
        <v>0</v>
      </c>
      <c r="D312" s="236">
        <f>COUNTIF(D280:D310,"○")+COUNTIF(D280:D310,"●")</f>
        <v>0</v>
      </c>
      <c r="E312" s="237">
        <f>COUNTIF(E280:E310,"◎")</f>
        <v>0</v>
      </c>
      <c r="F312" s="38"/>
      <c r="G312" s="34"/>
      <c r="H312" s="34"/>
      <c r="I312" s="34"/>
      <c r="J312" s="21">
        <f>COUNTA(J280:J310)-COUNTBLANK(J280:J310)</f>
        <v>0</v>
      </c>
      <c r="K312" s="398" t="s">
        <v>102</v>
      </c>
      <c r="L312" s="47" t="s">
        <v>30</v>
      </c>
      <c r="M312" s="48" t="str">
        <f>IF(M309="","",M267+M307)</f>
        <v/>
      </c>
      <c r="N312" s="48" t="str">
        <f>IF(N309="","",N267+N307)</f>
        <v/>
      </c>
    </row>
    <row r="313" spans="1:14" s="21" customFormat="1" ht="24.75" customHeight="1" thickBot="1">
      <c r="A313" s="405" t="s">
        <v>164</v>
      </c>
      <c r="B313" s="406"/>
      <c r="C313" s="238">
        <f>IFERROR(IF(M278="",0,DAY(EOMONTH(A280,0))-COUNTIF(C280:C310,"―")),0)</f>
        <v>0</v>
      </c>
      <c r="D313" s="239">
        <f>IFERROR(IF(M278="",0,DAY(EOMONTH(A280,0))-COUNTIF(D280:D310,"―")),0)</f>
        <v>0</v>
      </c>
      <c r="E313" s="240" cm="1">
        <f t="array" ref="E313">_xlfn.IFS(A277="令和　年　月",0,M278="",0,COUNTIF(B280:B310,"土")+COUNTIF(B280:B310,"日")+J312-COUNTIF(E280:E310,"―")=0,0,TRUE,COUNTIF(B280:B310,"土")+COUNTIF(B280:B310,"日")+J312-COUNTIF(E280:E310,"―"))</f>
        <v>0</v>
      </c>
      <c r="F313" s="38"/>
      <c r="G313" s="248" t="s">
        <v>112</v>
      </c>
      <c r="H313" s="244" t="str">
        <f>M314</f>
        <v/>
      </c>
      <c r="I313" s="245" t="str">
        <f>M315</f>
        <v/>
      </c>
      <c r="K313" s="397"/>
      <c r="L313" s="49" t="s">
        <v>141</v>
      </c>
      <c r="M313" s="48" t="str">
        <f>IF(M309="","",M268+M308)</f>
        <v/>
      </c>
      <c r="N313" s="48" t="str">
        <f>IF(N309="","",N268+N308)</f>
        <v/>
      </c>
    </row>
    <row r="314" spans="1:14" s="21" customFormat="1" ht="24.75" customHeight="1" thickTop="1" thickBot="1">
      <c r="A314" s="407" t="s">
        <v>90</v>
      </c>
      <c r="B314" s="408"/>
      <c r="C314" s="241" t="str">
        <f>IFERROR(ROUNDDOWN(C312/C313,3),"-")</f>
        <v>-</v>
      </c>
      <c r="D314" s="242" t="str">
        <f>IFERROR(ROUNDDOWN(D312/D313,3),"-")</f>
        <v>-</v>
      </c>
      <c r="E314" s="243" t="str">
        <f>IFERROR(ROUNDDOWN(E312/E313,3),"-")</f>
        <v>-</v>
      </c>
      <c r="F314" s="99"/>
      <c r="G314" s="249" t="s">
        <v>113</v>
      </c>
      <c r="H314" s="246" t="str">
        <f>N314</f>
        <v/>
      </c>
      <c r="I314" s="247" t="str">
        <f>N315</f>
        <v/>
      </c>
      <c r="K314" s="397"/>
      <c r="L314" s="49" t="s">
        <v>40</v>
      </c>
      <c r="M314" s="50" t="str">
        <f>IFERROR(ROUNDDOWN(M313/M312,3),"")</f>
        <v/>
      </c>
      <c r="N314" s="50" t="str">
        <f>IFERROR(ROUNDDOWN(N313/N312,3),"")</f>
        <v/>
      </c>
    </row>
    <row r="315" spans="1:14" ht="57" customHeight="1">
      <c r="A315" s="401" t="s">
        <v>257</v>
      </c>
      <c r="B315" s="401"/>
      <c r="C315" s="401"/>
      <c r="D315" s="401"/>
      <c r="E315" s="401"/>
      <c r="F315" s="401"/>
      <c r="G315" s="401"/>
      <c r="H315" s="401"/>
      <c r="I315" s="402"/>
      <c r="K315" s="397"/>
      <c r="L315" s="47" t="s">
        <v>55</v>
      </c>
      <c r="M315" s="51" t="str">
        <f>IF(M314="","",IF(M314&gt;=0.285,"4週8休以上",IF(M314&gt;=0.25,"4週7休以上4週8休未満",IF(M314&gt;=0.214,"4週6休以上4週7休未満",IF(0.214&gt;M314,"4週6休未満")))))</f>
        <v/>
      </c>
      <c r="N315" s="51" t="str">
        <f>IF(N314="","",IF(N314&gt;=0.7,"70%以上",IF(0.7&gt;N314,"70%未満")))</f>
        <v/>
      </c>
    </row>
    <row r="316" spans="1:14" s="7" customFormat="1" ht="15" customHeight="1">
      <c r="A316" s="9" t="s">
        <v>12</v>
      </c>
      <c r="B316" s="10"/>
      <c r="C316" s="22"/>
      <c r="D316" s="22"/>
      <c r="E316" s="22"/>
      <c r="F316" s="22"/>
      <c r="G316" s="22"/>
      <c r="H316" s="22"/>
      <c r="I316" s="22"/>
    </row>
    <row r="317" spans="1:14" s="7" customFormat="1" ht="16.5" customHeight="1">
      <c r="A317" s="418" t="s">
        <v>220</v>
      </c>
      <c r="B317" s="418"/>
      <c r="C317" s="418"/>
      <c r="D317" s="418"/>
      <c r="E317" s="418"/>
      <c r="F317" s="418"/>
      <c r="G317" s="418"/>
      <c r="H317" s="418"/>
      <c r="I317" s="342"/>
    </row>
    <row r="318" spans="1:14" s="19" customFormat="1" ht="18" customHeight="1">
      <c r="A318" s="417" t="s">
        <v>9</v>
      </c>
      <c r="B318" s="417"/>
      <c r="C318" s="17" t="str">
        <f>IF(A322="令和　年　月","","第 "&amp;基本情報入力!$C$3&amp;" 号")</f>
        <v/>
      </c>
      <c r="D318" s="18"/>
      <c r="E318" s="18"/>
      <c r="F318" s="39"/>
      <c r="G318" s="39" t="s">
        <v>107</v>
      </c>
      <c r="H318" s="415" t="str">
        <f>IF(A322="令和　年　月","　　　年　　月　　日",基本情報入力!$C$13)</f>
        <v>　　　年　　月　　日</v>
      </c>
      <c r="I318" s="416"/>
    </row>
    <row r="319" spans="1:14" s="19" customFormat="1" ht="18" customHeight="1">
      <c r="A319" s="417" t="s">
        <v>10</v>
      </c>
      <c r="B319" s="417"/>
      <c r="C319" s="432" t="str">
        <f>IF(A322="令和　年　月","",基本情報入力!$C$4)</f>
        <v/>
      </c>
      <c r="D319" s="432"/>
      <c r="E319" s="432"/>
      <c r="F319" s="432"/>
      <c r="G319" s="33" t="s">
        <v>108</v>
      </c>
      <c r="H319" s="415" t="str">
        <f>IF(A322="令和　年　月","　　　年　　月　　日",基本情報入力!$C$14)</f>
        <v>　　　年　　月　　日</v>
      </c>
      <c r="I319" s="416"/>
    </row>
    <row r="320" spans="1:14" s="19" customFormat="1" ht="18" customHeight="1">
      <c r="A320" s="417" t="s">
        <v>11</v>
      </c>
      <c r="B320" s="417"/>
      <c r="C320" s="432" t="str">
        <f>IF(A322="令和　年　月","",基本情報入力!$C$8)</f>
        <v/>
      </c>
      <c r="D320" s="432"/>
      <c r="E320" s="432"/>
      <c r="F320" s="432"/>
      <c r="G320" s="33" t="s">
        <v>106</v>
      </c>
      <c r="H320" s="415" t="str">
        <f>IF(A322="令和　年　月","　　　年　　月　　日",基本情報入力!$C$15)</f>
        <v>　　　年　　月　　日</v>
      </c>
      <c r="I320" s="416"/>
      <c r="L320" s="19" t="s">
        <v>39</v>
      </c>
      <c r="M320" s="19">
        <f>M275+1</f>
        <v>8</v>
      </c>
    </row>
    <row r="321" spans="1:14" s="7" customFormat="1" ht="8.25" customHeight="1">
      <c r="A321" s="25"/>
      <c r="B321" s="25"/>
      <c r="C321" s="14"/>
      <c r="D321" s="14"/>
      <c r="E321" s="14"/>
      <c r="F321" s="14"/>
      <c r="G321" s="13"/>
      <c r="H321" s="13"/>
      <c r="I321" s="13"/>
    </row>
    <row r="322" spans="1:14" s="19" customFormat="1" ht="18.75" customHeight="1">
      <c r="A322" s="424" t="str" cm="1">
        <f t="array" ref="A322">_xlfn.IFS(基本情報入力!$C$13=0,"令和　年　月",EOMONTH(基本情報入力!$C$13,M324-1)&gt;=基本情報入力!$C$14,"令和　年　月",TRUE,EOMONTH(基本情報入力!$C$13,M324))</f>
        <v>令和　年　月</v>
      </c>
      <c r="B322" s="424"/>
      <c r="C322" s="424"/>
      <c r="D322" s="20"/>
      <c r="E322" s="20"/>
      <c r="F322" s="20"/>
      <c r="G322" s="27"/>
      <c r="H322" s="27"/>
      <c r="I322" s="27" t="str">
        <f>IF(A322="令和　年　月","No.  "&amp;"　　","No."&amp;$M320&amp;"　　")</f>
        <v>No.  　　</v>
      </c>
      <c r="L322" s="7" t="s">
        <v>34</v>
      </c>
      <c r="M322" s="7" t="str">
        <f>IFERROR(YEAR(A322),"****")</f>
        <v>****</v>
      </c>
      <c r="N322" s="7" t="s">
        <v>66</v>
      </c>
    </row>
    <row r="323" spans="1:14" ht="24.75" customHeight="1">
      <c r="A323" s="419" t="s">
        <v>167</v>
      </c>
      <c r="B323" s="421" t="s">
        <v>4</v>
      </c>
      <c r="C323" s="399" t="s">
        <v>5</v>
      </c>
      <c r="D323" s="399" t="s">
        <v>6</v>
      </c>
      <c r="E323" s="399" t="s">
        <v>91</v>
      </c>
      <c r="F323" s="399" t="s">
        <v>7</v>
      </c>
      <c r="G323" s="399"/>
      <c r="H323" s="399"/>
      <c r="I323" s="399" t="s">
        <v>145</v>
      </c>
      <c r="L323" s="19" t="s">
        <v>37</v>
      </c>
      <c r="M323" s="19" t="str">
        <f>IF(EDATE(基本情報入力!$C$13,M324-1)&gt;=基本情報入力!$C$14,"",MONTH(EOMONTH(基本情報入力!$C$13,M324)))</f>
        <v/>
      </c>
      <c r="N323" s="19" t="s">
        <v>32</v>
      </c>
    </row>
    <row r="324" spans="1:14" ht="24.75" customHeight="1" thickBot="1">
      <c r="A324" s="420"/>
      <c r="B324" s="422"/>
      <c r="C324" s="423"/>
      <c r="D324" s="423"/>
      <c r="E324" s="400"/>
      <c r="F324" s="423"/>
      <c r="G324" s="423"/>
      <c r="H324" s="423"/>
      <c r="I324" s="423"/>
      <c r="L324" s="1" t="s">
        <v>38</v>
      </c>
      <c r="M324" s="1">
        <f>M320-1</f>
        <v>7</v>
      </c>
      <c r="N324" s="1" t="s">
        <v>67</v>
      </c>
    </row>
    <row r="325" spans="1:14" ht="24.75" customHeight="1" thickTop="1">
      <c r="A325" s="250" t="str">
        <f>IFERROR(DATE(M322,M323,1),"")</f>
        <v/>
      </c>
      <c r="B325" s="251" t="str">
        <f t="shared" ref="B325:B355" si="14">IF(A325="","",TEXT(WEEKDAY(+A325),"aaa"))</f>
        <v/>
      </c>
      <c r="C325" s="115"/>
      <c r="D325" s="116"/>
      <c r="E325" s="116"/>
      <c r="F325" s="412"/>
      <c r="G325" s="413"/>
      <c r="H325" s="414"/>
      <c r="I325" s="117"/>
      <c r="J325" s="1" t="str" cm="1">
        <f t="array" ref="J325">_xlfn.IFS(I325="","",AND(B325&lt;&gt;"土",B325&lt;&gt;"日"),I325,OR(B325&lt;&gt;"土",B325&lt;&gt;"日"),"")</f>
        <v/>
      </c>
    </row>
    <row r="326" spans="1:14" ht="24.75" customHeight="1">
      <c r="A326" s="252" t="str">
        <f>IFERROR(A325+1,"")</f>
        <v/>
      </c>
      <c r="B326" s="253" t="str">
        <f t="shared" si="14"/>
        <v/>
      </c>
      <c r="C326" s="118"/>
      <c r="D326" s="119"/>
      <c r="E326" s="119"/>
      <c r="F326" s="409"/>
      <c r="G326" s="410"/>
      <c r="H326" s="411"/>
      <c r="I326" s="120"/>
      <c r="J326" s="1" t="str" cm="1">
        <f t="array" ref="J326">_xlfn.IFS(I326="","",AND(B326&lt;&gt;"土",B326&lt;&gt;"日"),I326,OR(B326&lt;&gt;"土",B326&lt;&gt;"日"),"")</f>
        <v/>
      </c>
    </row>
    <row r="327" spans="1:14" s="7" customFormat="1" ht="24.75" customHeight="1">
      <c r="A327" s="252" t="str">
        <f t="shared" ref="A327:A352" si="15">IFERROR(A326+1,"")</f>
        <v/>
      </c>
      <c r="B327" s="253" t="str">
        <f t="shared" si="14"/>
        <v/>
      </c>
      <c r="C327" s="118"/>
      <c r="D327" s="119"/>
      <c r="E327" s="119"/>
      <c r="F327" s="409"/>
      <c r="G327" s="410"/>
      <c r="H327" s="411"/>
      <c r="I327" s="120"/>
      <c r="J327" s="7" t="str" cm="1">
        <f t="array" ref="J327">_xlfn.IFS(I327="","",AND(B327&lt;&gt;"土",B327&lt;&gt;"日"),I327,OR(B327&lt;&gt;"土",B327&lt;&gt;"日"),"")</f>
        <v/>
      </c>
    </row>
    <row r="328" spans="1:14" s="7" customFormat="1" ht="24.75" customHeight="1">
      <c r="A328" s="252" t="str">
        <f t="shared" si="15"/>
        <v/>
      </c>
      <c r="B328" s="253" t="str">
        <f t="shared" si="14"/>
        <v/>
      </c>
      <c r="C328" s="118"/>
      <c r="D328" s="119"/>
      <c r="E328" s="119"/>
      <c r="F328" s="409"/>
      <c r="G328" s="410"/>
      <c r="H328" s="411"/>
      <c r="I328" s="120"/>
      <c r="J328" s="7" t="str" cm="1">
        <f t="array" ref="J328">_xlfn.IFS(I328="","",AND(B328&lt;&gt;"土",B328&lt;&gt;"日"),I328,OR(B328&lt;&gt;"土",B328&lt;&gt;"日"),"")</f>
        <v/>
      </c>
    </row>
    <row r="329" spans="1:14" s="7" customFormat="1" ht="24.75" customHeight="1">
      <c r="A329" s="252" t="str">
        <f t="shared" si="15"/>
        <v/>
      </c>
      <c r="B329" s="253" t="str">
        <f t="shared" si="14"/>
        <v/>
      </c>
      <c r="C329" s="118"/>
      <c r="D329" s="119"/>
      <c r="E329" s="119"/>
      <c r="F329" s="409"/>
      <c r="G329" s="410"/>
      <c r="H329" s="411"/>
      <c r="I329" s="120"/>
      <c r="J329" s="7" t="str" cm="1">
        <f t="array" ref="J329">_xlfn.IFS(I329="","",AND(B329&lt;&gt;"土",B329&lt;&gt;"日"),I329,OR(B329&lt;&gt;"土",B329&lt;&gt;"日"),"")</f>
        <v/>
      </c>
    </row>
    <row r="330" spans="1:14" s="7" customFormat="1" ht="24.75" customHeight="1">
      <c r="A330" s="252" t="str">
        <f t="shared" si="15"/>
        <v/>
      </c>
      <c r="B330" s="253" t="str">
        <f t="shared" si="14"/>
        <v/>
      </c>
      <c r="C330" s="118"/>
      <c r="D330" s="119"/>
      <c r="E330" s="119"/>
      <c r="F330" s="409"/>
      <c r="G330" s="410"/>
      <c r="H330" s="411"/>
      <c r="I330" s="120"/>
      <c r="J330" s="7" t="str" cm="1">
        <f t="array" ref="J330">_xlfn.IFS(I330="","",AND(B330&lt;&gt;"土",B330&lt;&gt;"日"),I330,OR(B330&lt;&gt;"土",B330&lt;&gt;"日"),"")</f>
        <v/>
      </c>
    </row>
    <row r="331" spans="1:14" s="7" customFormat="1" ht="24.75" customHeight="1">
      <c r="A331" s="252" t="str">
        <f t="shared" si="15"/>
        <v/>
      </c>
      <c r="B331" s="253" t="str">
        <f t="shared" si="14"/>
        <v/>
      </c>
      <c r="C331" s="118"/>
      <c r="D331" s="119"/>
      <c r="E331" s="119"/>
      <c r="F331" s="409"/>
      <c r="G331" s="410"/>
      <c r="H331" s="411"/>
      <c r="I331" s="120"/>
      <c r="J331" s="7" t="str" cm="1">
        <f t="array" ref="J331">_xlfn.IFS(I331="","",AND(B331&lt;&gt;"土",B331&lt;&gt;"日"),I331,OR(B331&lt;&gt;"土",B331&lt;&gt;"日"),"")</f>
        <v/>
      </c>
    </row>
    <row r="332" spans="1:14" s="7" customFormat="1" ht="24.75" customHeight="1">
      <c r="A332" s="252" t="str">
        <f t="shared" si="15"/>
        <v/>
      </c>
      <c r="B332" s="253" t="str">
        <f t="shared" si="14"/>
        <v/>
      </c>
      <c r="C332" s="118"/>
      <c r="D332" s="119"/>
      <c r="E332" s="119"/>
      <c r="F332" s="409"/>
      <c r="G332" s="410"/>
      <c r="H332" s="411"/>
      <c r="I332" s="120"/>
      <c r="J332" s="7" t="str" cm="1">
        <f t="array" ref="J332">_xlfn.IFS(I332="","",AND(B332&lt;&gt;"土",B332&lt;&gt;"日"),I332,OR(B332&lt;&gt;"土",B332&lt;&gt;"日"),"")</f>
        <v/>
      </c>
    </row>
    <row r="333" spans="1:14" s="7" customFormat="1" ht="24.75" customHeight="1">
      <c r="A333" s="252" t="str">
        <f t="shared" si="15"/>
        <v/>
      </c>
      <c r="B333" s="253" t="str">
        <f t="shared" si="14"/>
        <v/>
      </c>
      <c r="C333" s="118"/>
      <c r="D333" s="119"/>
      <c r="E333" s="119"/>
      <c r="F333" s="409"/>
      <c r="G333" s="410"/>
      <c r="H333" s="411"/>
      <c r="I333" s="120"/>
      <c r="J333" s="7" t="str" cm="1">
        <f t="array" ref="J333">_xlfn.IFS(I333="","",AND(B333&lt;&gt;"土",B333&lt;&gt;"日"),I333,OR(B333&lt;&gt;"土",B333&lt;&gt;"日"),"")</f>
        <v/>
      </c>
    </row>
    <row r="334" spans="1:14" s="7" customFormat="1" ht="24.75" customHeight="1">
      <c r="A334" s="252" t="str">
        <f t="shared" si="15"/>
        <v/>
      </c>
      <c r="B334" s="253" t="str">
        <f t="shared" si="14"/>
        <v/>
      </c>
      <c r="C334" s="118"/>
      <c r="D334" s="119"/>
      <c r="E334" s="119"/>
      <c r="F334" s="409"/>
      <c r="G334" s="410"/>
      <c r="H334" s="411"/>
      <c r="I334" s="120"/>
      <c r="J334" s="7" t="str" cm="1">
        <f t="array" ref="J334">_xlfn.IFS(I334="","",AND(B334&lt;&gt;"土",B334&lt;&gt;"日"),I334,OR(B334&lt;&gt;"土",B334&lt;&gt;"日"),"")</f>
        <v/>
      </c>
    </row>
    <row r="335" spans="1:14" s="7" customFormat="1" ht="24.75" customHeight="1">
      <c r="A335" s="252" t="str">
        <f t="shared" si="15"/>
        <v/>
      </c>
      <c r="B335" s="253" t="str">
        <f t="shared" si="14"/>
        <v/>
      </c>
      <c r="C335" s="118"/>
      <c r="D335" s="119"/>
      <c r="E335" s="119"/>
      <c r="F335" s="409"/>
      <c r="G335" s="410"/>
      <c r="H335" s="411"/>
      <c r="I335" s="120"/>
      <c r="J335" s="7" t="str" cm="1">
        <f t="array" ref="J335">_xlfn.IFS(I335="","",AND(B335&lt;&gt;"土",B335&lt;&gt;"日"),I335,OR(B335&lt;&gt;"土",B335&lt;&gt;"日"),"")</f>
        <v/>
      </c>
    </row>
    <row r="336" spans="1:14" s="7" customFormat="1" ht="24.75" customHeight="1">
      <c r="A336" s="252" t="str">
        <f t="shared" si="15"/>
        <v/>
      </c>
      <c r="B336" s="253" t="str">
        <f t="shared" si="14"/>
        <v/>
      </c>
      <c r="C336" s="118"/>
      <c r="D336" s="119"/>
      <c r="E336" s="119"/>
      <c r="F336" s="409"/>
      <c r="G336" s="410"/>
      <c r="H336" s="411"/>
      <c r="I336" s="120"/>
      <c r="J336" s="7" t="str" cm="1">
        <f t="array" ref="J336">_xlfn.IFS(I336="","",AND(B336&lt;&gt;"土",B336&lt;&gt;"日"),I336,OR(B336&lt;&gt;"土",B336&lt;&gt;"日"),"")</f>
        <v/>
      </c>
    </row>
    <row r="337" spans="1:14" s="7" customFormat="1" ht="24.75" customHeight="1">
      <c r="A337" s="252" t="str">
        <f t="shared" si="15"/>
        <v/>
      </c>
      <c r="B337" s="253" t="str">
        <f t="shared" si="14"/>
        <v/>
      </c>
      <c r="C337" s="118"/>
      <c r="D337" s="119"/>
      <c r="E337" s="119"/>
      <c r="F337" s="409"/>
      <c r="G337" s="410"/>
      <c r="H337" s="411"/>
      <c r="I337" s="120"/>
      <c r="J337" s="7" t="str" cm="1">
        <f t="array" ref="J337">_xlfn.IFS(I337="","",AND(B337&lt;&gt;"土",B337&lt;&gt;"日"),I337,OR(B337&lt;&gt;"土",B337&lt;&gt;"日"),"")</f>
        <v/>
      </c>
    </row>
    <row r="338" spans="1:14" s="7" customFormat="1" ht="24.75" customHeight="1">
      <c r="A338" s="252" t="str">
        <f t="shared" si="15"/>
        <v/>
      </c>
      <c r="B338" s="253" t="str">
        <f t="shared" si="14"/>
        <v/>
      </c>
      <c r="C338" s="118"/>
      <c r="D338" s="119"/>
      <c r="E338" s="119"/>
      <c r="F338" s="409"/>
      <c r="G338" s="410"/>
      <c r="H338" s="411"/>
      <c r="I338" s="120"/>
      <c r="J338" s="7" t="str" cm="1">
        <f t="array" ref="J338">_xlfn.IFS(I338="","",AND(B338&lt;&gt;"土",B338&lt;&gt;"日"),I338,OR(B338&lt;&gt;"土",B338&lt;&gt;"日"),"")</f>
        <v/>
      </c>
    </row>
    <row r="339" spans="1:14" s="7" customFormat="1" ht="24.75" customHeight="1">
      <c r="A339" s="252" t="str">
        <f t="shared" si="15"/>
        <v/>
      </c>
      <c r="B339" s="253" t="str">
        <f t="shared" si="14"/>
        <v/>
      </c>
      <c r="C339" s="118"/>
      <c r="D339" s="119"/>
      <c r="E339" s="119"/>
      <c r="F339" s="409"/>
      <c r="G339" s="410"/>
      <c r="H339" s="411"/>
      <c r="I339" s="120"/>
      <c r="J339" s="7" t="str" cm="1">
        <f t="array" ref="J339">_xlfn.IFS(I339="","",AND(B339&lt;&gt;"土",B339&lt;&gt;"日"),I339,OR(B339&lt;&gt;"土",B339&lt;&gt;"日"),"")</f>
        <v/>
      </c>
    </row>
    <row r="340" spans="1:14" s="7" customFormat="1" ht="24.75" customHeight="1">
      <c r="A340" s="252" t="str">
        <f t="shared" si="15"/>
        <v/>
      </c>
      <c r="B340" s="253" t="str">
        <f t="shared" si="14"/>
        <v/>
      </c>
      <c r="C340" s="118"/>
      <c r="D340" s="119"/>
      <c r="E340" s="119"/>
      <c r="F340" s="409"/>
      <c r="G340" s="410"/>
      <c r="H340" s="411"/>
      <c r="I340" s="120"/>
      <c r="J340" s="7" t="str" cm="1">
        <f t="array" ref="J340">_xlfn.IFS(I340="","",AND(B340&lt;&gt;"土",B340&lt;&gt;"日"),I340,OR(B340&lt;&gt;"土",B340&lt;&gt;"日"),"")</f>
        <v/>
      </c>
    </row>
    <row r="341" spans="1:14" s="7" customFormat="1" ht="24.75" customHeight="1">
      <c r="A341" s="252" t="str">
        <f t="shared" si="15"/>
        <v/>
      </c>
      <c r="B341" s="253" t="str">
        <f t="shared" si="14"/>
        <v/>
      </c>
      <c r="C341" s="118"/>
      <c r="D341" s="119"/>
      <c r="E341" s="119"/>
      <c r="F341" s="409"/>
      <c r="G341" s="410"/>
      <c r="H341" s="411"/>
      <c r="I341" s="120"/>
      <c r="J341" s="7" t="str" cm="1">
        <f t="array" ref="J341">_xlfn.IFS(I341="","",AND(B341&lt;&gt;"土",B341&lt;&gt;"日"),I341,OR(B341&lt;&gt;"土",B341&lt;&gt;"日"),"")</f>
        <v/>
      </c>
    </row>
    <row r="342" spans="1:14" s="7" customFormat="1" ht="24.75" customHeight="1">
      <c r="A342" s="252" t="str">
        <f t="shared" si="15"/>
        <v/>
      </c>
      <c r="B342" s="253" t="str">
        <f t="shared" si="14"/>
        <v/>
      </c>
      <c r="C342" s="118"/>
      <c r="D342" s="119"/>
      <c r="E342" s="119"/>
      <c r="F342" s="409"/>
      <c r="G342" s="410"/>
      <c r="H342" s="411"/>
      <c r="I342" s="120"/>
      <c r="J342" s="7" t="str" cm="1">
        <f t="array" ref="J342">_xlfn.IFS(I342="","",AND(B342&lt;&gt;"土",B342&lt;&gt;"日"),I342,OR(B342&lt;&gt;"土",B342&lt;&gt;"日"),"")</f>
        <v/>
      </c>
    </row>
    <row r="343" spans="1:14" s="7" customFormat="1" ht="24.75" customHeight="1">
      <c r="A343" s="252" t="str">
        <f t="shared" si="15"/>
        <v/>
      </c>
      <c r="B343" s="253" t="str">
        <f t="shared" si="14"/>
        <v/>
      </c>
      <c r="C343" s="118"/>
      <c r="D343" s="119"/>
      <c r="E343" s="119"/>
      <c r="F343" s="409"/>
      <c r="G343" s="410"/>
      <c r="H343" s="411"/>
      <c r="I343" s="120"/>
      <c r="J343" s="7" t="str" cm="1">
        <f t="array" ref="J343">_xlfn.IFS(I343="","",AND(B343&lt;&gt;"土",B343&lt;&gt;"日"),I343,OR(B343&lt;&gt;"土",B343&lt;&gt;"日"),"")</f>
        <v/>
      </c>
    </row>
    <row r="344" spans="1:14" s="7" customFormat="1" ht="24.75" customHeight="1">
      <c r="A344" s="252" t="str">
        <f t="shared" si="15"/>
        <v/>
      </c>
      <c r="B344" s="253" t="str">
        <f t="shared" si="14"/>
        <v/>
      </c>
      <c r="C344" s="118"/>
      <c r="D344" s="119"/>
      <c r="E344" s="119"/>
      <c r="F344" s="409"/>
      <c r="G344" s="410"/>
      <c r="H344" s="411"/>
      <c r="I344" s="120"/>
      <c r="J344" s="7" t="str" cm="1">
        <f t="array" ref="J344">_xlfn.IFS(I344="","",AND(B344&lt;&gt;"土",B344&lt;&gt;"日"),I344,OR(B344&lt;&gt;"土",B344&lt;&gt;"日"),"")</f>
        <v/>
      </c>
    </row>
    <row r="345" spans="1:14" s="7" customFormat="1" ht="24.75" customHeight="1">
      <c r="A345" s="252" t="str">
        <f t="shared" si="15"/>
        <v/>
      </c>
      <c r="B345" s="253" t="str">
        <f t="shared" si="14"/>
        <v/>
      </c>
      <c r="C345" s="118"/>
      <c r="D345" s="119"/>
      <c r="E345" s="119"/>
      <c r="F345" s="409"/>
      <c r="G345" s="410"/>
      <c r="H345" s="411"/>
      <c r="I345" s="120"/>
      <c r="J345" s="7" t="str" cm="1">
        <f t="array" ref="J345">_xlfn.IFS(I345="","",AND(B345&lt;&gt;"土",B345&lt;&gt;"日"),I345,OR(B345&lt;&gt;"土",B345&lt;&gt;"日"),"")</f>
        <v/>
      </c>
    </row>
    <row r="346" spans="1:14" s="7" customFormat="1" ht="24.75" customHeight="1">
      <c r="A346" s="252" t="str">
        <f t="shared" si="15"/>
        <v/>
      </c>
      <c r="B346" s="253" t="str">
        <f t="shared" si="14"/>
        <v/>
      </c>
      <c r="C346" s="118"/>
      <c r="D346" s="119"/>
      <c r="E346" s="119"/>
      <c r="F346" s="409"/>
      <c r="G346" s="410"/>
      <c r="H346" s="411"/>
      <c r="I346" s="120"/>
      <c r="J346" s="7" t="str" cm="1">
        <f t="array" ref="J346">_xlfn.IFS(I346="","",AND(B346&lt;&gt;"土",B346&lt;&gt;"日"),I346,OR(B346&lt;&gt;"土",B346&lt;&gt;"日"),"")</f>
        <v/>
      </c>
    </row>
    <row r="347" spans="1:14" s="7" customFormat="1" ht="24.75" customHeight="1">
      <c r="A347" s="252" t="str">
        <f t="shared" si="15"/>
        <v/>
      </c>
      <c r="B347" s="253" t="str">
        <f t="shared" si="14"/>
        <v/>
      </c>
      <c r="C347" s="118"/>
      <c r="D347" s="119"/>
      <c r="E347" s="119"/>
      <c r="F347" s="409"/>
      <c r="G347" s="410"/>
      <c r="H347" s="411"/>
      <c r="I347" s="120"/>
      <c r="J347" s="7" t="str" cm="1">
        <f t="array" ref="J347">_xlfn.IFS(I347="","",AND(B347&lt;&gt;"土",B347&lt;&gt;"日"),I347,OR(B347&lt;&gt;"土",B347&lt;&gt;"日"),"")</f>
        <v/>
      </c>
    </row>
    <row r="348" spans="1:14" s="7" customFormat="1" ht="24.75" customHeight="1">
      <c r="A348" s="252" t="str">
        <f t="shared" si="15"/>
        <v/>
      </c>
      <c r="B348" s="253" t="str">
        <f t="shared" si="14"/>
        <v/>
      </c>
      <c r="C348" s="118"/>
      <c r="D348" s="119"/>
      <c r="E348" s="118"/>
      <c r="F348" s="409"/>
      <c r="G348" s="410"/>
      <c r="H348" s="411"/>
      <c r="I348" s="120"/>
      <c r="J348" s="7" t="str" cm="1">
        <f t="array" ref="J348">_xlfn.IFS(I348="","",AND(B348&lt;&gt;"土",B348&lt;&gt;"日"),I348,OR(B348&lt;&gt;"土",B348&lt;&gt;"日"),"")</f>
        <v/>
      </c>
    </row>
    <row r="349" spans="1:14" s="7" customFormat="1" ht="24.75" customHeight="1">
      <c r="A349" s="252" t="str">
        <f t="shared" si="15"/>
        <v/>
      </c>
      <c r="B349" s="253" t="str">
        <f t="shared" si="14"/>
        <v/>
      </c>
      <c r="C349" s="118"/>
      <c r="D349" s="119"/>
      <c r="E349" s="118"/>
      <c r="F349" s="409"/>
      <c r="G349" s="410"/>
      <c r="H349" s="411"/>
      <c r="I349" s="120"/>
      <c r="J349" s="7" t="str" cm="1">
        <f t="array" ref="J349">_xlfn.IFS(I349="","",AND(B349&lt;&gt;"土",B349&lt;&gt;"日"),I349,OR(B349&lt;&gt;"土",B349&lt;&gt;"日"),"")</f>
        <v/>
      </c>
    </row>
    <row r="350" spans="1:14" s="7" customFormat="1" ht="24.75" customHeight="1">
      <c r="A350" s="252" t="str">
        <f t="shared" si="15"/>
        <v/>
      </c>
      <c r="B350" s="253" t="str">
        <f t="shared" si="14"/>
        <v/>
      </c>
      <c r="C350" s="118"/>
      <c r="D350" s="119"/>
      <c r="E350" s="118"/>
      <c r="F350" s="409"/>
      <c r="G350" s="410"/>
      <c r="H350" s="411"/>
      <c r="I350" s="120"/>
      <c r="J350" s="7" t="str" cm="1">
        <f t="array" ref="J350">_xlfn.IFS(I350="","",AND(B350&lt;&gt;"土",B350&lt;&gt;"日"),I350,OR(B350&lt;&gt;"土",B350&lt;&gt;"日"),"")</f>
        <v/>
      </c>
    </row>
    <row r="351" spans="1:14" s="7" customFormat="1" ht="24.75" customHeight="1">
      <c r="A351" s="252" t="str">
        <f t="shared" si="15"/>
        <v/>
      </c>
      <c r="B351" s="253" t="str">
        <f t="shared" si="14"/>
        <v/>
      </c>
      <c r="C351" s="118"/>
      <c r="D351" s="119"/>
      <c r="E351" s="118"/>
      <c r="F351" s="409"/>
      <c r="G351" s="410"/>
      <c r="H351" s="411"/>
      <c r="I351" s="120"/>
      <c r="J351" s="7" t="str" cm="1">
        <f t="array" ref="J351">_xlfn.IFS(I351="","",AND(B351&lt;&gt;"土",B351&lt;&gt;"日"),I351,OR(B351&lt;&gt;"土",B351&lt;&gt;"日"),"")</f>
        <v/>
      </c>
      <c r="K351" s="44"/>
      <c r="L351" s="46"/>
      <c r="M351" s="46" t="s">
        <v>54</v>
      </c>
      <c r="N351" s="46" t="s">
        <v>140</v>
      </c>
    </row>
    <row r="352" spans="1:14" s="7" customFormat="1" ht="24.75" customHeight="1">
      <c r="A352" s="252" t="str">
        <f t="shared" si="15"/>
        <v/>
      </c>
      <c r="B352" s="253" t="str">
        <f t="shared" si="14"/>
        <v/>
      </c>
      <c r="C352" s="118"/>
      <c r="D352" s="119"/>
      <c r="E352" s="118"/>
      <c r="F352" s="409"/>
      <c r="G352" s="410"/>
      <c r="H352" s="411"/>
      <c r="I352" s="120"/>
      <c r="J352" s="7" t="str" cm="1">
        <f t="array" ref="J352">_xlfn.IFS(I352="","",AND(B352&lt;&gt;"土",B352&lt;&gt;"日"),I352,OR(B352&lt;&gt;"土",B352&lt;&gt;"日"),"")</f>
        <v/>
      </c>
      <c r="K352" s="396" t="s">
        <v>142</v>
      </c>
      <c r="L352" s="47" t="s">
        <v>30</v>
      </c>
      <c r="M352" s="48">
        <f>D358</f>
        <v>0</v>
      </c>
      <c r="N352" s="48">
        <f>E358</f>
        <v>0</v>
      </c>
    </row>
    <row r="353" spans="1:14" s="7" customFormat="1" ht="24.75" customHeight="1">
      <c r="A353" s="252" t="str" cm="1">
        <f t="array" ref="A353">_xlfn.IFS(A352="","",MONTH(A352+1)=M323,A352+1,TRUE,"")</f>
        <v/>
      </c>
      <c r="B353" s="253" t="str">
        <f t="shared" si="14"/>
        <v/>
      </c>
      <c r="C353" s="118"/>
      <c r="D353" s="119"/>
      <c r="E353" s="118"/>
      <c r="F353" s="409"/>
      <c r="G353" s="410"/>
      <c r="H353" s="411"/>
      <c r="I353" s="120"/>
      <c r="J353" s="7" t="str" cm="1">
        <f t="array" ref="J353">_xlfn.IFS(I353="","",AND(B353&lt;&gt;"土",B353&lt;&gt;"日"),I353,OR(B353&lt;&gt;"土",B353&lt;&gt;"日"),"")</f>
        <v/>
      </c>
      <c r="K353" s="397"/>
      <c r="L353" s="49" t="s">
        <v>141</v>
      </c>
      <c r="M353" s="48">
        <f>D357</f>
        <v>0</v>
      </c>
      <c r="N353" s="48">
        <f>E357</f>
        <v>0</v>
      </c>
    </row>
    <row r="354" spans="1:14" ht="24.75" customHeight="1">
      <c r="A354" s="252" t="str" cm="1">
        <f t="array" ref="A354">_xlfn.IFS(A353="","",MONTH(A353+1)=M323,A353+1,TRUE,"")</f>
        <v/>
      </c>
      <c r="B354" s="253" t="str">
        <f t="shared" si="14"/>
        <v/>
      </c>
      <c r="C354" s="118"/>
      <c r="D354" s="119"/>
      <c r="E354" s="118"/>
      <c r="F354" s="409"/>
      <c r="G354" s="410"/>
      <c r="H354" s="411"/>
      <c r="I354" s="120"/>
      <c r="J354" s="1" t="str" cm="1">
        <f t="array" ref="J354">_xlfn.IFS(I354="","",AND(B354&lt;&gt;"土",B354&lt;&gt;"日"),I354,OR(B354&lt;&gt;"土",B354&lt;&gt;"日"),"")</f>
        <v/>
      </c>
      <c r="K354" s="397"/>
      <c r="L354" s="49" t="s">
        <v>40</v>
      </c>
      <c r="M354" s="50" t="str">
        <f>IFERROR(ROUNDDOWN(M353/M352,3),"")</f>
        <v/>
      </c>
      <c r="N354" s="50" t="str">
        <f>IFERROR(ROUNDDOWN(N353/N352,3),"")</f>
        <v/>
      </c>
    </row>
    <row r="355" spans="1:14" ht="24.75" customHeight="1">
      <c r="A355" s="252" t="str" cm="1">
        <f t="array" ref="A355">_xlfn.IFS(A354="","",MONTH(A354+1)=M323,A354+1,TRUE,"")</f>
        <v/>
      </c>
      <c r="B355" s="253" t="str">
        <f t="shared" si="14"/>
        <v/>
      </c>
      <c r="C355" s="118"/>
      <c r="D355" s="119"/>
      <c r="E355" s="118"/>
      <c r="F355" s="409"/>
      <c r="G355" s="410"/>
      <c r="H355" s="411"/>
      <c r="I355" s="120"/>
      <c r="J355" s="1" t="str" cm="1">
        <f t="array" ref="J355">_xlfn.IFS(I355="","",AND(B355&lt;&gt;"土",B355&lt;&gt;"日"),I355,OR(B355&lt;&gt;"土",B355&lt;&gt;"日"),"")</f>
        <v/>
      </c>
      <c r="K355" s="397"/>
      <c r="L355" s="47" t="s">
        <v>55</v>
      </c>
      <c r="M355" s="51" t="str">
        <f>IF(M354="","",IF(M354&gt;=0.285,"4週8休以上",IF(M354&gt;=0.25,"4週7休以上4週8休未満",IF(M354&gt;=0.214,"4週6休以上4週7休未満",IF(0.214&gt;M354,"4週6休未満")))))</f>
        <v/>
      </c>
      <c r="N355" s="51" t="str">
        <f>IF(N354="","",IF(N354&gt;=0.7,"70%以上",IF(0.7&gt;N354,"70%未満")))</f>
        <v/>
      </c>
    </row>
    <row r="356" spans="1:14" s="8" customFormat="1" ht="3" customHeight="1" thickBot="1">
      <c r="A356" s="4"/>
      <c r="B356" s="26"/>
      <c r="C356" s="4"/>
      <c r="D356" s="4"/>
      <c r="E356" s="4"/>
      <c r="F356" s="4"/>
      <c r="G356" s="4"/>
      <c r="H356" s="4"/>
      <c r="I356" s="4"/>
      <c r="K356" s="45"/>
      <c r="L356" s="52"/>
      <c r="M356" s="52"/>
      <c r="N356" s="52"/>
    </row>
    <row r="357" spans="1:14" s="21" customFormat="1" ht="24.75" customHeight="1">
      <c r="A357" s="403" t="s">
        <v>163</v>
      </c>
      <c r="B357" s="404"/>
      <c r="C357" s="236">
        <f>COUNTIF(C325:C355,"○")</f>
        <v>0</v>
      </c>
      <c r="D357" s="236">
        <f>COUNTIF(D325:D355,"○")+COUNTIF(D325:D355,"●")</f>
        <v>0</v>
      </c>
      <c r="E357" s="237">
        <f>COUNTIF(E325:E355,"◎")</f>
        <v>0</v>
      </c>
      <c r="F357" s="38"/>
      <c r="G357" s="34"/>
      <c r="H357" s="34"/>
      <c r="I357" s="34"/>
      <c r="J357" s="21">
        <f>COUNTA(J325:J355)-COUNTBLANK(J325:J355)</f>
        <v>0</v>
      </c>
      <c r="K357" s="398" t="s">
        <v>102</v>
      </c>
      <c r="L357" s="47" t="s">
        <v>30</v>
      </c>
      <c r="M357" s="48" t="str">
        <f>IF(M354="","",M312+M352)</f>
        <v/>
      </c>
      <c r="N357" s="48" t="str">
        <f>IF(N354="","",N312+N352)</f>
        <v/>
      </c>
    </row>
    <row r="358" spans="1:14" s="21" customFormat="1" ht="24.75" customHeight="1" thickBot="1">
      <c r="A358" s="405" t="s">
        <v>164</v>
      </c>
      <c r="B358" s="406"/>
      <c r="C358" s="238">
        <f>IFERROR(IF(M323="",0,DAY(EOMONTH(A325,0))-COUNTIF(C325:C355,"―")),0)</f>
        <v>0</v>
      </c>
      <c r="D358" s="239">
        <f>IFERROR(IF(M323="",0,DAY(EOMONTH(A325,0))-COUNTIF(D325:D355,"―")),0)</f>
        <v>0</v>
      </c>
      <c r="E358" s="240" cm="1">
        <f t="array" ref="E358">_xlfn.IFS(A322="令和　年　月",0,M323="",0,COUNTIF(B325:B355,"土")+COUNTIF(B325:B355,"日")+J357-COUNTIF(E325:E355,"―")=0,0,TRUE,COUNTIF(B325:B355,"土")+COUNTIF(B325:B355,"日")+J357-COUNTIF(E325:E355,"―"))</f>
        <v>0</v>
      </c>
      <c r="F358" s="38"/>
      <c r="G358" s="248" t="s">
        <v>112</v>
      </c>
      <c r="H358" s="244" t="str">
        <f>M359</f>
        <v/>
      </c>
      <c r="I358" s="245" t="str">
        <f>M360</f>
        <v/>
      </c>
      <c r="K358" s="397"/>
      <c r="L358" s="49" t="s">
        <v>141</v>
      </c>
      <c r="M358" s="48" t="str">
        <f>IF(M354="","",M313+M353)</f>
        <v/>
      </c>
      <c r="N358" s="48" t="str">
        <f>IF(N354="","",N313+N353)</f>
        <v/>
      </c>
    </row>
    <row r="359" spans="1:14" s="21" customFormat="1" ht="24.75" customHeight="1" thickTop="1" thickBot="1">
      <c r="A359" s="407" t="s">
        <v>90</v>
      </c>
      <c r="B359" s="408"/>
      <c r="C359" s="241" t="str">
        <f>IFERROR(ROUNDDOWN(C357/C358,3),"-")</f>
        <v>-</v>
      </c>
      <c r="D359" s="242" t="str">
        <f>IFERROR(ROUNDDOWN(D357/D358,3),"-")</f>
        <v>-</v>
      </c>
      <c r="E359" s="243" t="str">
        <f>IFERROR(ROUNDDOWN(E357/E358,3),"-")</f>
        <v>-</v>
      </c>
      <c r="F359" s="99"/>
      <c r="G359" s="249" t="s">
        <v>113</v>
      </c>
      <c r="H359" s="246" t="str">
        <f>N359</f>
        <v/>
      </c>
      <c r="I359" s="247" t="str">
        <f>N360</f>
        <v/>
      </c>
      <c r="K359" s="397"/>
      <c r="L359" s="49" t="s">
        <v>40</v>
      </c>
      <c r="M359" s="50" t="str">
        <f>IFERROR(ROUNDDOWN(M358/M357,3),"")</f>
        <v/>
      </c>
      <c r="N359" s="50" t="str">
        <f>IFERROR(ROUNDDOWN(N358/N357,3),"")</f>
        <v/>
      </c>
    </row>
    <row r="360" spans="1:14" ht="57" customHeight="1">
      <c r="A360" s="401" t="s">
        <v>257</v>
      </c>
      <c r="B360" s="401"/>
      <c r="C360" s="401"/>
      <c r="D360" s="401"/>
      <c r="E360" s="401"/>
      <c r="F360" s="401"/>
      <c r="G360" s="401"/>
      <c r="H360" s="401"/>
      <c r="I360" s="402"/>
      <c r="K360" s="397"/>
      <c r="L360" s="47" t="s">
        <v>55</v>
      </c>
      <c r="M360" s="51" t="str">
        <f>IF(M359="","",IF(M359&gt;=0.285,"4週8休以上",IF(M359&gt;=0.25,"4週7休以上4週8休未満",IF(M359&gt;=0.214,"4週6休以上4週7休未満",IF(0.214&gt;M359,"4週6休未満")))))</f>
        <v/>
      </c>
      <c r="N360" s="51" t="str">
        <f>IF(N359="","",IF(N359&gt;=0.7,"70%以上",IF(0.7&gt;N359,"70%未満")))</f>
        <v/>
      </c>
    </row>
    <row r="361" spans="1:14" s="7" customFormat="1" ht="15" customHeight="1">
      <c r="A361" s="9" t="s">
        <v>12</v>
      </c>
      <c r="B361" s="10"/>
      <c r="C361" s="22"/>
      <c r="D361" s="22"/>
      <c r="E361" s="22"/>
      <c r="F361" s="22"/>
      <c r="G361" s="22"/>
      <c r="H361" s="22"/>
      <c r="I361" s="22"/>
    </row>
    <row r="362" spans="1:14" s="7" customFormat="1" ht="17.25" customHeight="1">
      <c r="A362" s="418" t="s">
        <v>220</v>
      </c>
      <c r="B362" s="418"/>
      <c r="C362" s="418"/>
      <c r="D362" s="418"/>
      <c r="E362" s="418"/>
      <c r="F362" s="418"/>
      <c r="G362" s="418"/>
      <c r="H362" s="418"/>
      <c r="I362" s="342"/>
    </row>
    <row r="363" spans="1:14" s="19" customFormat="1" ht="18" customHeight="1">
      <c r="A363" s="417" t="s">
        <v>9</v>
      </c>
      <c r="B363" s="417"/>
      <c r="C363" s="17" t="str">
        <f>IF(A367="令和　年　月","","第 "&amp;基本情報入力!$C$3&amp;" 号")</f>
        <v/>
      </c>
      <c r="D363" s="18"/>
      <c r="E363" s="18"/>
      <c r="F363" s="39"/>
      <c r="G363" s="39" t="s">
        <v>107</v>
      </c>
      <c r="H363" s="415" t="str">
        <f>IF(A367="令和　年　月","　　　年　　月　　日",基本情報入力!$C$13)</f>
        <v>　　　年　　月　　日</v>
      </c>
      <c r="I363" s="416"/>
    </row>
    <row r="364" spans="1:14" s="19" customFormat="1" ht="18" customHeight="1">
      <c r="A364" s="417" t="s">
        <v>10</v>
      </c>
      <c r="B364" s="417"/>
      <c r="C364" s="432" t="str">
        <f>IF(A367="令和　年　月","",基本情報入力!$C$4)</f>
        <v/>
      </c>
      <c r="D364" s="432"/>
      <c r="E364" s="432"/>
      <c r="F364" s="432"/>
      <c r="G364" s="33" t="s">
        <v>108</v>
      </c>
      <c r="H364" s="415" t="str">
        <f>IF(A367="令和　年　月","　　　年　　月　　日",基本情報入力!$C$14)</f>
        <v>　　　年　　月　　日</v>
      </c>
      <c r="I364" s="416"/>
    </row>
    <row r="365" spans="1:14" s="19" customFormat="1" ht="18" customHeight="1">
      <c r="A365" s="417" t="s">
        <v>11</v>
      </c>
      <c r="B365" s="417"/>
      <c r="C365" s="432" t="str">
        <f>IF(A367="令和　年　月","",基本情報入力!$C$8)</f>
        <v/>
      </c>
      <c r="D365" s="432"/>
      <c r="E365" s="432"/>
      <c r="F365" s="432"/>
      <c r="G365" s="33" t="s">
        <v>106</v>
      </c>
      <c r="H365" s="415" t="str">
        <f>IF(A367="令和　年　月","　　　年　　月　　日",基本情報入力!$C$15)</f>
        <v>　　　年　　月　　日</v>
      </c>
      <c r="I365" s="416"/>
      <c r="L365" s="19" t="s">
        <v>39</v>
      </c>
      <c r="M365" s="19">
        <f>M320+1</f>
        <v>9</v>
      </c>
    </row>
    <row r="366" spans="1:14" s="7" customFormat="1" ht="8.25" customHeight="1">
      <c r="A366" s="25"/>
      <c r="B366" s="25"/>
      <c r="C366" s="14"/>
      <c r="D366" s="14"/>
      <c r="E366" s="14"/>
      <c r="F366" s="14"/>
      <c r="G366" s="13"/>
      <c r="H366" s="13"/>
      <c r="I366" s="13"/>
    </row>
    <row r="367" spans="1:14" s="19" customFormat="1" ht="18.75" customHeight="1">
      <c r="A367" s="424" t="str" cm="1">
        <f t="array" ref="A367">_xlfn.IFS(基本情報入力!$C$13=0,"令和　年　月",EOMONTH(基本情報入力!$C$13,M369-1)&gt;=基本情報入力!$C$14,"令和　年　月",TRUE,EOMONTH(基本情報入力!$C$13,M369))</f>
        <v>令和　年　月</v>
      </c>
      <c r="B367" s="424"/>
      <c r="C367" s="424"/>
      <c r="D367" s="20"/>
      <c r="E367" s="20"/>
      <c r="F367" s="20"/>
      <c r="G367" s="27"/>
      <c r="H367" s="27"/>
      <c r="I367" s="27" t="str">
        <f>IF(A367="令和　年　月","No.  "&amp;"　　","No."&amp;$M365&amp;"　　")</f>
        <v>No.  　　</v>
      </c>
      <c r="L367" s="7" t="s">
        <v>34</v>
      </c>
      <c r="M367" s="7" t="str">
        <f>IFERROR(YEAR(A367),"****")</f>
        <v>****</v>
      </c>
      <c r="N367" s="7" t="s">
        <v>66</v>
      </c>
    </row>
    <row r="368" spans="1:14" ht="24.75" customHeight="1">
      <c r="A368" s="419" t="s">
        <v>167</v>
      </c>
      <c r="B368" s="421" t="s">
        <v>4</v>
      </c>
      <c r="C368" s="399" t="s">
        <v>5</v>
      </c>
      <c r="D368" s="399" t="s">
        <v>6</v>
      </c>
      <c r="E368" s="399" t="s">
        <v>91</v>
      </c>
      <c r="F368" s="399" t="s">
        <v>7</v>
      </c>
      <c r="G368" s="399"/>
      <c r="H368" s="399"/>
      <c r="I368" s="399" t="s">
        <v>145</v>
      </c>
      <c r="L368" s="19" t="s">
        <v>37</v>
      </c>
      <c r="M368" s="19" t="str">
        <f>IF(EDATE(基本情報入力!$C$13,M369-1)&gt;=基本情報入力!$C$14,"",MONTH(EOMONTH(基本情報入力!$C$13,M369)))</f>
        <v/>
      </c>
      <c r="N368" s="19" t="s">
        <v>32</v>
      </c>
    </row>
    <row r="369" spans="1:14" ht="24.75" customHeight="1" thickBot="1">
      <c r="A369" s="420"/>
      <c r="B369" s="422"/>
      <c r="C369" s="423"/>
      <c r="D369" s="423"/>
      <c r="E369" s="400"/>
      <c r="F369" s="423"/>
      <c r="G369" s="423"/>
      <c r="H369" s="423"/>
      <c r="I369" s="423"/>
      <c r="L369" s="1" t="s">
        <v>38</v>
      </c>
      <c r="M369" s="1">
        <f>M365-1</f>
        <v>8</v>
      </c>
      <c r="N369" s="1" t="s">
        <v>67</v>
      </c>
    </row>
    <row r="370" spans="1:14" ht="24.75" customHeight="1" thickTop="1">
      <c r="A370" s="250" t="str">
        <f>IFERROR(DATE(M367,M368,1),"")</f>
        <v/>
      </c>
      <c r="B370" s="251" t="str">
        <f t="shared" ref="B370:B400" si="16">IF(A370="","",TEXT(WEEKDAY(+A370),"aaa"))</f>
        <v/>
      </c>
      <c r="C370" s="115"/>
      <c r="D370" s="116"/>
      <c r="E370" s="116"/>
      <c r="F370" s="412"/>
      <c r="G370" s="413"/>
      <c r="H370" s="414"/>
      <c r="I370" s="117"/>
      <c r="J370" s="1" t="str" cm="1">
        <f t="array" ref="J370">_xlfn.IFS(I370="","",AND(B370&lt;&gt;"土",B370&lt;&gt;"日"),I370,OR(B370&lt;&gt;"土",B370&lt;&gt;"日"),"")</f>
        <v/>
      </c>
    </row>
    <row r="371" spans="1:14" ht="24.75" customHeight="1">
      <c r="A371" s="252" t="str">
        <f>IFERROR(A370+1,"")</f>
        <v/>
      </c>
      <c r="B371" s="253" t="str">
        <f t="shared" si="16"/>
        <v/>
      </c>
      <c r="C371" s="118"/>
      <c r="D371" s="119"/>
      <c r="E371" s="119"/>
      <c r="F371" s="409"/>
      <c r="G371" s="410"/>
      <c r="H371" s="411"/>
      <c r="I371" s="120"/>
      <c r="J371" s="1" t="str" cm="1">
        <f t="array" ref="J371">_xlfn.IFS(I371="","",AND(B371&lt;&gt;"土",B371&lt;&gt;"日"),I371,OR(B371&lt;&gt;"土",B371&lt;&gt;"日"),"")</f>
        <v/>
      </c>
    </row>
    <row r="372" spans="1:14" s="7" customFormat="1" ht="24.75" customHeight="1">
      <c r="A372" s="252" t="str">
        <f t="shared" ref="A372:A397" si="17">IFERROR(A371+1,"")</f>
        <v/>
      </c>
      <c r="B372" s="253" t="str">
        <f t="shared" si="16"/>
        <v/>
      </c>
      <c r="C372" s="118"/>
      <c r="D372" s="119"/>
      <c r="E372" s="119"/>
      <c r="F372" s="409"/>
      <c r="G372" s="410"/>
      <c r="H372" s="411"/>
      <c r="I372" s="120"/>
      <c r="J372" s="7" t="str" cm="1">
        <f t="array" ref="J372">_xlfn.IFS(I372="","",AND(B372&lt;&gt;"土",B372&lt;&gt;"日"),I372,OR(B372&lt;&gt;"土",B372&lt;&gt;"日"),"")</f>
        <v/>
      </c>
    </row>
    <row r="373" spans="1:14" s="7" customFormat="1" ht="24.75" customHeight="1">
      <c r="A373" s="252" t="str">
        <f t="shared" si="17"/>
        <v/>
      </c>
      <c r="B373" s="253" t="str">
        <f t="shared" si="16"/>
        <v/>
      </c>
      <c r="C373" s="118"/>
      <c r="D373" s="119"/>
      <c r="E373" s="119"/>
      <c r="F373" s="409"/>
      <c r="G373" s="410"/>
      <c r="H373" s="411"/>
      <c r="I373" s="120"/>
      <c r="J373" s="7" t="str" cm="1">
        <f t="array" ref="J373">_xlfn.IFS(I373="","",AND(B373&lt;&gt;"土",B373&lt;&gt;"日"),I373,OR(B373&lt;&gt;"土",B373&lt;&gt;"日"),"")</f>
        <v/>
      </c>
    </row>
    <row r="374" spans="1:14" s="7" customFormat="1" ht="24.75" customHeight="1">
      <c r="A374" s="252" t="str">
        <f t="shared" si="17"/>
        <v/>
      </c>
      <c r="B374" s="253" t="str">
        <f t="shared" si="16"/>
        <v/>
      </c>
      <c r="C374" s="118"/>
      <c r="D374" s="119"/>
      <c r="E374" s="119"/>
      <c r="F374" s="409"/>
      <c r="G374" s="410"/>
      <c r="H374" s="411"/>
      <c r="I374" s="120"/>
      <c r="J374" s="7" t="str" cm="1">
        <f t="array" ref="J374">_xlfn.IFS(I374="","",AND(B374&lt;&gt;"土",B374&lt;&gt;"日"),I374,OR(B374&lt;&gt;"土",B374&lt;&gt;"日"),"")</f>
        <v/>
      </c>
    </row>
    <row r="375" spans="1:14" s="7" customFormat="1" ht="24.75" customHeight="1">
      <c r="A375" s="252" t="str">
        <f t="shared" si="17"/>
        <v/>
      </c>
      <c r="B375" s="253" t="str">
        <f t="shared" si="16"/>
        <v/>
      </c>
      <c r="C375" s="118"/>
      <c r="D375" s="119"/>
      <c r="E375" s="119"/>
      <c r="F375" s="409"/>
      <c r="G375" s="410"/>
      <c r="H375" s="411"/>
      <c r="I375" s="120"/>
      <c r="J375" s="7" t="str" cm="1">
        <f t="array" ref="J375">_xlfn.IFS(I375="","",AND(B375&lt;&gt;"土",B375&lt;&gt;"日"),I375,OR(B375&lt;&gt;"土",B375&lt;&gt;"日"),"")</f>
        <v/>
      </c>
    </row>
    <row r="376" spans="1:14" s="7" customFormat="1" ht="24.75" customHeight="1">
      <c r="A376" s="252" t="str">
        <f t="shared" si="17"/>
        <v/>
      </c>
      <c r="B376" s="253" t="str">
        <f t="shared" si="16"/>
        <v/>
      </c>
      <c r="C376" s="118"/>
      <c r="D376" s="119"/>
      <c r="E376" s="119"/>
      <c r="F376" s="409"/>
      <c r="G376" s="410"/>
      <c r="H376" s="411"/>
      <c r="I376" s="120"/>
      <c r="J376" s="7" t="str" cm="1">
        <f t="array" ref="J376">_xlfn.IFS(I376="","",AND(B376&lt;&gt;"土",B376&lt;&gt;"日"),I376,OR(B376&lt;&gt;"土",B376&lt;&gt;"日"),"")</f>
        <v/>
      </c>
    </row>
    <row r="377" spans="1:14" s="7" customFormat="1" ht="24.75" customHeight="1">
      <c r="A377" s="252" t="str">
        <f t="shared" si="17"/>
        <v/>
      </c>
      <c r="B377" s="253" t="str">
        <f t="shared" si="16"/>
        <v/>
      </c>
      <c r="C377" s="118"/>
      <c r="D377" s="119"/>
      <c r="E377" s="119"/>
      <c r="F377" s="409"/>
      <c r="G377" s="410"/>
      <c r="H377" s="411"/>
      <c r="I377" s="120"/>
      <c r="J377" s="7" t="str" cm="1">
        <f t="array" ref="J377">_xlfn.IFS(I377="","",AND(B377&lt;&gt;"土",B377&lt;&gt;"日"),I377,OR(B377&lt;&gt;"土",B377&lt;&gt;"日"),"")</f>
        <v/>
      </c>
    </row>
    <row r="378" spans="1:14" s="7" customFormat="1" ht="24.75" customHeight="1">
      <c r="A378" s="252" t="str">
        <f t="shared" si="17"/>
        <v/>
      </c>
      <c r="B378" s="253" t="str">
        <f t="shared" si="16"/>
        <v/>
      </c>
      <c r="C378" s="118"/>
      <c r="D378" s="119"/>
      <c r="E378" s="119"/>
      <c r="F378" s="409"/>
      <c r="G378" s="410"/>
      <c r="H378" s="411"/>
      <c r="I378" s="120"/>
      <c r="J378" s="7" t="str" cm="1">
        <f t="array" ref="J378">_xlfn.IFS(I378="","",AND(B378&lt;&gt;"土",B378&lt;&gt;"日"),I378,OR(B378&lt;&gt;"土",B378&lt;&gt;"日"),"")</f>
        <v/>
      </c>
    </row>
    <row r="379" spans="1:14" s="7" customFormat="1" ht="24.75" customHeight="1">
      <c r="A379" s="252" t="str">
        <f t="shared" si="17"/>
        <v/>
      </c>
      <c r="B379" s="253" t="str">
        <f t="shared" si="16"/>
        <v/>
      </c>
      <c r="C379" s="118"/>
      <c r="D379" s="119"/>
      <c r="E379" s="119"/>
      <c r="F379" s="409"/>
      <c r="G379" s="410"/>
      <c r="H379" s="411"/>
      <c r="I379" s="120"/>
      <c r="J379" s="7" t="str" cm="1">
        <f t="array" ref="J379">_xlfn.IFS(I379="","",AND(B379&lt;&gt;"土",B379&lt;&gt;"日"),I379,OR(B379&lt;&gt;"土",B379&lt;&gt;"日"),"")</f>
        <v/>
      </c>
    </row>
    <row r="380" spans="1:14" s="7" customFormat="1" ht="24.75" customHeight="1">
      <c r="A380" s="252" t="str">
        <f t="shared" si="17"/>
        <v/>
      </c>
      <c r="B380" s="253" t="str">
        <f t="shared" si="16"/>
        <v/>
      </c>
      <c r="C380" s="118"/>
      <c r="D380" s="119"/>
      <c r="E380" s="119"/>
      <c r="F380" s="409"/>
      <c r="G380" s="410"/>
      <c r="H380" s="411"/>
      <c r="I380" s="120"/>
      <c r="J380" s="7" t="str" cm="1">
        <f t="array" ref="J380">_xlfn.IFS(I380="","",AND(B380&lt;&gt;"土",B380&lt;&gt;"日"),I380,OR(B380&lt;&gt;"土",B380&lt;&gt;"日"),"")</f>
        <v/>
      </c>
    </row>
    <row r="381" spans="1:14" s="7" customFormat="1" ht="24.75" customHeight="1">
      <c r="A381" s="252" t="str">
        <f t="shared" si="17"/>
        <v/>
      </c>
      <c r="B381" s="253" t="str">
        <f t="shared" si="16"/>
        <v/>
      </c>
      <c r="C381" s="118"/>
      <c r="D381" s="119"/>
      <c r="E381" s="119"/>
      <c r="F381" s="409"/>
      <c r="G381" s="410"/>
      <c r="H381" s="411"/>
      <c r="I381" s="120"/>
      <c r="J381" s="7" t="str" cm="1">
        <f t="array" ref="J381">_xlfn.IFS(I381="","",AND(B381&lt;&gt;"土",B381&lt;&gt;"日"),I381,OR(B381&lt;&gt;"土",B381&lt;&gt;"日"),"")</f>
        <v/>
      </c>
    </row>
    <row r="382" spans="1:14" s="7" customFormat="1" ht="24.75" customHeight="1">
      <c r="A382" s="252" t="str">
        <f t="shared" si="17"/>
        <v/>
      </c>
      <c r="B382" s="253" t="str">
        <f t="shared" si="16"/>
        <v/>
      </c>
      <c r="C382" s="118"/>
      <c r="D382" s="119"/>
      <c r="E382" s="119"/>
      <c r="F382" s="409"/>
      <c r="G382" s="410"/>
      <c r="H382" s="411"/>
      <c r="I382" s="120"/>
      <c r="J382" s="7" t="str" cm="1">
        <f t="array" ref="J382">_xlfn.IFS(I382="","",AND(B382&lt;&gt;"土",B382&lt;&gt;"日"),I382,OR(B382&lt;&gt;"土",B382&lt;&gt;"日"),"")</f>
        <v/>
      </c>
    </row>
    <row r="383" spans="1:14" s="7" customFormat="1" ht="24.75" customHeight="1">
      <c r="A383" s="252" t="str">
        <f t="shared" si="17"/>
        <v/>
      </c>
      <c r="B383" s="253" t="str">
        <f t="shared" si="16"/>
        <v/>
      </c>
      <c r="C383" s="118"/>
      <c r="D383" s="119"/>
      <c r="E383" s="119"/>
      <c r="F383" s="409"/>
      <c r="G383" s="410"/>
      <c r="H383" s="411"/>
      <c r="I383" s="120"/>
      <c r="J383" s="7" t="str" cm="1">
        <f t="array" ref="J383">_xlfn.IFS(I383="","",AND(B383&lt;&gt;"土",B383&lt;&gt;"日"),I383,OR(B383&lt;&gt;"土",B383&lt;&gt;"日"),"")</f>
        <v/>
      </c>
    </row>
    <row r="384" spans="1:14" s="7" customFormat="1" ht="24.75" customHeight="1">
      <c r="A384" s="252" t="str">
        <f t="shared" si="17"/>
        <v/>
      </c>
      <c r="B384" s="253" t="str">
        <f t="shared" si="16"/>
        <v/>
      </c>
      <c r="C384" s="118"/>
      <c r="D384" s="119"/>
      <c r="E384" s="119"/>
      <c r="F384" s="409"/>
      <c r="G384" s="410"/>
      <c r="H384" s="411"/>
      <c r="I384" s="120"/>
      <c r="J384" s="7" t="str" cm="1">
        <f t="array" ref="J384">_xlfn.IFS(I384="","",AND(B384&lt;&gt;"土",B384&lt;&gt;"日"),I384,OR(B384&lt;&gt;"土",B384&lt;&gt;"日"),"")</f>
        <v/>
      </c>
    </row>
    <row r="385" spans="1:14" s="7" customFormat="1" ht="24.75" customHeight="1">
      <c r="A385" s="252" t="str">
        <f t="shared" si="17"/>
        <v/>
      </c>
      <c r="B385" s="253" t="str">
        <f t="shared" si="16"/>
        <v/>
      </c>
      <c r="C385" s="118"/>
      <c r="D385" s="119"/>
      <c r="E385" s="119"/>
      <c r="F385" s="409"/>
      <c r="G385" s="410"/>
      <c r="H385" s="411"/>
      <c r="I385" s="120"/>
      <c r="J385" s="7" t="str" cm="1">
        <f t="array" ref="J385">_xlfn.IFS(I385="","",AND(B385&lt;&gt;"土",B385&lt;&gt;"日"),I385,OR(B385&lt;&gt;"土",B385&lt;&gt;"日"),"")</f>
        <v/>
      </c>
    </row>
    <row r="386" spans="1:14" s="7" customFormat="1" ht="24.75" customHeight="1">
      <c r="A386" s="252" t="str">
        <f t="shared" si="17"/>
        <v/>
      </c>
      <c r="B386" s="253" t="str">
        <f t="shared" si="16"/>
        <v/>
      </c>
      <c r="C386" s="118"/>
      <c r="D386" s="119"/>
      <c r="E386" s="119"/>
      <c r="F386" s="409"/>
      <c r="G386" s="410"/>
      <c r="H386" s="411"/>
      <c r="I386" s="120"/>
      <c r="J386" s="7" t="str" cm="1">
        <f t="array" ref="J386">_xlfn.IFS(I386="","",AND(B386&lt;&gt;"土",B386&lt;&gt;"日"),I386,OR(B386&lt;&gt;"土",B386&lt;&gt;"日"),"")</f>
        <v/>
      </c>
    </row>
    <row r="387" spans="1:14" s="7" customFormat="1" ht="24.75" customHeight="1">
      <c r="A387" s="252" t="str">
        <f t="shared" si="17"/>
        <v/>
      </c>
      <c r="B387" s="253" t="str">
        <f t="shared" si="16"/>
        <v/>
      </c>
      <c r="C387" s="118"/>
      <c r="D387" s="119"/>
      <c r="E387" s="119"/>
      <c r="F387" s="409"/>
      <c r="G387" s="410"/>
      <c r="H387" s="411"/>
      <c r="I387" s="120"/>
      <c r="J387" s="7" t="str" cm="1">
        <f t="array" ref="J387">_xlfn.IFS(I387="","",AND(B387&lt;&gt;"土",B387&lt;&gt;"日"),I387,OR(B387&lt;&gt;"土",B387&lt;&gt;"日"),"")</f>
        <v/>
      </c>
    </row>
    <row r="388" spans="1:14" s="7" customFormat="1" ht="24.75" customHeight="1">
      <c r="A388" s="252" t="str">
        <f t="shared" si="17"/>
        <v/>
      </c>
      <c r="B388" s="253" t="str">
        <f t="shared" si="16"/>
        <v/>
      </c>
      <c r="C388" s="118"/>
      <c r="D388" s="119"/>
      <c r="E388" s="119"/>
      <c r="F388" s="409"/>
      <c r="G388" s="410"/>
      <c r="H388" s="411"/>
      <c r="I388" s="120"/>
      <c r="J388" s="7" t="str" cm="1">
        <f t="array" ref="J388">_xlfn.IFS(I388="","",AND(B388&lt;&gt;"土",B388&lt;&gt;"日"),I388,OR(B388&lt;&gt;"土",B388&lt;&gt;"日"),"")</f>
        <v/>
      </c>
    </row>
    <row r="389" spans="1:14" s="7" customFormat="1" ht="24.75" customHeight="1">
      <c r="A389" s="252" t="str">
        <f t="shared" si="17"/>
        <v/>
      </c>
      <c r="B389" s="253" t="str">
        <f t="shared" si="16"/>
        <v/>
      </c>
      <c r="C389" s="118"/>
      <c r="D389" s="119"/>
      <c r="E389" s="119"/>
      <c r="F389" s="409"/>
      <c r="G389" s="410"/>
      <c r="H389" s="411"/>
      <c r="I389" s="120"/>
      <c r="J389" s="7" t="str" cm="1">
        <f t="array" ref="J389">_xlfn.IFS(I389="","",AND(B389&lt;&gt;"土",B389&lt;&gt;"日"),I389,OR(B389&lt;&gt;"土",B389&lt;&gt;"日"),"")</f>
        <v/>
      </c>
    </row>
    <row r="390" spans="1:14" s="7" customFormat="1" ht="24.75" customHeight="1">
      <c r="A390" s="252" t="str">
        <f t="shared" si="17"/>
        <v/>
      </c>
      <c r="B390" s="253" t="str">
        <f t="shared" si="16"/>
        <v/>
      </c>
      <c r="C390" s="118"/>
      <c r="D390" s="119"/>
      <c r="E390" s="119"/>
      <c r="F390" s="409"/>
      <c r="G390" s="410"/>
      <c r="H390" s="411"/>
      <c r="I390" s="120"/>
      <c r="J390" s="7" t="str" cm="1">
        <f t="array" ref="J390">_xlfn.IFS(I390="","",AND(B390&lt;&gt;"土",B390&lt;&gt;"日"),I390,OR(B390&lt;&gt;"土",B390&lt;&gt;"日"),"")</f>
        <v/>
      </c>
    </row>
    <row r="391" spans="1:14" s="7" customFormat="1" ht="24.75" customHeight="1">
      <c r="A391" s="252" t="str">
        <f t="shared" si="17"/>
        <v/>
      </c>
      <c r="B391" s="253" t="str">
        <f t="shared" si="16"/>
        <v/>
      </c>
      <c r="C391" s="118"/>
      <c r="D391" s="119"/>
      <c r="E391" s="119"/>
      <c r="F391" s="409"/>
      <c r="G391" s="410"/>
      <c r="H391" s="411"/>
      <c r="I391" s="120"/>
      <c r="J391" s="7" t="str" cm="1">
        <f t="array" ref="J391">_xlfn.IFS(I391="","",AND(B391&lt;&gt;"土",B391&lt;&gt;"日"),I391,OR(B391&lt;&gt;"土",B391&lt;&gt;"日"),"")</f>
        <v/>
      </c>
    </row>
    <row r="392" spans="1:14" s="7" customFormat="1" ht="24.75" customHeight="1">
      <c r="A392" s="252" t="str">
        <f t="shared" si="17"/>
        <v/>
      </c>
      <c r="B392" s="253" t="str">
        <f t="shared" si="16"/>
        <v/>
      </c>
      <c r="C392" s="118"/>
      <c r="D392" s="119"/>
      <c r="E392" s="119"/>
      <c r="F392" s="409"/>
      <c r="G392" s="410"/>
      <c r="H392" s="411"/>
      <c r="I392" s="120"/>
      <c r="J392" s="7" t="str" cm="1">
        <f t="array" ref="J392">_xlfn.IFS(I392="","",AND(B392&lt;&gt;"土",B392&lt;&gt;"日"),I392,OR(B392&lt;&gt;"土",B392&lt;&gt;"日"),"")</f>
        <v/>
      </c>
    </row>
    <row r="393" spans="1:14" s="7" customFormat="1" ht="24.75" customHeight="1">
      <c r="A393" s="252" t="str">
        <f t="shared" si="17"/>
        <v/>
      </c>
      <c r="B393" s="253" t="str">
        <f t="shared" si="16"/>
        <v/>
      </c>
      <c r="C393" s="118"/>
      <c r="D393" s="119"/>
      <c r="E393" s="118"/>
      <c r="F393" s="409"/>
      <c r="G393" s="410"/>
      <c r="H393" s="411"/>
      <c r="I393" s="120"/>
      <c r="J393" s="7" t="str" cm="1">
        <f t="array" ref="J393">_xlfn.IFS(I393="","",AND(B393&lt;&gt;"土",B393&lt;&gt;"日"),I393,OR(B393&lt;&gt;"土",B393&lt;&gt;"日"),"")</f>
        <v/>
      </c>
    </row>
    <row r="394" spans="1:14" s="7" customFormat="1" ht="24.75" customHeight="1">
      <c r="A394" s="252" t="str">
        <f t="shared" si="17"/>
        <v/>
      </c>
      <c r="B394" s="253" t="str">
        <f t="shared" si="16"/>
        <v/>
      </c>
      <c r="C394" s="118"/>
      <c r="D394" s="119"/>
      <c r="E394" s="118"/>
      <c r="F394" s="409"/>
      <c r="G394" s="410"/>
      <c r="H394" s="411"/>
      <c r="I394" s="120"/>
      <c r="J394" s="7" t="str" cm="1">
        <f t="array" ref="J394">_xlfn.IFS(I394="","",AND(B394&lt;&gt;"土",B394&lt;&gt;"日"),I394,OR(B394&lt;&gt;"土",B394&lt;&gt;"日"),"")</f>
        <v/>
      </c>
    </row>
    <row r="395" spans="1:14" s="7" customFormat="1" ht="24.75" customHeight="1">
      <c r="A395" s="252" t="str">
        <f t="shared" si="17"/>
        <v/>
      </c>
      <c r="B395" s="253" t="str">
        <f t="shared" si="16"/>
        <v/>
      </c>
      <c r="C395" s="118"/>
      <c r="D395" s="119"/>
      <c r="E395" s="118"/>
      <c r="F395" s="409"/>
      <c r="G395" s="410"/>
      <c r="H395" s="411"/>
      <c r="I395" s="120"/>
      <c r="J395" s="7" t="str" cm="1">
        <f t="array" ref="J395">_xlfn.IFS(I395="","",AND(B395&lt;&gt;"土",B395&lt;&gt;"日"),I395,OR(B395&lt;&gt;"土",B395&lt;&gt;"日"),"")</f>
        <v/>
      </c>
    </row>
    <row r="396" spans="1:14" s="7" customFormat="1" ht="24.75" customHeight="1">
      <c r="A396" s="252" t="str">
        <f t="shared" si="17"/>
        <v/>
      </c>
      <c r="B396" s="253" t="str">
        <f t="shared" si="16"/>
        <v/>
      </c>
      <c r="C396" s="118"/>
      <c r="D396" s="119"/>
      <c r="E396" s="118"/>
      <c r="F396" s="409"/>
      <c r="G396" s="410"/>
      <c r="H396" s="411"/>
      <c r="I396" s="120"/>
      <c r="J396" s="7" t="str" cm="1">
        <f t="array" ref="J396">_xlfn.IFS(I396="","",AND(B396&lt;&gt;"土",B396&lt;&gt;"日"),I396,OR(B396&lt;&gt;"土",B396&lt;&gt;"日"),"")</f>
        <v/>
      </c>
      <c r="K396" s="44"/>
      <c r="L396" s="46"/>
      <c r="M396" s="46" t="s">
        <v>54</v>
      </c>
      <c r="N396" s="46" t="s">
        <v>140</v>
      </c>
    </row>
    <row r="397" spans="1:14" s="7" customFormat="1" ht="24.75" customHeight="1">
      <c r="A397" s="252" t="str">
        <f t="shared" si="17"/>
        <v/>
      </c>
      <c r="B397" s="253" t="str">
        <f t="shared" si="16"/>
        <v/>
      </c>
      <c r="C397" s="118"/>
      <c r="D397" s="119"/>
      <c r="E397" s="118"/>
      <c r="F397" s="409"/>
      <c r="G397" s="410"/>
      <c r="H397" s="411"/>
      <c r="I397" s="120"/>
      <c r="J397" s="7" t="str" cm="1">
        <f t="array" ref="J397">_xlfn.IFS(I397="","",AND(B397&lt;&gt;"土",B397&lt;&gt;"日"),I397,OR(B397&lt;&gt;"土",B397&lt;&gt;"日"),"")</f>
        <v/>
      </c>
      <c r="K397" s="396" t="s">
        <v>142</v>
      </c>
      <c r="L397" s="47" t="s">
        <v>30</v>
      </c>
      <c r="M397" s="48">
        <f>D403</f>
        <v>0</v>
      </c>
      <c r="N397" s="48">
        <f>E403</f>
        <v>0</v>
      </c>
    </row>
    <row r="398" spans="1:14" s="7" customFormat="1" ht="24.75" customHeight="1">
      <c r="A398" s="252" t="str" cm="1">
        <f t="array" ref="A398">_xlfn.IFS(A397="","",MONTH(A397+1)=M368,A397+1,TRUE,"")</f>
        <v/>
      </c>
      <c r="B398" s="253" t="str">
        <f t="shared" si="16"/>
        <v/>
      </c>
      <c r="C398" s="118"/>
      <c r="D398" s="119"/>
      <c r="E398" s="118"/>
      <c r="F398" s="409"/>
      <c r="G398" s="410"/>
      <c r="H398" s="411"/>
      <c r="I398" s="120"/>
      <c r="J398" s="7" t="str" cm="1">
        <f t="array" ref="J398">_xlfn.IFS(I398="","",AND(B398&lt;&gt;"土",B398&lt;&gt;"日"),I398,OR(B398&lt;&gt;"土",B398&lt;&gt;"日"),"")</f>
        <v/>
      </c>
      <c r="K398" s="397"/>
      <c r="L398" s="49" t="s">
        <v>141</v>
      </c>
      <c r="M398" s="48">
        <f>D402</f>
        <v>0</v>
      </c>
      <c r="N398" s="48">
        <f>E402</f>
        <v>0</v>
      </c>
    </row>
    <row r="399" spans="1:14" ht="24.75" customHeight="1">
      <c r="A399" s="252" t="str" cm="1">
        <f t="array" ref="A399">_xlfn.IFS(A398="","",MONTH(A398+1)=M368,A398+1,TRUE,"")</f>
        <v/>
      </c>
      <c r="B399" s="253" t="str">
        <f t="shared" si="16"/>
        <v/>
      </c>
      <c r="C399" s="118"/>
      <c r="D399" s="119"/>
      <c r="E399" s="118"/>
      <c r="F399" s="409"/>
      <c r="G399" s="410"/>
      <c r="H399" s="411"/>
      <c r="I399" s="120"/>
      <c r="J399" s="1" t="str" cm="1">
        <f t="array" ref="J399">_xlfn.IFS(I399="","",AND(B399&lt;&gt;"土",B399&lt;&gt;"日"),I399,OR(B399&lt;&gt;"土",B399&lt;&gt;"日"),"")</f>
        <v/>
      </c>
      <c r="K399" s="397"/>
      <c r="L399" s="49" t="s">
        <v>40</v>
      </c>
      <c r="M399" s="50" t="str">
        <f>IFERROR(ROUNDDOWN(M398/M397,3),"")</f>
        <v/>
      </c>
      <c r="N399" s="50" t="str">
        <f>IFERROR(ROUNDDOWN(N398/N397,3),"")</f>
        <v/>
      </c>
    </row>
    <row r="400" spans="1:14" ht="24.75" customHeight="1">
      <c r="A400" s="252" t="str" cm="1">
        <f t="array" ref="A400">_xlfn.IFS(A399="","",MONTH(A399+1)=M368,A399+1,TRUE,"")</f>
        <v/>
      </c>
      <c r="B400" s="253" t="str">
        <f t="shared" si="16"/>
        <v/>
      </c>
      <c r="C400" s="118"/>
      <c r="D400" s="119"/>
      <c r="E400" s="118"/>
      <c r="F400" s="409"/>
      <c r="G400" s="410"/>
      <c r="H400" s="411"/>
      <c r="I400" s="120"/>
      <c r="J400" s="1" t="str" cm="1">
        <f t="array" ref="J400">_xlfn.IFS(I400="","",AND(B400&lt;&gt;"土",B400&lt;&gt;"日"),I400,OR(B400&lt;&gt;"土",B400&lt;&gt;"日"),"")</f>
        <v/>
      </c>
      <c r="K400" s="397"/>
      <c r="L400" s="47" t="s">
        <v>55</v>
      </c>
      <c r="M400" s="51" t="str">
        <f>IF(M399="","",IF(M399&gt;=0.285,"4週8休以上",IF(M399&gt;=0.25,"4週7休以上4週8休未満",IF(M399&gt;=0.214,"4週6休以上4週7休未満",IF(0.214&gt;M399,"4週6休未満")))))</f>
        <v/>
      </c>
      <c r="N400" s="51" t="str">
        <f>IF(N399="","",IF(N399&gt;=0.7,"70%以上",IF(0.7&gt;N399,"70%未満")))</f>
        <v/>
      </c>
    </row>
    <row r="401" spans="1:14" s="8" customFormat="1" ht="3" customHeight="1" thickBot="1">
      <c r="A401" s="4"/>
      <c r="B401" s="26"/>
      <c r="C401" s="4"/>
      <c r="D401" s="4"/>
      <c r="E401" s="4"/>
      <c r="F401" s="4"/>
      <c r="G401" s="4"/>
      <c r="H401" s="4"/>
      <c r="I401" s="4"/>
      <c r="K401" s="45"/>
      <c r="L401" s="52"/>
      <c r="M401" s="52"/>
      <c r="N401" s="52"/>
    </row>
    <row r="402" spans="1:14" s="21" customFormat="1" ht="24.75" customHeight="1">
      <c r="A402" s="403" t="s">
        <v>163</v>
      </c>
      <c r="B402" s="404"/>
      <c r="C402" s="236">
        <f>COUNTIF(C370:C400,"○")</f>
        <v>0</v>
      </c>
      <c r="D402" s="236">
        <f>COUNTIF(D370:D400,"○")+COUNTIF(D370:D400,"●")</f>
        <v>0</v>
      </c>
      <c r="E402" s="237">
        <f>COUNTIF(E370:E400,"◎")</f>
        <v>0</v>
      </c>
      <c r="F402" s="38"/>
      <c r="G402" s="34"/>
      <c r="H402" s="34"/>
      <c r="I402" s="34"/>
      <c r="J402" s="21">
        <f>COUNTA(J370:J400)-COUNTBLANK(J370:J400)</f>
        <v>0</v>
      </c>
      <c r="K402" s="398" t="s">
        <v>102</v>
      </c>
      <c r="L402" s="47" t="s">
        <v>30</v>
      </c>
      <c r="M402" s="48" t="str">
        <f>IF(M399="","",M357+M397)</f>
        <v/>
      </c>
      <c r="N402" s="48" t="str">
        <f>IF(N399="","",N357+N397)</f>
        <v/>
      </c>
    </row>
    <row r="403" spans="1:14" s="21" customFormat="1" ht="24.75" customHeight="1" thickBot="1">
      <c r="A403" s="405" t="s">
        <v>164</v>
      </c>
      <c r="B403" s="406"/>
      <c r="C403" s="238">
        <f>IFERROR(IF(M368="",0,DAY(EOMONTH(A370,0))-COUNTIF(C370:C400,"―")),0)</f>
        <v>0</v>
      </c>
      <c r="D403" s="239">
        <f>IFERROR(IF(M368="",0,DAY(EOMONTH(A370,0))-COUNTIF(D370:D400,"―")),0)</f>
        <v>0</v>
      </c>
      <c r="E403" s="240" cm="1">
        <f t="array" ref="E403">_xlfn.IFS(A367="令和　年　月",0,M368="",0,COUNTIF(B370:B400,"土")+COUNTIF(B370:B400,"日")+J402-COUNTIF(E370:E400,"―")=0,0,TRUE,COUNTIF(B370:B400,"土")+COUNTIF(B370:B400,"日")+J402-COUNTIF(E370:E400,"―"))</f>
        <v>0</v>
      </c>
      <c r="F403" s="38"/>
      <c r="G403" s="248" t="s">
        <v>112</v>
      </c>
      <c r="H403" s="244" t="str">
        <f>M404</f>
        <v/>
      </c>
      <c r="I403" s="245" t="str">
        <f>M405</f>
        <v/>
      </c>
      <c r="K403" s="397"/>
      <c r="L403" s="49" t="s">
        <v>141</v>
      </c>
      <c r="M403" s="48" t="str">
        <f>IF(M399="","",M358+M398)</f>
        <v/>
      </c>
      <c r="N403" s="48" t="str">
        <f>IF(N399="","",N358+N398)</f>
        <v/>
      </c>
    </row>
    <row r="404" spans="1:14" s="21" customFormat="1" ht="24.75" customHeight="1" thickTop="1" thickBot="1">
      <c r="A404" s="407" t="s">
        <v>90</v>
      </c>
      <c r="B404" s="408"/>
      <c r="C404" s="241" t="str">
        <f>IFERROR(ROUNDDOWN(C402/C403,3),"-")</f>
        <v>-</v>
      </c>
      <c r="D404" s="242" t="str">
        <f>IFERROR(ROUNDDOWN(D402/D403,3),"-")</f>
        <v>-</v>
      </c>
      <c r="E404" s="243" t="str">
        <f>IFERROR(ROUNDDOWN(E402/E403,3),"-")</f>
        <v>-</v>
      </c>
      <c r="F404" s="99"/>
      <c r="G404" s="249" t="s">
        <v>113</v>
      </c>
      <c r="H404" s="246" t="str">
        <f>N404</f>
        <v/>
      </c>
      <c r="I404" s="247" t="str">
        <f>N405</f>
        <v/>
      </c>
      <c r="K404" s="397"/>
      <c r="L404" s="49" t="s">
        <v>40</v>
      </c>
      <c r="M404" s="50" t="str">
        <f>IFERROR(ROUNDDOWN(M403/M402,3),"")</f>
        <v/>
      </c>
      <c r="N404" s="50" t="str">
        <f>IFERROR(ROUNDDOWN(N403/N402,3),"")</f>
        <v/>
      </c>
    </row>
    <row r="405" spans="1:14" ht="57" customHeight="1">
      <c r="A405" s="401" t="s">
        <v>257</v>
      </c>
      <c r="B405" s="401"/>
      <c r="C405" s="401"/>
      <c r="D405" s="401"/>
      <c r="E405" s="401"/>
      <c r="F405" s="401"/>
      <c r="G405" s="401"/>
      <c r="H405" s="401"/>
      <c r="I405" s="402"/>
      <c r="K405" s="397"/>
      <c r="L405" s="47" t="s">
        <v>55</v>
      </c>
      <c r="M405" s="51" t="str">
        <f>IF(M404="","",IF(M404&gt;=0.285,"4週8休以上",IF(M404&gt;=0.25,"4週7休以上4週8休未満",IF(M404&gt;=0.214,"4週6休以上4週7休未満",IF(0.214&gt;M404,"4週6休未満")))))</f>
        <v/>
      </c>
      <c r="N405" s="51" t="str">
        <f>IF(N404="","",IF(N404&gt;=0.7,"70%以上",IF(0.7&gt;N404,"70%未満")))</f>
        <v/>
      </c>
    </row>
    <row r="406" spans="1:14" s="7" customFormat="1" ht="15" customHeight="1">
      <c r="A406" s="9" t="s">
        <v>12</v>
      </c>
      <c r="B406" s="10"/>
      <c r="C406" s="22"/>
      <c r="D406" s="22"/>
      <c r="E406" s="22"/>
      <c r="F406" s="22"/>
      <c r="G406" s="22"/>
      <c r="H406" s="22"/>
      <c r="I406" s="22"/>
    </row>
    <row r="407" spans="1:14" s="7" customFormat="1" ht="17.25" customHeight="1">
      <c r="A407" s="418" t="s">
        <v>220</v>
      </c>
      <c r="B407" s="418"/>
      <c r="C407" s="418"/>
      <c r="D407" s="418"/>
      <c r="E407" s="418"/>
      <c r="F407" s="418"/>
      <c r="G407" s="418"/>
      <c r="H407" s="418"/>
      <c r="I407" s="342"/>
    </row>
    <row r="408" spans="1:14" s="19" customFormat="1" ht="18" customHeight="1">
      <c r="A408" s="417" t="s">
        <v>9</v>
      </c>
      <c r="B408" s="417"/>
      <c r="C408" s="17" t="str">
        <f>IF(A412="令和　年　月","","第 "&amp;基本情報入力!$C$3&amp;" 号")</f>
        <v/>
      </c>
      <c r="D408" s="18"/>
      <c r="E408" s="18"/>
      <c r="F408" s="39"/>
      <c r="G408" s="39" t="s">
        <v>107</v>
      </c>
      <c r="H408" s="415" t="str">
        <f>IF(A412="令和　年　月","　　　年　　月　　日",基本情報入力!$C$13)</f>
        <v>　　　年　　月　　日</v>
      </c>
      <c r="I408" s="416"/>
    </row>
    <row r="409" spans="1:14" s="19" customFormat="1" ht="18" customHeight="1">
      <c r="A409" s="417" t="s">
        <v>10</v>
      </c>
      <c r="B409" s="417"/>
      <c r="C409" s="432" t="str">
        <f>IF(A412="令和　年　月","",基本情報入力!$C$4)</f>
        <v/>
      </c>
      <c r="D409" s="432"/>
      <c r="E409" s="432"/>
      <c r="F409" s="432"/>
      <c r="G409" s="33" t="s">
        <v>108</v>
      </c>
      <c r="H409" s="415" t="str">
        <f>IF(A412="令和　年　月","　　　年　　月　　日",基本情報入力!$C$14)</f>
        <v>　　　年　　月　　日</v>
      </c>
      <c r="I409" s="416"/>
    </row>
    <row r="410" spans="1:14" s="19" customFormat="1" ht="18" customHeight="1">
      <c r="A410" s="417" t="s">
        <v>11</v>
      </c>
      <c r="B410" s="417"/>
      <c r="C410" s="432" t="str">
        <f>IF(A412="令和　年　月","",基本情報入力!$C$8)</f>
        <v/>
      </c>
      <c r="D410" s="432"/>
      <c r="E410" s="432"/>
      <c r="F410" s="432"/>
      <c r="G410" s="33" t="s">
        <v>106</v>
      </c>
      <c r="H410" s="415" t="str">
        <f>IF(A412="令和　年　月","　　　年　　月　　日",基本情報入力!$C$15)</f>
        <v>　　　年　　月　　日</v>
      </c>
      <c r="I410" s="416"/>
      <c r="L410" s="19" t="s">
        <v>39</v>
      </c>
      <c r="M410" s="19">
        <f>M365+1</f>
        <v>10</v>
      </c>
    </row>
    <row r="411" spans="1:14" s="7" customFormat="1" ht="8.25" customHeight="1">
      <c r="A411" s="25"/>
      <c r="B411" s="25"/>
      <c r="C411" s="14"/>
      <c r="D411" s="14"/>
      <c r="E411" s="14"/>
      <c r="F411" s="14"/>
      <c r="G411" s="13"/>
      <c r="H411" s="13"/>
      <c r="I411" s="13"/>
    </row>
    <row r="412" spans="1:14" s="19" customFormat="1" ht="18.75" customHeight="1">
      <c r="A412" s="424" t="str" cm="1">
        <f t="array" ref="A412">_xlfn.IFS(基本情報入力!$C$13=0,"令和　年　月",EOMONTH(基本情報入力!$C$13,M414-1)&gt;=基本情報入力!$C$14,"令和　年　月",TRUE,EOMONTH(基本情報入力!$C$13,M414))</f>
        <v>令和　年　月</v>
      </c>
      <c r="B412" s="424"/>
      <c r="C412" s="424"/>
      <c r="D412" s="20"/>
      <c r="E412" s="20"/>
      <c r="F412" s="20"/>
      <c r="G412" s="27"/>
      <c r="H412" s="27"/>
      <c r="I412" s="27" t="str">
        <f>IF(A412="令和　年　月","No.  "&amp;"　　","No."&amp;$M410&amp;"　　")</f>
        <v>No.  　　</v>
      </c>
      <c r="L412" s="7" t="s">
        <v>34</v>
      </c>
      <c r="M412" s="7" t="str">
        <f>IFERROR(YEAR(A412),"****")</f>
        <v>****</v>
      </c>
      <c r="N412" s="7" t="s">
        <v>66</v>
      </c>
    </row>
    <row r="413" spans="1:14" ht="24.75" customHeight="1">
      <c r="A413" s="419" t="s">
        <v>167</v>
      </c>
      <c r="B413" s="421" t="s">
        <v>4</v>
      </c>
      <c r="C413" s="399" t="s">
        <v>5</v>
      </c>
      <c r="D413" s="399" t="s">
        <v>6</v>
      </c>
      <c r="E413" s="399" t="s">
        <v>91</v>
      </c>
      <c r="F413" s="399" t="s">
        <v>7</v>
      </c>
      <c r="G413" s="399"/>
      <c r="H413" s="399"/>
      <c r="I413" s="399" t="s">
        <v>145</v>
      </c>
      <c r="L413" s="19" t="s">
        <v>37</v>
      </c>
      <c r="M413" s="19" t="str">
        <f>IF(EDATE(基本情報入力!$C$13,M414-1)&gt;=基本情報入力!$C$14,"",MONTH(EOMONTH(基本情報入力!$C$13,M414)))</f>
        <v/>
      </c>
      <c r="N413" s="19" t="s">
        <v>32</v>
      </c>
    </row>
    <row r="414" spans="1:14" ht="24.75" customHeight="1" thickBot="1">
      <c r="A414" s="420"/>
      <c r="B414" s="422"/>
      <c r="C414" s="423"/>
      <c r="D414" s="423"/>
      <c r="E414" s="400"/>
      <c r="F414" s="423"/>
      <c r="G414" s="423"/>
      <c r="H414" s="423"/>
      <c r="I414" s="423"/>
      <c r="L414" s="1" t="s">
        <v>38</v>
      </c>
      <c r="M414" s="1">
        <f>M410-1</f>
        <v>9</v>
      </c>
      <c r="N414" s="1" t="s">
        <v>67</v>
      </c>
    </row>
    <row r="415" spans="1:14" ht="24.75" customHeight="1" thickTop="1">
      <c r="A415" s="250" t="str">
        <f>IFERROR(DATE(M412,M413,1),"")</f>
        <v/>
      </c>
      <c r="B415" s="251" t="str">
        <f t="shared" ref="B415:B445" si="18">IF(A415="","",TEXT(WEEKDAY(+A415),"aaa"))</f>
        <v/>
      </c>
      <c r="C415" s="115"/>
      <c r="D415" s="116"/>
      <c r="E415" s="116"/>
      <c r="F415" s="412"/>
      <c r="G415" s="413"/>
      <c r="H415" s="414"/>
      <c r="I415" s="117"/>
      <c r="J415" s="1" t="str" cm="1">
        <f t="array" ref="J415">_xlfn.IFS(I415="","",AND(B415&lt;&gt;"土",B415&lt;&gt;"日"),I415,OR(B415&lt;&gt;"土",B415&lt;&gt;"日"),"")</f>
        <v/>
      </c>
    </row>
    <row r="416" spans="1:14" ht="24.75" customHeight="1">
      <c r="A416" s="252" t="str">
        <f>IFERROR(A415+1,"")</f>
        <v/>
      </c>
      <c r="B416" s="253" t="str">
        <f t="shared" si="18"/>
        <v/>
      </c>
      <c r="C416" s="118"/>
      <c r="D416" s="119"/>
      <c r="E416" s="119"/>
      <c r="F416" s="409"/>
      <c r="G416" s="410"/>
      <c r="H416" s="411"/>
      <c r="I416" s="120"/>
      <c r="J416" s="1" t="str" cm="1">
        <f t="array" ref="J416">_xlfn.IFS(I416="","",AND(B416&lt;&gt;"土",B416&lt;&gt;"日"),I416,OR(B416&lt;&gt;"土",B416&lt;&gt;"日"),"")</f>
        <v/>
      </c>
    </row>
    <row r="417" spans="1:10" s="7" customFormat="1" ht="24.75" customHeight="1">
      <c r="A417" s="252" t="str">
        <f t="shared" ref="A417:A442" si="19">IFERROR(A416+1,"")</f>
        <v/>
      </c>
      <c r="B417" s="253" t="str">
        <f t="shared" si="18"/>
        <v/>
      </c>
      <c r="C417" s="118"/>
      <c r="D417" s="119"/>
      <c r="E417" s="119"/>
      <c r="F417" s="409"/>
      <c r="G417" s="410"/>
      <c r="H417" s="411"/>
      <c r="I417" s="120"/>
      <c r="J417" s="7" t="str" cm="1">
        <f t="array" ref="J417">_xlfn.IFS(I417="","",AND(B417&lt;&gt;"土",B417&lt;&gt;"日"),I417,OR(B417&lt;&gt;"土",B417&lt;&gt;"日"),"")</f>
        <v/>
      </c>
    </row>
    <row r="418" spans="1:10" s="7" customFormat="1" ht="24.75" customHeight="1">
      <c r="A418" s="252" t="str">
        <f t="shared" si="19"/>
        <v/>
      </c>
      <c r="B418" s="253" t="str">
        <f t="shared" si="18"/>
        <v/>
      </c>
      <c r="C418" s="118"/>
      <c r="D418" s="119"/>
      <c r="E418" s="119"/>
      <c r="F418" s="409"/>
      <c r="G418" s="410"/>
      <c r="H418" s="411"/>
      <c r="I418" s="120"/>
      <c r="J418" s="7" t="str" cm="1">
        <f t="array" ref="J418">_xlfn.IFS(I418="","",AND(B418&lt;&gt;"土",B418&lt;&gt;"日"),I418,OR(B418&lt;&gt;"土",B418&lt;&gt;"日"),"")</f>
        <v/>
      </c>
    </row>
    <row r="419" spans="1:10" s="7" customFormat="1" ht="24.75" customHeight="1">
      <c r="A419" s="252" t="str">
        <f t="shared" si="19"/>
        <v/>
      </c>
      <c r="B419" s="253" t="str">
        <f t="shared" si="18"/>
        <v/>
      </c>
      <c r="C419" s="118"/>
      <c r="D419" s="119"/>
      <c r="E419" s="119"/>
      <c r="F419" s="409"/>
      <c r="G419" s="410"/>
      <c r="H419" s="411"/>
      <c r="I419" s="120"/>
      <c r="J419" s="7" t="str" cm="1">
        <f t="array" ref="J419">_xlfn.IFS(I419="","",AND(B419&lt;&gt;"土",B419&lt;&gt;"日"),I419,OR(B419&lt;&gt;"土",B419&lt;&gt;"日"),"")</f>
        <v/>
      </c>
    </row>
    <row r="420" spans="1:10" s="7" customFormat="1" ht="24.75" customHeight="1">
      <c r="A420" s="252" t="str">
        <f t="shared" si="19"/>
        <v/>
      </c>
      <c r="B420" s="253" t="str">
        <f t="shared" si="18"/>
        <v/>
      </c>
      <c r="C420" s="118"/>
      <c r="D420" s="119"/>
      <c r="E420" s="119"/>
      <c r="F420" s="409"/>
      <c r="G420" s="410"/>
      <c r="H420" s="411"/>
      <c r="I420" s="120"/>
      <c r="J420" s="7" t="str" cm="1">
        <f t="array" ref="J420">_xlfn.IFS(I420="","",AND(B420&lt;&gt;"土",B420&lt;&gt;"日"),I420,OR(B420&lt;&gt;"土",B420&lt;&gt;"日"),"")</f>
        <v/>
      </c>
    </row>
    <row r="421" spans="1:10" s="7" customFormat="1" ht="24.75" customHeight="1">
      <c r="A421" s="252" t="str">
        <f t="shared" si="19"/>
        <v/>
      </c>
      <c r="B421" s="253" t="str">
        <f t="shared" si="18"/>
        <v/>
      </c>
      <c r="C421" s="118"/>
      <c r="D421" s="119"/>
      <c r="E421" s="119"/>
      <c r="F421" s="409"/>
      <c r="G421" s="410"/>
      <c r="H421" s="411"/>
      <c r="I421" s="120"/>
      <c r="J421" s="7" t="str" cm="1">
        <f t="array" ref="J421">_xlfn.IFS(I421="","",AND(B421&lt;&gt;"土",B421&lt;&gt;"日"),I421,OR(B421&lt;&gt;"土",B421&lt;&gt;"日"),"")</f>
        <v/>
      </c>
    </row>
    <row r="422" spans="1:10" s="7" customFormat="1" ht="24.75" customHeight="1">
      <c r="A422" s="252" t="str">
        <f t="shared" si="19"/>
        <v/>
      </c>
      <c r="B422" s="253" t="str">
        <f t="shared" si="18"/>
        <v/>
      </c>
      <c r="C422" s="118"/>
      <c r="D422" s="119"/>
      <c r="E422" s="119"/>
      <c r="F422" s="409"/>
      <c r="G422" s="410"/>
      <c r="H422" s="411"/>
      <c r="I422" s="120"/>
      <c r="J422" s="7" t="str" cm="1">
        <f t="array" ref="J422">_xlfn.IFS(I422="","",AND(B422&lt;&gt;"土",B422&lt;&gt;"日"),I422,OR(B422&lt;&gt;"土",B422&lt;&gt;"日"),"")</f>
        <v/>
      </c>
    </row>
    <row r="423" spans="1:10" s="7" customFormat="1" ht="24.75" customHeight="1">
      <c r="A423" s="252" t="str">
        <f t="shared" si="19"/>
        <v/>
      </c>
      <c r="B423" s="253" t="str">
        <f t="shared" si="18"/>
        <v/>
      </c>
      <c r="C423" s="118"/>
      <c r="D423" s="119"/>
      <c r="E423" s="119"/>
      <c r="F423" s="409"/>
      <c r="G423" s="410"/>
      <c r="H423" s="411"/>
      <c r="I423" s="120"/>
      <c r="J423" s="7" t="str" cm="1">
        <f t="array" ref="J423">_xlfn.IFS(I423="","",AND(B423&lt;&gt;"土",B423&lt;&gt;"日"),I423,OR(B423&lt;&gt;"土",B423&lt;&gt;"日"),"")</f>
        <v/>
      </c>
    </row>
    <row r="424" spans="1:10" s="7" customFormat="1" ht="24.75" customHeight="1">
      <c r="A424" s="252" t="str">
        <f t="shared" si="19"/>
        <v/>
      </c>
      <c r="B424" s="253" t="str">
        <f t="shared" si="18"/>
        <v/>
      </c>
      <c r="C424" s="118"/>
      <c r="D424" s="119"/>
      <c r="E424" s="119"/>
      <c r="F424" s="409"/>
      <c r="G424" s="410"/>
      <c r="H424" s="411"/>
      <c r="I424" s="120"/>
      <c r="J424" s="7" t="str" cm="1">
        <f t="array" ref="J424">_xlfn.IFS(I424="","",AND(B424&lt;&gt;"土",B424&lt;&gt;"日"),I424,OR(B424&lt;&gt;"土",B424&lt;&gt;"日"),"")</f>
        <v/>
      </c>
    </row>
    <row r="425" spans="1:10" s="7" customFormat="1" ht="24.75" customHeight="1">
      <c r="A425" s="252" t="str">
        <f t="shared" si="19"/>
        <v/>
      </c>
      <c r="B425" s="253" t="str">
        <f t="shared" si="18"/>
        <v/>
      </c>
      <c r="C425" s="118"/>
      <c r="D425" s="119"/>
      <c r="E425" s="119"/>
      <c r="F425" s="409"/>
      <c r="G425" s="410"/>
      <c r="H425" s="411"/>
      <c r="I425" s="120"/>
      <c r="J425" s="7" t="str" cm="1">
        <f t="array" ref="J425">_xlfn.IFS(I425="","",AND(B425&lt;&gt;"土",B425&lt;&gt;"日"),I425,OR(B425&lt;&gt;"土",B425&lt;&gt;"日"),"")</f>
        <v/>
      </c>
    </row>
    <row r="426" spans="1:10" s="7" customFormat="1" ht="24.75" customHeight="1">
      <c r="A426" s="252" t="str">
        <f t="shared" si="19"/>
        <v/>
      </c>
      <c r="B426" s="253" t="str">
        <f t="shared" si="18"/>
        <v/>
      </c>
      <c r="C426" s="118"/>
      <c r="D426" s="119"/>
      <c r="E426" s="119"/>
      <c r="F426" s="409"/>
      <c r="G426" s="410"/>
      <c r="H426" s="411"/>
      <c r="I426" s="120"/>
      <c r="J426" s="7" t="str" cm="1">
        <f t="array" ref="J426">_xlfn.IFS(I426="","",AND(B426&lt;&gt;"土",B426&lt;&gt;"日"),I426,OR(B426&lt;&gt;"土",B426&lt;&gt;"日"),"")</f>
        <v/>
      </c>
    </row>
    <row r="427" spans="1:10" s="7" customFormat="1" ht="24.75" customHeight="1">
      <c r="A427" s="252" t="str">
        <f t="shared" si="19"/>
        <v/>
      </c>
      <c r="B427" s="253" t="str">
        <f t="shared" si="18"/>
        <v/>
      </c>
      <c r="C427" s="118"/>
      <c r="D427" s="119"/>
      <c r="E427" s="119"/>
      <c r="F427" s="409"/>
      <c r="G427" s="410"/>
      <c r="H427" s="411"/>
      <c r="I427" s="120"/>
      <c r="J427" s="7" t="str" cm="1">
        <f t="array" ref="J427">_xlfn.IFS(I427="","",AND(B427&lt;&gt;"土",B427&lt;&gt;"日"),I427,OR(B427&lt;&gt;"土",B427&lt;&gt;"日"),"")</f>
        <v/>
      </c>
    </row>
    <row r="428" spans="1:10" s="7" customFormat="1" ht="24.75" customHeight="1">
      <c r="A428" s="252" t="str">
        <f t="shared" si="19"/>
        <v/>
      </c>
      <c r="B428" s="253" t="str">
        <f t="shared" si="18"/>
        <v/>
      </c>
      <c r="C428" s="118"/>
      <c r="D428" s="119"/>
      <c r="E428" s="119"/>
      <c r="F428" s="409"/>
      <c r="G428" s="410"/>
      <c r="H428" s="411"/>
      <c r="I428" s="120"/>
      <c r="J428" s="7" t="str" cm="1">
        <f t="array" ref="J428">_xlfn.IFS(I428="","",AND(B428&lt;&gt;"土",B428&lt;&gt;"日"),I428,OR(B428&lt;&gt;"土",B428&lt;&gt;"日"),"")</f>
        <v/>
      </c>
    </row>
    <row r="429" spans="1:10" s="7" customFormat="1" ht="24.75" customHeight="1">
      <c r="A429" s="252" t="str">
        <f t="shared" si="19"/>
        <v/>
      </c>
      <c r="B429" s="253" t="str">
        <f t="shared" si="18"/>
        <v/>
      </c>
      <c r="C429" s="118"/>
      <c r="D429" s="119"/>
      <c r="E429" s="119"/>
      <c r="F429" s="409"/>
      <c r="G429" s="410"/>
      <c r="H429" s="411"/>
      <c r="I429" s="120"/>
      <c r="J429" s="7" t="str" cm="1">
        <f t="array" ref="J429">_xlfn.IFS(I429="","",AND(B429&lt;&gt;"土",B429&lt;&gt;"日"),I429,OR(B429&lt;&gt;"土",B429&lt;&gt;"日"),"")</f>
        <v/>
      </c>
    </row>
    <row r="430" spans="1:10" s="7" customFormat="1" ht="24.75" customHeight="1">
      <c r="A430" s="252" t="str">
        <f t="shared" si="19"/>
        <v/>
      </c>
      <c r="B430" s="253" t="str">
        <f t="shared" si="18"/>
        <v/>
      </c>
      <c r="C430" s="118"/>
      <c r="D430" s="119"/>
      <c r="E430" s="119"/>
      <c r="F430" s="409"/>
      <c r="G430" s="410"/>
      <c r="H430" s="411"/>
      <c r="I430" s="120"/>
      <c r="J430" s="7" t="str" cm="1">
        <f t="array" ref="J430">_xlfn.IFS(I430="","",AND(B430&lt;&gt;"土",B430&lt;&gt;"日"),I430,OR(B430&lt;&gt;"土",B430&lt;&gt;"日"),"")</f>
        <v/>
      </c>
    </row>
    <row r="431" spans="1:10" s="7" customFormat="1" ht="24.75" customHeight="1">
      <c r="A431" s="252" t="str">
        <f t="shared" si="19"/>
        <v/>
      </c>
      <c r="B431" s="253" t="str">
        <f t="shared" si="18"/>
        <v/>
      </c>
      <c r="C431" s="118"/>
      <c r="D431" s="119"/>
      <c r="E431" s="119"/>
      <c r="F431" s="409"/>
      <c r="G431" s="410"/>
      <c r="H431" s="411"/>
      <c r="I431" s="120"/>
      <c r="J431" s="7" t="str" cm="1">
        <f t="array" ref="J431">_xlfn.IFS(I431="","",AND(B431&lt;&gt;"土",B431&lt;&gt;"日"),I431,OR(B431&lt;&gt;"土",B431&lt;&gt;"日"),"")</f>
        <v/>
      </c>
    </row>
    <row r="432" spans="1:10" s="7" customFormat="1" ht="24.75" customHeight="1">
      <c r="A432" s="252" t="str">
        <f t="shared" si="19"/>
        <v/>
      </c>
      <c r="B432" s="253" t="str">
        <f t="shared" si="18"/>
        <v/>
      </c>
      <c r="C432" s="118"/>
      <c r="D432" s="119"/>
      <c r="E432" s="119"/>
      <c r="F432" s="409"/>
      <c r="G432" s="410"/>
      <c r="H432" s="411"/>
      <c r="I432" s="120"/>
      <c r="J432" s="7" t="str" cm="1">
        <f t="array" ref="J432">_xlfn.IFS(I432="","",AND(B432&lt;&gt;"土",B432&lt;&gt;"日"),I432,OR(B432&lt;&gt;"土",B432&lt;&gt;"日"),"")</f>
        <v/>
      </c>
    </row>
    <row r="433" spans="1:14" s="7" customFormat="1" ht="24.75" customHeight="1">
      <c r="A433" s="252" t="str">
        <f t="shared" si="19"/>
        <v/>
      </c>
      <c r="B433" s="253" t="str">
        <f t="shared" si="18"/>
        <v/>
      </c>
      <c r="C433" s="118"/>
      <c r="D433" s="119"/>
      <c r="E433" s="119"/>
      <c r="F433" s="409"/>
      <c r="G433" s="410"/>
      <c r="H433" s="411"/>
      <c r="I433" s="120"/>
      <c r="J433" s="7" t="str" cm="1">
        <f t="array" ref="J433">_xlfn.IFS(I433="","",AND(B433&lt;&gt;"土",B433&lt;&gt;"日"),I433,OR(B433&lt;&gt;"土",B433&lt;&gt;"日"),"")</f>
        <v/>
      </c>
    </row>
    <row r="434" spans="1:14" s="7" customFormat="1" ht="24.75" customHeight="1">
      <c r="A434" s="252" t="str">
        <f t="shared" si="19"/>
        <v/>
      </c>
      <c r="B434" s="253" t="str">
        <f t="shared" si="18"/>
        <v/>
      </c>
      <c r="C434" s="118"/>
      <c r="D434" s="119"/>
      <c r="E434" s="119"/>
      <c r="F434" s="409"/>
      <c r="G434" s="410"/>
      <c r="H434" s="411"/>
      <c r="I434" s="120"/>
      <c r="J434" s="7" t="str" cm="1">
        <f t="array" ref="J434">_xlfn.IFS(I434="","",AND(B434&lt;&gt;"土",B434&lt;&gt;"日"),I434,OR(B434&lt;&gt;"土",B434&lt;&gt;"日"),"")</f>
        <v/>
      </c>
    </row>
    <row r="435" spans="1:14" s="7" customFormat="1" ht="24.75" customHeight="1">
      <c r="A435" s="252" t="str">
        <f t="shared" si="19"/>
        <v/>
      </c>
      <c r="B435" s="253" t="str">
        <f t="shared" si="18"/>
        <v/>
      </c>
      <c r="C435" s="118"/>
      <c r="D435" s="119"/>
      <c r="E435" s="119"/>
      <c r="F435" s="409"/>
      <c r="G435" s="410"/>
      <c r="H435" s="411"/>
      <c r="I435" s="120"/>
      <c r="J435" s="7" t="str" cm="1">
        <f t="array" ref="J435">_xlfn.IFS(I435="","",AND(B435&lt;&gt;"土",B435&lt;&gt;"日"),I435,OR(B435&lt;&gt;"土",B435&lt;&gt;"日"),"")</f>
        <v/>
      </c>
    </row>
    <row r="436" spans="1:14" s="7" customFormat="1" ht="24.75" customHeight="1">
      <c r="A436" s="252" t="str">
        <f t="shared" si="19"/>
        <v/>
      </c>
      <c r="B436" s="253" t="str">
        <f t="shared" si="18"/>
        <v/>
      </c>
      <c r="C436" s="118"/>
      <c r="D436" s="119"/>
      <c r="E436" s="119"/>
      <c r="F436" s="409"/>
      <c r="G436" s="410"/>
      <c r="H436" s="411"/>
      <c r="I436" s="120"/>
      <c r="J436" s="7" t="str" cm="1">
        <f t="array" ref="J436">_xlfn.IFS(I436="","",AND(B436&lt;&gt;"土",B436&lt;&gt;"日"),I436,OR(B436&lt;&gt;"土",B436&lt;&gt;"日"),"")</f>
        <v/>
      </c>
    </row>
    <row r="437" spans="1:14" s="7" customFormat="1" ht="24.75" customHeight="1">
      <c r="A437" s="252" t="str">
        <f t="shared" si="19"/>
        <v/>
      </c>
      <c r="B437" s="253" t="str">
        <f t="shared" si="18"/>
        <v/>
      </c>
      <c r="C437" s="118"/>
      <c r="D437" s="119"/>
      <c r="E437" s="119"/>
      <c r="F437" s="409"/>
      <c r="G437" s="410"/>
      <c r="H437" s="411"/>
      <c r="I437" s="120"/>
      <c r="J437" s="7" t="str" cm="1">
        <f t="array" ref="J437">_xlfn.IFS(I437="","",AND(B437&lt;&gt;"土",B437&lt;&gt;"日"),I437,OR(B437&lt;&gt;"土",B437&lt;&gt;"日"),"")</f>
        <v/>
      </c>
    </row>
    <row r="438" spans="1:14" s="7" customFormat="1" ht="24.75" customHeight="1">
      <c r="A438" s="252" t="str">
        <f t="shared" si="19"/>
        <v/>
      </c>
      <c r="B438" s="253" t="str">
        <f t="shared" si="18"/>
        <v/>
      </c>
      <c r="C438" s="118"/>
      <c r="D438" s="119"/>
      <c r="E438" s="118"/>
      <c r="F438" s="409"/>
      <c r="G438" s="410"/>
      <c r="H438" s="411"/>
      <c r="I438" s="120"/>
      <c r="J438" s="7" t="str" cm="1">
        <f t="array" ref="J438">_xlfn.IFS(I438="","",AND(B438&lt;&gt;"土",B438&lt;&gt;"日"),I438,OR(B438&lt;&gt;"土",B438&lt;&gt;"日"),"")</f>
        <v/>
      </c>
    </row>
    <row r="439" spans="1:14" s="7" customFormat="1" ht="24.75" customHeight="1">
      <c r="A439" s="252" t="str">
        <f t="shared" si="19"/>
        <v/>
      </c>
      <c r="B439" s="253" t="str">
        <f t="shared" si="18"/>
        <v/>
      </c>
      <c r="C439" s="118"/>
      <c r="D439" s="119"/>
      <c r="E439" s="118"/>
      <c r="F439" s="409"/>
      <c r="G439" s="410"/>
      <c r="H439" s="411"/>
      <c r="I439" s="120"/>
      <c r="J439" s="7" t="str" cm="1">
        <f t="array" ref="J439">_xlfn.IFS(I439="","",AND(B439&lt;&gt;"土",B439&lt;&gt;"日"),I439,OR(B439&lt;&gt;"土",B439&lt;&gt;"日"),"")</f>
        <v/>
      </c>
    </row>
    <row r="440" spans="1:14" s="7" customFormat="1" ht="24.75" customHeight="1">
      <c r="A440" s="252" t="str">
        <f t="shared" si="19"/>
        <v/>
      </c>
      <c r="B440" s="253" t="str">
        <f t="shared" si="18"/>
        <v/>
      </c>
      <c r="C440" s="118"/>
      <c r="D440" s="119"/>
      <c r="E440" s="118"/>
      <c r="F440" s="409"/>
      <c r="G440" s="410"/>
      <c r="H440" s="411"/>
      <c r="I440" s="120"/>
      <c r="J440" s="7" t="str" cm="1">
        <f t="array" ref="J440">_xlfn.IFS(I440="","",AND(B440&lt;&gt;"土",B440&lt;&gt;"日"),I440,OR(B440&lt;&gt;"土",B440&lt;&gt;"日"),"")</f>
        <v/>
      </c>
    </row>
    <row r="441" spans="1:14" s="7" customFormat="1" ht="24.75" customHeight="1">
      <c r="A441" s="252" t="str">
        <f t="shared" si="19"/>
        <v/>
      </c>
      <c r="B441" s="253" t="str">
        <f t="shared" si="18"/>
        <v/>
      </c>
      <c r="C441" s="118"/>
      <c r="D441" s="119"/>
      <c r="E441" s="118"/>
      <c r="F441" s="409"/>
      <c r="G441" s="410"/>
      <c r="H441" s="411"/>
      <c r="I441" s="120"/>
      <c r="J441" s="7" t="str" cm="1">
        <f t="array" ref="J441">_xlfn.IFS(I441="","",AND(B441&lt;&gt;"土",B441&lt;&gt;"日"),I441,OR(B441&lt;&gt;"土",B441&lt;&gt;"日"),"")</f>
        <v/>
      </c>
      <c r="K441" s="44"/>
      <c r="L441" s="46"/>
      <c r="M441" s="46" t="s">
        <v>54</v>
      </c>
      <c r="N441" s="46" t="s">
        <v>140</v>
      </c>
    </row>
    <row r="442" spans="1:14" s="7" customFormat="1" ht="24.75" customHeight="1">
      <c r="A442" s="252" t="str">
        <f t="shared" si="19"/>
        <v/>
      </c>
      <c r="B442" s="253" t="str">
        <f t="shared" si="18"/>
        <v/>
      </c>
      <c r="C442" s="118"/>
      <c r="D442" s="119"/>
      <c r="E442" s="118"/>
      <c r="F442" s="409"/>
      <c r="G442" s="410"/>
      <c r="H442" s="411"/>
      <c r="I442" s="120"/>
      <c r="J442" s="7" t="str" cm="1">
        <f t="array" ref="J442">_xlfn.IFS(I442="","",AND(B442&lt;&gt;"土",B442&lt;&gt;"日"),I442,OR(B442&lt;&gt;"土",B442&lt;&gt;"日"),"")</f>
        <v/>
      </c>
      <c r="K442" s="396" t="s">
        <v>142</v>
      </c>
      <c r="L442" s="47" t="s">
        <v>30</v>
      </c>
      <c r="M442" s="48">
        <f>D448</f>
        <v>0</v>
      </c>
      <c r="N442" s="48">
        <f>E448</f>
        <v>0</v>
      </c>
    </row>
    <row r="443" spans="1:14" s="7" customFormat="1" ht="24.75" customHeight="1">
      <c r="A443" s="252" t="str" cm="1">
        <f t="array" ref="A443">_xlfn.IFS(A442="","",MONTH(A442+1)=M413,A442+1,TRUE,"")</f>
        <v/>
      </c>
      <c r="B443" s="253" t="str">
        <f t="shared" si="18"/>
        <v/>
      </c>
      <c r="C443" s="118"/>
      <c r="D443" s="119"/>
      <c r="E443" s="118"/>
      <c r="F443" s="409"/>
      <c r="G443" s="410"/>
      <c r="H443" s="411"/>
      <c r="I443" s="120"/>
      <c r="J443" s="7" t="str" cm="1">
        <f t="array" ref="J443">_xlfn.IFS(I443="","",AND(B443&lt;&gt;"土",B443&lt;&gt;"日"),I443,OR(B443&lt;&gt;"土",B443&lt;&gt;"日"),"")</f>
        <v/>
      </c>
      <c r="K443" s="397"/>
      <c r="L443" s="49" t="s">
        <v>141</v>
      </c>
      <c r="M443" s="48">
        <f>D447</f>
        <v>0</v>
      </c>
      <c r="N443" s="48">
        <f>E447</f>
        <v>0</v>
      </c>
    </row>
    <row r="444" spans="1:14" ht="24.75" customHeight="1">
      <c r="A444" s="252" t="str" cm="1">
        <f t="array" ref="A444">_xlfn.IFS(A443="","",MONTH(A443+1)=M413,A443+1,TRUE,"")</f>
        <v/>
      </c>
      <c r="B444" s="253" t="str">
        <f t="shared" si="18"/>
        <v/>
      </c>
      <c r="C444" s="118"/>
      <c r="D444" s="119"/>
      <c r="E444" s="118"/>
      <c r="F444" s="409"/>
      <c r="G444" s="410"/>
      <c r="H444" s="411"/>
      <c r="I444" s="120"/>
      <c r="J444" s="1" t="str" cm="1">
        <f t="array" ref="J444">_xlfn.IFS(I444="","",AND(B444&lt;&gt;"土",B444&lt;&gt;"日"),I444,OR(B444&lt;&gt;"土",B444&lt;&gt;"日"),"")</f>
        <v/>
      </c>
      <c r="K444" s="397"/>
      <c r="L444" s="49" t="s">
        <v>40</v>
      </c>
      <c r="M444" s="50" t="str">
        <f>IFERROR(ROUNDDOWN(M443/M442,3),"")</f>
        <v/>
      </c>
      <c r="N444" s="50" t="str">
        <f>IFERROR(ROUNDDOWN(N443/N442,3),"")</f>
        <v/>
      </c>
    </row>
    <row r="445" spans="1:14" ht="24.75" customHeight="1">
      <c r="A445" s="252" t="str" cm="1">
        <f t="array" ref="A445">_xlfn.IFS(A444="","",MONTH(A444+1)=M413,A444+1,TRUE,"")</f>
        <v/>
      </c>
      <c r="B445" s="253" t="str">
        <f t="shared" si="18"/>
        <v/>
      </c>
      <c r="C445" s="118"/>
      <c r="D445" s="119"/>
      <c r="E445" s="118"/>
      <c r="F445" s="409"/>
      <c r="G445" s="410"/>
      <c r="H445" s="411"/>
      <c r="I445" s="120"/>
      <c r="J445" s="1" t="str" cm="1">
        <f t="array" ref="J445">_xlfn.IFS(I445="","",AND(B445&lt;&gt;"土",B445&lt;&gt;"日"),I445,OR(B445&lt;&gt;"土",B445&lt;&gt;"日"),"")</f>
        <v/>
      </c>
      <c r="K445" s="397"/>
      <c r="L445" s="47" t="s">
        <v>55</v>
      </c>
      <c r="M445" s="51" t="str">
        <f>IF(M444="","",IF(M444&gt;=0.285,"4週8休以上",IF(M444&gt;=0.25,"4週7休以上4週8休未満",IF(M444&gt;=0.214,"4週6休以上4週7休未満",IF(0.214&gt;M444,"4週6休未満")))))</f>
        <v/>
      </c>
      <c r="N445" s="51" t="str">
        <f>IF(N444="","",IF(N444&gt;=0.7,"70%以上",IF(0.7&gt;N444,"70%未満")))</f>
        <v/>
      </c>
    </row>
    <row r="446" spans="1:14" s="8" customFormat="1" ht="3" customHeight="1" thickBot="1">
      <c r="A446" s="4"/>
      <c r="B446" s="26"/>
      <c r="C446" s="4"/>
      <c r="D446" s="4"/>
      <c r="E446" s="4"/>
      <c r="F446" s="4"/>
      <c r="G446" s="4"/>
      <c r="H446" s="4"/>
      <c r="I446" s="4"/>
      <c r="K446" s="45"/>
      <c r="L446" s="52"/>
      <c r="M446" s="52"/>
      <c r="N446" s="52"/>
    </row>
    <row r="447" spans="1:14" s="21" customFormat="1" ht="24.75" customHeight="1">
      <c r="A447" s="403" t="s">
        <v>163</v>
      </c>
      <c r="B447" s="404"/>
      <c r="C447" s="236">
        <f>COUNTIF(C415:C445,"○")</f>
        <v>0</v>
      </c>
      <c r="D447" s="236">
        <f>COUNTIF(D415:D445,"○")+COUNTIF(D415:D445,"●")</f>
        <v>0</v>
      </c>
      <c r="E447" s="237">
        <f>COUNTIF(E415:E445,"◎")</f>
        <v>0</v>
      </c>
      <c r="F447" s="38"/>
      <c r="G447" s="34"/>
      <c r="H447" s="34"/>
      <c r="I447" s="34"/>
      <c r="J447" s="21">
        <f>COUNTA(J415:J445)-COUNTBLANK(J415:J445)</f>
        <v>0</v>
      </c>
      <c r="K447" s="398" t="s">
        <v>102</v>
      </c>
      <c r="L447" s="47" t="s">
        <v>30</v>
      </c>
      <c r="M447" s="48" t="str">
        <f>IF(M444="","",M402+M442)</f>
        <v/>
      </c>
      <c r="N447" s="48" t="str">
        <f>IF(N444="","",N402+N442)</f>
        <v/>
      </c>
    </row>
    <row r="448" spans="1:14" s="21" customFormat="1" ht="24.75" customHeight="1" thickBot="1">
      <c r="A448" s="405" t="s">
        <v>164</v>
      </c>
      <c r="B448" s="406"/>
      <c r="C448" s="238">
        <f>IFERROR(IF(M413="",0,DAY(EOMONTH(A415,0))-COUNTIF(C415:C445,"―")),0)</f>
        <v>0</v>
      </c>
      <c r="D448" s="239">
        <f>IFERROR(IF(M413="",0,DAY(EOMONTH(A415,0))-COUNTIF(D415:D445,"―")),0)</f>
        <v>0</v>
      </c>
      <c r="E448" s="240" cm="1">
        <f t="array" ref="E448">_xlfn.IFS(A412="令和　年　月",0,M413="",0,COUNTIF(B415:B445,"土")+COUNTIF(B415:B445,"日")+J447-COUNTIF(E415:E445,"―")=0,0,TRUE,COUNTIF(B415:B445,"土")+COUNTIF(B415:B445,"日")+J447-COUNTIF(E415:E445,"―"))</f>
        <v>0</v>
      </c>
      <c r="F448" s="38"/>
      <c r="G448" s="248" t="s">
        <v>112</v>
      </c>
      <c r="H448" s="244" t="str">
        <f>M449</f>
        <v/>
      </c>
      <c r="I448" s="245" t="str">
        <f>M450</f>
        <v/>
      </c>
      <c r="K448" s="397"/>
      <c r="L448" s="49" t="s">
        <v>141</v>
      </c>
      <c r="M448" s="48" t="str">
        <f>IF(M444="","",M403+M443)</f>
        <v/>
      </c>
      <c r="N448" s="48" t="str">
        <f>IF(N444="","",N403+N443)</f>
        <v/>
      </c>
    </row>
    <row r="449" spans="1:14" s="21" customFormat="1" ht="24.75" customHeight="1" thickTop="1" thickBot="1">
      <c r="A449" s="407" t="s">
        <v>90</v>
      </c>
      <c r="B449" s="408"/>
      <c r="C449" s="241" t="str">
        <f>IFERROR(ROUNDDOWN(C447/C448,3),"-")</f>
        <v>-</v>
      </c>
      <c r="D449" s="242" t="str">
        <f>IFERROR(ROUNDDOWN(D447/D448,3),"-")</f>
        <v>-</v>
      </c>
      <c r="E449" s="243" t="str">
        <f>IFERROR(ROUNDDOWN(E447/E448,3),"-")</f>
        <v>-</v>
      </c>
      <c r="F449" s="99"/>
      <c r="G449" s="249" t="s">
        <v>113</v>
      </c>
      <c r="H449" s="246" t="str">
        <f>N449</f>
        <v/>
      </c>
      <c r="I449" s="247" t="str">
        <f>N450</f>
        <v/>
      </c>
      <c r="K449" s="397"/>
      <c r="L449" s="49" t="s">
        <v>40</v>
      </c>
      <c r="M449" s="50" t="str">
        <f>IFERROR(ROUNDDOWN(M448/M447,3),"")</f>
        <v/>
      </c>
      <c r="N449" s="50" t="str">
        <f>IFERROR(ROUNDDOWN(N448/N447,3),"")</f>
        <v/>
      </c>
    </row>
    <row r="450" spans="1:14" ht="57" customHeight="1">
      <c r="A450" s="401" t="s">
        <v>257</v>
      </c>
      <c r="B450" s="401"/>
      <c r="C450" s="401"/>
      <c r="D450" s="401"/>
      <c r="E450" s="401"/>
      <c r="F450" s="401"/>
      <c r="G450" s="401"/>
      <c r="H450" s="401"/>
      <c r="I450" s="402"/>
      <c r="K450" s="397"/>
      <c r="L450" s="47" t="s">
        <v>55</v>
      </c>
      <c r="M450" s="51" t="str">
        <f>IF(M449="","",IF(M449&gt;=0.285,"4週8休以上",IF(M449&gt;=0.25,"4週7休以上4週8休未満",IF(M449&gt;=0.214,"4週6休以上4週7休未満",IF(0.214&gt;M449,"4週6休未満")))))</f>
        <v/>
      </c>
      <c r="N450" s="51" t="str">
        <f>IF(N449="","",IF(N449&gt;=0.7,"70%以上",IF(0.7&gt;N449,"70%未満")))</f>
        <v/>
      </c>
    </row>
    <row r="451" spans="1:14" s="7" customFormat="1" ht="15" customHeight="1">
      <c r="A451" s="9" t="s">
        <v>12</v>
      </c>
      <c r="B451" s="10"/>
      <c r="C451" s="22"/>
      <c r="D451" s="22"/>
      <c r="E451" s="22"/>
      <c r="F451" s="22"/>
      <c r="G451" s="22"/>
      <c r="H451" s="22"/>
      <c r="I451" s="22"/>
    </row>
    <row r="452" spans="1:14" s="7" customFormat="1" ht="17.25" customHeight="1">
      <c r="A452" s="418" t="s">
        <v>220</v>
      </c>
      <c r="B452" s="418"/>
      <c r="C452" s="418"/>
      <c r="D452" s="418"/>
      <c r="E452" s="418"/>
      <c r="F452" s="418"/>
      <c r="G452" s="418"/>
      <c r="H452" s="418"/>
      <c r="I452" s="342"/>
    </row>
    <row r="453" spans="1:14" s="19" customFormat="1" ht="18" customHeight="1">
      <c r="A453" s="417" t="s">
        <v>9</v>
      </c>
      <c r="B453" s="417"/>
      <c r="C453" s="17" t="str">
        <f>IF(A457="令和　年　月","","第 "&amp;基本情報入力!$C$3&amp;" 号")</f>
        <v/>
      </c>
      <c r="D453" s="18"/>
      <c r="E453" s="18"/>
      <c r="F453" s="39"/>
      <c r="G453" s="39" t="s">
        <v>107</v>
      </c>
      <c r="H453" s="415" t="str">
        <f>IF(A457="令和　年　月","　　　年　　月　　日",基本情報入力!$C$13)</f>
        <v>　　　年　　月　　日</v>
      </c>
      <c r="I453" s="416"/>
    </row>
    <row r="454" spans="1:14" s="19" customFormat="1" ht="18" customHeight="1">
      <c r="A454" s="417" t="s">
        <v>10</v>
      </c>
      <c r="B454" s="417"/>
      <c r="C454" s="432" t="str">
        <f>IF(A457="令和　年　月","",基本情報入力!$C$4)</f>
        <v/>
      </c>
      <c r="D454" s="432"/>
      <c r="E454" s="432"/>
      <c r="F454" s="432"/>
      <c r="G454" s="33" t="s">
        <v>108</v>
      </c>
      <c r="H454" s="415" t="str">
        <f>IF(A457="令和　年　月","　　　年　　月　　日",基本情報入力!$C$14)</f>
        <v>　　　年　　月　　日</v>
      </c>
      <c r="I454" s="416"/>
    </row>
    <row r="455" spans="1:14" s="19" customFormat="1" ht="18" customHeight="1">
      <c r="A455" s="417" t="s">
        <v>11</v>
      </c>
      <c r="B455" s="417"/>
      <c r="C455" s="432" t="str">
        <f>IF(A457="令和　年　月","",基本情報入力!$C$8)</f>
        <v/>
      </c>
      <c r="D455" s="432"/>
      <c r="E455" s="432"/>
      <c r="F455" s="432"/>
      <c r="G455" s="33" t="s">
        <v>106</v>
      </c>
      <c r="H455" s="415" t="str">
        <f>IF(A457="令和　年　月","　　　年　　月　　日",基本情報入力!$C$15)</f>
        <v>　　　年　　月　　日</v>
      </c>
      <c r="I455" s="416"/>
      <c r="L455" s="19" t="s">
        <v>39</v>
      </c>
      <c r="M455" s="19">
        <f>M410+1</f>
        <v>11</v>
      </c>
    </row>
    <row r="456" spans="1:14" s="7" customFormat="1" ht="8.25" customHeight="1">
      <c r="A456" s="25"/>
      <c r="B456" s="25"/>
      <c r="C456" s="14"/>
      <c r="D456" s="14"/>
      <c r="E456" s="14"/>
      <c r="F456" s="14"/>
      <c r="G456" s="13"/>
      <c r="H456" s="13"/>
      <c r="I456" s="13"/>
    </row>
    <row r="457" spans="1:14" s="19" customFormat="1" ht="18.75" customHeight="1">
      <c r="A457" s="424" t="str" cm="1">
        <f t="array" ref="A457">_xlfn.IFS(基本情報入力!$C$13=0,"令和　年　月",EOMONTH(基本情報入力!$C$13,M459-1)&gt;=基本情報入力!$C$14,"令和　年　月",TRUE,EOMONTH(基本情報入力!$C$13,M459))</f>
        <v>令和　年　月</v>
      </c>
      <c r="B457" s="424"/>
      <c r="C457" s="424"/>
      <c r="D457" s="20"/>
      <c r="E457" s="20"/>
      <c r="F457" s="20"/>
      <c r="G457" s="27"/>
      <c r="H457" s="27"/>
      <c r="I457" s="27" t="str">
        <f>IF(A457="令和　年　月","No.  "&amp;"　　","No."&amp;$M455&amp;"　　")</f>
        <v>No.  　　</v>
      </c>
      <c r="L457" s="7" t="s">
        <v>34</v>
      </c>
      <c r="M457" s="7" t="str">
        <f>IFERROR(YEAR(A457),"****")</f>
        <v>****</v>
      </c>
      <c r="N457" s="7" t="s">
        <v>66</v>
      </c>
    </row>
    <row r="458" spans="1:14" ht="24.75" customHeight="1">
      <c r="A458" s="419" t="s">
        <v>167</v>
      </c>
      <c r="B458" s="421" t="s">
        <v>4</v>
      </c>
      <c r="C458" s="399" t="s">
        <v>5</v>
      </c>
      <c r="D458" s="399" t="s">
        <v>6</v>
      </c>
      <c r="E458" s="399" t="s">
        <v>91</v>
      </c>
      <c r="F458" s="399" t="s">
        <v>7</v>
      </c>
      <c r="G458" s="399"/>
      <c r="H458" s="399"/>
      <c r="I458" s="399" t="s">
        <v>145</v>
      </c>
      <c r="L458" s="19" t="s">
        <v>37</v>
      </c>
      <c r="M458" s="19" t="str">
        <f>IF(EDATE(基本情報入力!$C$13,M459-1)&gt;=基本情報入力!$C$14,"",MONTH(EOMONTH(基本情報入力!$C$13,M459)))</f>
        <v/>
      </c>
      <c r="N458" s="19" t="s">
        <v>32</v>
      </c>
    </row>
    <row r="459" spans="1:14" ht="24.75" customHeight="1" thickBot="1">
      <c r="A459" s="420"/>
      <c r="B459" s="422"/>
      <c r="C459" s="423"/>
      <c r="D459" s="423"/>
      <c r="E459" s="400"/>
      <c r="F459" s="423"/>
      <c r="G459" s="423"/>
      <c r="H459" s="423"/>
      <c r="I459" s="423"/>
      <c r="L459" s="1" t="s">
        <v>38</v>
      </c>
      <c r="M459" s="1">
        <f>M455-1</f>
        <v>10</v>
      </c>
      <c r="N459" s="1" t="s">
        <v>67</v>
      </c>
    </row>
    <row r="460" spans="1:14" ht="24.75" customHeight="1" thickTop="1">
      <c r="A460" s="250" t="str">
        <f>IFERROR(DATE(M457,M458,1),"")</f>
        <v/>
      </c>
      <c r="B460" s="251" t="str">
        <f t="shared" ref="B460:B490" si="20">IF(A460="","",TEXT(WEEKDAY(+A460),"aaa"))</f>
        <v/>
      </c>
      <c r="C460" s="115"/>
      <c r="D460" s="116"/>
      <c r="E460" s="116"/>
      <c r="F460" s="412"/>
      <c r="G460" s="413"/>
      <c r="H460" s="414"/>
      <c r="I460" s="117"/>
      <c r="J460" s="1" t="str" cm="1">
        <f t="array" ref="J460">_xlfn.IFS(I460="","",AND(B460&lt;&gt;"土",B460&lt;&gt;"日"),I460,OR(B460&lt;&gt;"土",B460&lt;&gt;"日"),"")</f>
        <v/>
      </c>
    </row>
    <row r="461" spans="1:14" ht="24.75" customHeight="1">
      <c r="A461" s="252" t="str">
        <f>IFERROR(A460+1,"")</f>
        <v/>
      </c>
      <c r="B461" s="253" t="str">
        <f t="shared" si="20"/>
        <v/>
      </c>
      <c r="C461" s="118"/>
      <c r="D461" s="119"/>
      <c r="E461" s="119"/>
      <c r="F461" s="409"/>
      <c r="G461" s="410"/>
      <c r="H461" s="411"/>
      <c r="I461" s="120"/>
      <c r="J461" s="1" t="str" cm="1">
        <f t="array" ref="J461">_xlfn.IFS(I461="","",AND(B461&lt;&gt;"土",B461&lt;&gt;"日"),I461,OR(B461&lt;&gt;"土",B461&lt;&gt;"日"),"")</f>
        <v/>
      </c>
    </row>
    <row r="462" spans="1:14" s="7" customFormat="1" ht="24.75" customHeight="1">
      <c r="A462" s="252" t="str">
        <f t="shared" ref="A462:A487" si="21">IFERROR(A461+1,"")</f>
        <v/>
      </c>
      <c r="B462" s="253" t="str">
        <f t="shared" si="20"/>
        <v/>
      </c>
      <c r="C462" s="118"/>
      <c r="D462" s="119"/>
      <c r="E462" s="119"/>
      <c r="F462" s="409"/>
      <c r="G462" s="410"/>
      <c r="H462" s="411"/>
      <c r="I462" s="120"/>
      <c r="J462" s="7" t="str" cm="1">
        <f t="array" ref="J462">_xlfn.IFS(I462="","",AND(B462&lt;&gt;"土",B462&lt;&gt;"日"),I462,OR(B462&lt;&gt;"土",B462&lt;&gt;"日"),"")</f>
        <v/>
      </c>
    </row>
    <row r="463" spans="1:14" s="7" customFormat="1" ht="24.75" customHeight="1">
      <c r="A463" s="252" t="str">
        <f t="shared" si="21"/>
        <v/>
      </c>
      <c r="B463" s="253" t="str">
        <f t="shared" si="20"/>
        <v/>
      </c>
      <c r="C463" s="118"/>
      <c r="D463" s="119"/>
      <c r="E463" s="119"/>
      <c r="F463" s="409"/>
      <c r="G463" s="410"/>
      <c r="H463" s="411"/>
      <c r="I463" s="120"/>
      <c r="J463" s="7" t="str" cm="1">
        <f t="array" ref="J463">_xlfn.IFS(I463="","",AND(B463&lt;&gt;"土",B463&lt;&gt;"日"),I463,OR(B463&lt;&gt;"土",B463&lt;&gt;"日"),"")</f>
        <v/>
      </c>
    </row>
    <row r="464" spans="1:14" s="7" customFormat="1" ht="24.75" customHeight="1">
      <c r="A464" s="252" t="str">
        <f t="shared" si="21"/>
        <v/>
      </c>
      <c r="B464" s="253" t="str">
        <f t="shared" si="20"/>
        <v/>
      </c>
      <c r="C464" s="118"/>
      <c r="D464" s="119"/>
      <c r="E464" s="119"/>
      <c r="F464" s="409"/>
      <c r="G464" s="410"/>
      <c r="H464" s="411"/>
      <c r="I464" s="120"/>
      <c r="J464" s="7" t="str" cm="1">
        <f t="array" ref="J464">_xlfn.IFS(I464="","",AND(B464&lt;&gt;"土",B464&lt;&gt;"日"),I464,OR(B464&lt;&gt;"土",B464&lt;&gt;"日"),"")</f>
        <v/>
      </c>
    </row>
    <row r="465" spans="1:10" s="7" customFormat="1" ht="24.75" customHeight="1">
      <c r="A465" s="252" t="str">
        <f t="shared" si="21"/>
        <v/>
      </c>
      <c r="B465" s="253" t="str">
        <f t="shared" si="20"/>
        <v/>
      </c>
      <c r="C465" s="118"/>
      <c r="D465" s="119"/>
      <c r="E465" s="119"/>
      <c r="F465" s="409"/>
      <c r="G465" s="410"/>
      <c r="H465" s="411"/>
      <c r="I465" s="120"/>
      <c r="J465" s="7" t="str" cm="1">
        <f t="array" ref="J465">_xlfn.IFS(I465="","",AND(B465&lt;&gt;"土",B465&lt;&gt;"日"),I465,OR(B465&lt;&gt;"土",B465&lt;&gt;"日"),"")</f>
        <v/>
      </c>
    </row>
    <row r="466" spans="1:10" s="7" customFormat="1" ht="24.75" customHeight="1">
      <c r="A466" s="252" t="str">
        <f t="shared" si="21"/>
        <v/>
      </c>
      <c r="B466" s="253" t="str">
        <f t="shared" si="20"/>
        <v/>
      </c>
      <c r="C466" s="118"/>
      <c r="D466" s="119"/>
      <c r="E466" s="119"/>
      <c r="F466" s="409"/>
      <c r="G466" s="410"/>
      <c r="H466" s="411"/>
      <c r="I466" s="120"/>
      <c r="J466" s="7" t="str" cm="1">
        <f t="array" ref="J466">_xlfn.IFS(I466="","",AND(B466&lt;&gt;"土",B466&lt;&gt;"日"),I466,OR(B466&lt;&gt;"土",B466&lt;&gt;"日"),"")</f>
        <v/>
      </c>
    </row>
    <row r="467" spans="1:10" s="7" customFormat="1" ht="24.75" customHeight="1">
      <c r="A467" s="252" t="str">
        <f t="shared" si="21"/>
        <v/>
      </c>
      <c r="B467" s="253" t="str">
        <f t="shared" si="20"/>
        <v/>
      </c>
      <c r="C467" s="118"/>
      <c r="D467" s="119"/>
      <c r="E467" s="119"/>
      <c r="F467" s="409"/>
      <c r="G467" s="410"/>
      <c r="H467" s="411"/>
      <c r="I467" s="120"/>
      <c r="J467" s="7" t="str" cm="1">
        <f t="array" ref="J467">_xlfn.IFS(I467="","",AND(B467&lt;&gt;"土",B467&lt;&gt;"日"),I467,OR(B467&lt;&gt;"土",B467&lt;&gt;"日"),"")</f>
        <v/>
      </c>
    </row>
    <row r="468" spans="1:10" s="7" customFormat="1" ht="24.75" customHeight="1">
      <c r="A468" s="252" t="str">
        <f t="shared" si="21"/>
        <v/>
      </c>
      <c r="B468" s="253" t="str">
        <f t="shared" si="20"/>
        <v/>
      </c>
      <c r="C468" s="118"/>
      <c r="D468" s="119"/>
      <c r="E468" s="119"/>
      <c r="F468" s="409"/>
      <c r="G468" s="410"/>
      <c r="H468" s="411"/>
      <c r="I468" s="120"/>
      <c r="J468" s="7" t="str" cm="1">
        <f t="array" ref="J468">_xlfn.IFS(I468="","",AND(B468&lt;&gt;"土",B468&lt;&gt;"日"),I468,OR(B468&lt;&gt;"土",B468&lt;&gt;"日"),"")</f>
        <v/>
      </c>
    </row>
    <row r="469" spans="1:10" s="7" customFormat="1" ht="24.75" customHeight="1">
      <c r="A469" s="252" t="str">
        <f t="shared" si="21"/>
        <v/>
      </c>
      <c r="B469" s="253" t="str">
        <f t="shared" si="20"/>
        <v/>
      </c>
      <c r="C469" s="118"/>
      <c r="D469" s="119"/>
      <c r="E469" s="119"/>
      <c r="F469" s="409"/>
      <c r="G469" s="410"/>
      <c r="H469" s="411"/>
      <c r="I469" s="120"/>
      <c r="J469" s="7" t="str" cm="1">
        <f t="array" ref="J469">_xlfn.IFS(I469="","",AND(B469&lt;&gt;"土",B469&lt;&gt;"日"),I469,OR(B469&lt;&gt;"土",B469&lt;&gt;"日"),"")</f>
        <v/>
      </c>
    </row>
    <row r="470" spans="1:10" s="7" customFormat="1" ht="24.75" customHeight="1">
      <c r="A470" s="252" t="str">
        <f t="shared" si="21"/>
        <v/>
      </c>
      <c r="B470" s="253" t="str">
        <f t="shared" si="20"/>
        <v/>
      </c>
      <c r="C470" s="118"/>
      <c r="D470" s="119"/>
      <c r="E470" s="119"/>
      <c r="F470" s="409"/>
      <c r="G470" s="410"/>
      <c r="H470" s="411"/>
      <c r="I470" s="120"/>
      <c r="J470" s="7" t="str" cm="1">
        <f t="array" ref="J470">_xlfn.IFS(I470="","",AND(B470&lt;&gt;"土",B470&lt;&gt;"日"),I470,OR(B470&lt;&gt;"土",B470&lt;&gt;"日"),"")</f>
        <v/>
      </c>
    </row>
    <row r="471" spans="1:10" s="7" customFormat="1" ht="24.75" customHeight="1">
      <c r="A471" s="252" t="str">
        <f t="shared" si="21"/>
        <v/>
      </c>
      <c r="B471" s="253" t="str">
        <f t="shared" si="20"/>
        <v/>
      </c>
      <c r="C471" s="118"/>
      <c r="D471" s="119"/>
      <c r="E471" s="119"/>
      <c r="F471" s="409"/>
      <c r="G471" s="410"/>
      <c r="H471" s="411"/>
      <c r="I471" s="120"/>
      <c r="J471" s="7" t="str" cm="1">
        <f t="array" ref="J471">_xlfn.IFS(I471="","",AND(B471&lt;&gt;"土",B471&lt;&gt;"日"),I471,OR(B471&lt;&gt;"土",B471&lt;&gt;"日"),"")</f>
        <v/>
      </c>
    </row>
    <row r="472" spans="1:10" s="7" customFormat="1" ht="24.75" customHeight="1">
      <c r="A472" s="252" t="str">
        <f t="shared" si="21"/>
        <v/>
      </c>
      <c r="B472" s="253" t="str">
        <f t="shared" si="20"/>
        <v/>
      </c>
      <c r="C472" s="118"/>
      <c r="D472" s="119"/>
      <c r="E472" s="119"/>
      <c r="F472" s="409"/>
      <c r="G472" s="410"/>
      <c r="H472" s="411"/>
      <c r="I472" s="120"/>
      <c r="J472" s="7" t="str" cm="1">
        <f t="array" ref="J472">_xlfn.IFS(I472="","",AND(B472&lt;&gt;"土",B472&lt;&gt;"日"),I472,OR(B472&lt;&gt;"土",B472&lt;&gt;"日"),"")</f>
        <v/>
      </c>
    </row>
    <row r="473" spans="1:10" s="7" customFormat="1" ht="24.75" customHeight="1">
      <c r="A473" s="252" t="str">
        <f t="shared" si="21"/>
        <v/>
      </c>
      <c r="B473" s="253" t="str">
        <f t="shared" si="20"/>
        <v/>
      </c>
      <c r="C473" s="118"/>
      <c r="D473" s="119"/>
      <c r="E473" s="119"/>
      <c r="F473" s="409"/>
      <c r="G473" s="410"/>
      <c r="H473" s="411"/>
      <c r="I473" s="120"/>
      <c r="J473" s="7" t="str" cm="1">
        <f t="array" ref="J473">_xlfn.IFS(I473="","",AND(B473&lt;&gt;"土",B473&lt;&gt;"日"),I473,OR(B473&lt;&gt;"土",B473&lt;&gt;"日"),"")</f>
        <v/>
      </c>
    </row>
    <row r="474" spans="1:10" s="7" customFormat="1" ht="24.75" customHeight="1">
      <c r="A474" s="252" t="str">
        <f t="shared" si="21"/>
        <v/>
      </c>
      <c r="B474" s="253" t="str">
        <f t="shared" si="20"/>
        <v/>
      </c>
      <c r="C474" s="118"/>
      <c r="D474" s="119"/>
      <c r="E474" s="119"/>
      <c r="F474" s="409"/>
      <c r="G474" s="410"/>
      <c r="H474" s="411"/>
      <c r="I474" s="120"/>
      <c r="J474" s="7" t="str" cm="1">
        <f t="array" ref="J474">_xlfn.IFS(I474="","",AND(B474&lt;&gt;"土",B474&lt;&gt;"日"),I474,OR(B474&lt;&gt;"土",B474&lt;&gt;"日"),"")</f>
        <v/>
      </c>
    </row>
    <row r="475" spans="1:10" s="7" customFormat="1" ht="24.75" customHeight="1">
      <c r="A475" s="252" t="str">
        <f t="shared" si="21"/>
        <v/>
      </c>
      <c r="B475" s="253" t="str">
        <f t="shared" si="20"/>
        <v/>
      </c>
      <c r="C475" s="118"/>
      <c r="D475" s="119"/>
      <c r="E475" s="119"/>
      <c r="F475" s="409"/>
      <c r="G475" s="410"/>
      <c r="H475" s="411"/>
      <c r="I475" s="120"/>
      <c r="J475" s="7" t="str" cm="1">
        <f t="array" ref="J475">_xlfn.IFS(I475="","",AND(B475&lt;&gt;"土",B475&lt;&gt;"日"),I475,OR(B475&lt;&gt;"土",B475&lt;&gt;"日"),"")</f>
        <v/>
      </c>
    </row>
    <row r="476" spans="1:10" s="7" customFormat="1" ht="24.75" customHeight="1">
      <c r="A476" s="252" t="str">
        <f t="shared" si="21"/>
        <v/>
      </c>
      <c r="B476" s="253" t="str">
        <f t="shared" si="20"/>
        <v/>
      </c>
      <c r="C476" s="118"/>
      <c r="D476" s="119"/>
      <c r="E476" s="119"/>
      <c r="F476" s="409"/>
      <c r="G476" s="410"/>
      <c r="H476" s="411"/>
      <c r="I476" s="120"/>
      <c r="J476" s="7" t="str" cm="1">
        <f t="array" ref="J476">_xlfn.IFS(I476="","",AND(B476&lt;&gt;"土",B476&lt;&gt;"日"),I476,OR(B476&lt;&gt;"土",B476&lt;&gt;"日"),"")</f>
        <v/>
      </c>
    </row>
    <row r="477" spans="1:10" s="7" customFormat="1" ht="24.75" customHeight="1">
      <c r="A477" s="252" t="str">
        <f t="shared" si="21"/>
        <v/>
      </c>
      <c r="B477" s="253" t="str">
        <f t="shared" si="20"/>
        <v/>
      </c>
      <c r="C477" s="118"/>
      <c r="D477" s="119"/>
      <c r="E477" s="119"/>
      <c r="F477" s="409"/>
      <c r="G477" s="410"/>
      <c r="H477" s="411"/>
      <c r="I477" s="120"/>
      <c r="J477" s="7" t="str" cm="1">
        <f t="array" ref="J477">_xlfn.IFS(I477="","",AND(B477&lt;&gt;"土",B477&lt;&gt;"日"),I477,OR(B477&lt;&gt;"土",B477&lt;&gt;"日"),"")</f>
        <v/>
      </c>
    </row>
    <row r="478" spans="1:10" s="7" customFormat="1" ht="24.75" customHeight="1">
      <c r="A478" s="252" t="str">
        <f t="shared" si="21"/>
        <v/>
      </c>
      <c r="B478" s="253" t="str">
        <f t="shared" si="20"/>
        <v/>
      </c>
      <c r="C478" s="118"/>
      <c r="D478" s="119"/>
      <c r="E478" s="119"/>
      <c r="F478" s="409"/>
      <c r="G478" s="410"/>
      <c r="H478" s="411"/>
      <c r="I478" s="120"/>
      <c r="J478" s="7" t="str" cm="1">
        <f t="array" ref="J478">_xlfn.IFS(I478="","",AND(B478&lt;&gt;"土",B478&lt;&gt;"日"),I478,OR(B478&lt;&gt;"土",B478&lt;&gt;"日"),"")</f>
        <v/>
      </c>
    </row>
    <row r="479" spans="1:10" s="7" customFormat="1" ht="24.75" customHeight="1">
      <c r="A479" s="252" t="str">
        <f t="shared" si="21"/>
        <v/>
      </c>
      <c r="B479" s="253" t="str">
        <f t="shared" si="20"/>
        <v/>
      </c>
      <c r="C479" s="118"/>
      <c r="D479" s="119"/>
      <c r="E479" s="119"/>
      <c r="F479" s="409"/>
      <c r="G479" s="410"/>
      <c r="H479" s="411"/>
      <c r="I479" s="120"/>
      <c r="J479" s="7" t="str" cm="1">
        <f t="array" ref="J479">_xlfn.IFS(I479="","",AND(B479&lt;&gt;"土",B479&lt;&gt;"日"),I479,OR(B479&lt;&gt;"土",B479&lt;&gt;"日"),"")</f>
        <v/>
      </c>
    </row>
    <row r="480" spans="1:10" s="7" customFormat="1" ht="24.75" customHeight="1">
      <c r="A480" s="252" t="str">
        <f t="shared" si="21"/>
        <v/>
      </c>
      <c r="B480" s="253" t="str">
        <f t="shared" si="20"/>
        <v/>
      </c>
      <c r="C480" s="118"/>
      <c r="D480" s="119"/>
      <c r="E480" s="119"/>
      <c r="F480" s="409"/>
      <c r="G480" s="410"/>
      <c r="H480" s="411"/>
      <c r="I480" s="120"/>
      <c r="J480" s="7" t="str" cm="1">
        <f t="array" ref="J480">_xlfn.IFS(I480="","",AND(B480&lt;&gt;"土",B480&lt;&gt;"日"),I480,OR(B480&lt;&gt;"土",B480&lt;&gt;"日"),"")</f>
        <v/>
      </c>
    </row>
    <row r="481" spans="1:14" s="7" customFormat="1" ht="24.75" customHeight="1">
      <c r="A481" s="252" t="str">
        <f t="shared" si="21"/>
        <v/>
      </c>
      <c r="B481" s="253" t="str">
        <f t="shared" si="20"/>
        <v/>
      </c>
      <c r="C481" s="118"/>
      <c r="D481" s="119"/>
      <c r="E481" s="119"/>
      <c r="F481" s="409"/>
      <c r="G481" s="410"/>
      <c r="H481" s="411"/>
      <c r="I481" s="120"/>
      <c r="J481" s="7" t="str" cm="1">
        <f t="array" ref="J481">_xlfn.IFS(I481="","",AND(B481&lt;&gt;"土",B481&lt;&gt;"日"),I481,OR(B481&lt;&gt;"土",B481&lt;&gt;"日"),"")</f>
        <v/>
      </c>
    </row>
    <row r="482" spans="1:14" s="7" customFormat="1" ht="24.75" customHeight="1">
      <c r="A482" s="252" t="str">
        <f t="shared" si="21"/>
        <v/>
      </c>
      <c r="B482" s="253" t="str">
        <f t="shared" si="20"/>
        <v/>
      </c>
      <c r="C482" s="118"/>
      <c r="D482" s="119"/>
      <c r="E482" s="119"/>
      <c r="F482" s="409"/>
      <c r="G482" s="410"/>
      <c r="H482" s="411"/>
      <c r="I482" s="120"/>
      <c r="J482" s="7" t="str" cm="1">
        <f t="array" ref="J482">_xlfn.IFS(I482="","",AND(B482&lt;&gt;"土",B482&lt;&gt;"日"),I482,OR(B482&lt;&gt;"土",B482&lt;&gt;"日"),"")</f>
        <v/>
      </c>
    </row>
    <row r="483" spans="1:14" s="7" customFormat="1" ht="24.75" customHeight="1">
      <c r="A483" s="252" t="str">
        <f t="shared" si="21"/>
        <v/>
      </c>
      <c r="B483" s="253" t="str">
        <f t="shared" si="20"/>
        <v/>
      </c>
      <c r="C483" s="118"/>
      <c r="D483" s="119"/>
      <c r="E483" s="118"/>
      <c r="F483" s="409"/>
      <c r="G483" s="410"/>
      <c r="H483" s="411"/>
      <c r="I483" s="120"/>
      <c r="J483" s="7" t="str" cm="1">
        <f t="array" ref="J483">_xlfn.IFS(I483="","",AND(B483&lt;&gt;"土",B483&lt;&gt;"日"),I483,OR(B483&lt;&gt;"土",B483&lt;&gt;"日"),"")</f>
        <v/>
      </c>
    </row>
    <row r="484" spans="1:14" s="7" customFormat="1" ht="24.75" customHeight="1">
      <c r="A484" s="252" t="str">
        <f t="shared" si="21"/>
        <v/>
      </c>
      <c r="B484" s="253" t="str">
        <f t="shared" si="20"/>
        <v/>
      </c>
      <c r="C484" s="118"/>
      <c r="D484" s="119"/>
      <c r="E484" s="118"/>
      <c r="F484" s="409"/>
      <c r="G484" s="410"/>
      <c r="H484" s="411"/>
      <c r="I484" s="120"/>
      <c r="J484" s="7" t="str" cm="1">
        <f t="array" ref="J484">_xlfn.IFS(I484="","",AND(B484&lt;&gt;"土",B484&lt;&gt;"日"),I484,OR(B484&lt;&gt;"土",B484&lt;&gt;"日"),"")</f>
        <v/>
      </c>
    </row>
    <row r="485" spans="1:14" s="7" customFormat="1" ht="24.75" customHeight="1">
      <c r="A485" s="252" t="str">
        <f t="shared" si="21"/>
        <v/>
      </c>
      <c r="B485" s="253" t="str">
        <f t="shared" si="20"/>
        <v/>
      </c>
      <c r="C485" s="118"/>
      <c r="D485" s="119"/>
      <c r="E485" s="118"/>
      <c r="F485" s="409"/>
      <c r="G485" s="410"/>
      <c r="H485" s="411"/>
      <c r="I485" s="120"/>
      <c r="J485" s="7" t="str" cm="1">
        <f t="array" ref="J485">_xlfn.IFS(I485="","",AND(B485&lt;&gt;"土",B485&lt;&gt;"日"),I485,OR(B485&lt;&gt;"土",B485&lt;&gt;"日"),"")</f>
        <v/>
      </c>
    </row>
    <row r="486" spans="1:14" s="7" customFormat="1" ht="24.75" customHeight="1">
      <c r="A486" s="252" t="str">
        <f t="shared" si="21"/>
        <v/>
      </c>
      <c r="B486" s="253" t="str">
        <f t="shared" si="20"/>
        <v/>
      </c>
      <c r="C486" s="118"/>
      <c r="D486" s="119"/>
      <c r="E486" s="118"/>
      <c r="F486" s="409"/>
      <c r="G486" s="410"/>
      <c r="H486" s="411"/>
      <c r="I486" s="120"/>
      <c r="J486" s="7" t="str" cm="1">
        <f t="array" ref="J486">_xlfn.IFS(I486="","",AND(B486&lt;&gt;"土",B486&lt;&gt;"日"),I486,OR(B486&lt;&gt;"土",B486&lt;&gt;"日"),"")</f>
        <v/>
      </c>
      <c r="K486" s="44"/>
      <c r="L486" s="46"/>
      <c r="M486" s="46" t="s">
        <v>54</v>
      </c>
      <c r="N486" s="46" t="s">
        <v>140</v>
      </c>
    </row>
    <row r="487" spans="1:14" s="7" customFormat="1" ht="24.75" customHeight="1">
      <c r="A487" s="252" t="str">
        <f t="shared" si="21"/>
        <v/>
      </c>
      <c r="B487" s="253" t="str">
        <f t="shared" si="20"/>
        <v/>
      </c>
      <c r="C487" s="118"/>
      <c r="D487" s="119"/>
      <c r="E487" s="118"/>
      <c r="F487" s="409"/>
      <c r="G487" s="410"/>
      <c r="H487" s="411"/>
      <c r="I487" s="120"/>
      <c r="J487" s="7" t="str" cm="1">
        <f t="array" ref="J487">_xlfn.IFS(I487="","",AND(B487&lt;&gt;"土",B487&lt;&gt;"日"),I487,OR(B487&lt;&gt;"土",B487&lt;&gt;"日"),"")</f>
        <v/>
      </c>
      <c r="K487" s="396" t="s">
        <v>142</v>
      </c>
      <c r="L487" s="47" t="s">
        <v>30</v>
      </c>
      <c r="M487" s="48">
        <f>D493</f>
        <v>0</v>
      </c>
      <c r="N487" s="48">
        <f>E493</f>
        <v>0</v>
      </c>
    </row>
    <row r="488" spans="1:14" s="7" customFormat="1" ht="24.75" customHeight="1">
      <c r="A488" s="252" t="str" cm="1">
        <f t="array" ref="A488">_xlfn.IFS(A487="","",MONTH(A487+1)=M458,A487+1,TRUE,"")</f>
        <v/>
      </c>
      <c r="B488" s="253" t="str">
        <f t="shared" si="20"/>
        <v/>
      </c>
      <c r="C488" s="118"/>
      <c r="D488" s="119"/>
      <c r="E488" s="118"/>
      <c r="F488" s="409"/>
      <c r="G488" s="410"/>
      <c r="H488" s="411"/>
      <c r="I488" s="120"/>
      <c r="J488" s="7" t="str" cm="1">
        <f t="array" ref="J488">_xlfn.IFS(I488="","",AND(B488&lt;&gt;"土",B488&lt;&gt;"日"),I488,OR(B488&lt;&gt;"土",B488&lt;&gt;"日"),"")</f>
        <v/>
      </c>
      <c r="K488" s="397"/>
      <c r="L488" s="49" t="s">
        <v>141</v>
      </c>
      <c r="M488" s="48">
        <f>D492</f>
        <v>0</v>
      </c>
      <c r="N488" s="48">
        <f>E492</f>
        <v>0</v>
      </c>
    </row>
    <row r="489" spans="1:14" ht="24.75" customHeight="1">
      <c r="A489" s="252" t="str" cm="1">
        <f t="array" ref="A489">_xlfn.IFS(A488="","",MONTH(A488+1)=M458,A488+1,TRUE,"")</f>
        <v/>
      </c>
      <c r="B489" s="253" t="str">
        <f t="shared" si="20"/>
        <v/>
      </c>
      <c r="C489" s="118"/>
      <c r="D489" s="119"/>
      <c r="E489" s="118"/>
      <c r="F489" s="409"/>
      <c r="G489" s="410"/>
      <c r="H489" s="411"/>
      <c r="I489" s="120"/>
      <c r="J489" s="1" t="str" cm="1">
        <f t="array" ref="J489">_xlfn.IFS(I489="","",AND(B489&lt;&gt;"土",B489&lt;&gt;"日"),I489,OR(B489&lt;&gt;"土",B489&lt;&gt;"日"),"")</f>
        <v/>
      </c>
      <c r="K489" s="397"/>
      <c r="L489" s="49" t="s">
        <v>40</v>
      </c>
      <c r="M489" s="50" t="str">
        <f>IFERROR(ROUNDDOWN(M488/M487,3),"")</f>
        <v/>
      </c>
      <c r="N489" s="50" t="str">
        <f>IFERROR(ROUNDDOWN(N488/N487,3),"")</f>
        <v/>
      </c>
    </row>
    <row r="490" spans="1:14" ht="24.75" customHeight="1">
      <c r="A490" s="252" t="str" cm="1">
        <f t="array" ref="A490">_xlfn.IFS(A489="","",MONTH(A489+1)=M458,A489+1,TRUE,"")</f>
        <v/>
      </c>
      <c r="B490" s="253" t="str">
        <f t="shared" si="20"/>
        <v/>
      </c>
      <c r="C490" s="118"/>
      <c r="D490" s="119"/>
      <c r="E490" s="118"/>
      <c r="F490" s="409"/>
      <c r="G490" s="410"/>
      <c r="H490" s="411"/>
      <c r="I490" s="120"/>
      <c r="J490" s="1" t="str" cm="1">
        <f t="array" ref="J490">_xlfn.IFS(I490="","",AND(B490&lt;&gt;"土",B490&lt;&gt;"日"),I490,OR(B490&lt;&gt;"土",B490&lt;&gt;"日"),"")</f>
        <v/>
      </c>
      <c r="K490" s="397"/>
      <c r="L490" s="47" t="s">
        <v>55</v>
      </c>
      <c r="M490" s="51" t="str">
        <f>IF(M489="","",IF(M489&gt;=0.285,"4週8休以上",IF(M489&gt;=0.25,"4週7休以上4週8休未満",IF(M489&gt;=0.214,"4週6休以上4週7休未満",IF(0.214&gt;M489,"4週6休未満")))))</f>
        <v/>
      </c>
      <c r="N490" s="51" t="str">
        <f>IF(N489="","",IF(N489&gt;=0.7,"70%以上",IF(0.7&gt;N489,"70%未満")))</f>
        <v/>
      </c>
    </row>
    <row r="491" spans="1:14" s="8" customFormat="1" ht="3" customHeight="1" thickBot="1">
      <c r="A491" s="4"/>
      <c r="B491" s="26"/>
      <c r="C491" s="4"/>
      <c r="D491" s="4"/>
      <c r="E491" s="4"/>
      <c r="F491" s="4"/>
      <c r="G491" s="4"/>
      <c r="H491" s="4"/>
      <c r="I491" s="4"/>
      <c r="K491" s="45"/>
      <c r="L491" s="52"/>
      <c r="M491" s="52"/>
      <c r="N491" s="52"/>
    </row>
    <row r="492" spans="1:14" s="21" customFormat="1" ht="24.75" customHeight="1">
      <c r="A492" s="403" t="s">
        <v>163</v>
      </c>
      <c r="B492" s="404"/>
      <c r="C492" s="236">
        <f>COUNTIF(C460:C490,"○")</f>
        <v>0</v>
      </c>
      <c r="D492" s="236">
        <f>COUNTIF(D460:D490,"○")+COUNTIF(D460:D490,"●")</f>
        <v>0</v>
      </c>
      <c r="E492" s="237">
        <f>COUNTIF(E460:E490,"◎")</f>
        <v>0</v>
      </c>
      <c r="F492" s="38"/>
      <c r="G492" s="34"/>
      <c r="H492" s="34"/>
      <c r="I492" s="34"/>
      <c r="J492" s="21">
        <f>COUNTA(J460:J490)-COUNTBLANK(J460:J490)</f>
        <v>0</v>
      </c>
      <c r="K492" s="398" t="s">
        <v>102</v>
      </c>
      <c r="L492" s="47" t="s">
        <v>30</v>
      </c>
      <c r="M492" s="48" t="str">
        <f>IF(M489="","",M447+M487)</f>
        <v/>
      </c>
      <c r="N492" s="48" t="str">
        <f>IF(N489="","",N447+N487)</f>
        <v/>
      </c>
    </row>
    <row r="493" spans="1:14" s="21" customFormat="1" ht="24.75" customHeight="1" thickBot="1">
      <c r="A493" s="405" t="s">
        <v>164</v>
      </c>
      <c r="B493" s="406"/>
      <c r="C493" s="238">
        <f>IFERROR(IF(M458="",0,DAY(EOMONTH(A460,0))-COUNTIF(C460:C490,"―")),0)</f>
        <v>0</v>
      </c>
      <c r="D493" s="239">
        <f>IFERROR(IF(M458="",0,DAY(EOMONTH(A460,0))-COUNTIF(D460:D490,"―")),0)</f>
        <v>0</v>
      </c>
      <c r="E493" s="240" cm="1">
        <f t="array" ref="E493">_xlfn.IFS(A457="令和　年　月",0,M458="",0,COUNTIF(B460:B490,"土")+COUNTIF(B460:B490,"日")+J492-COUNTIF(E460:E490,"―")=0,0,TRUE,COUNTIF(B460:B490,"土")+COUNTIF(B460:B490,"日")+J492-COUNTIF(E460:E490,"―"))</f>
        <v>0</v>
      </c>
      <c r="F493" s="38"/>
      <c r="G493" s="248" t="s">
        <v>112</v>
      </c>
      <c r="H493" s="244" t="str">
        <f>M494</f>
        <v/>
      </c>
      <c r="I493" s="245" t="str">
        <f>M495</f>
        <v/>
      </c>
      <c r="K493" s="397"/>
      <c r="L493" s="49" t="s">
        <v>141</v>
      </c>
      <c r="M493" s="48" t="str">
        <f>IF(M489="","",M448+M488)</f>
        <v/>
      </c>
      <c r="N493" s="48" t="str">
        <f>IF(N489="","",N448+N488)</f>
        <v/>
      </c>
    </row>
    <row r="494" spans="1:14" s="21" customFormat="1" ht="24.75" customHeight="1" thickTop="1" thickBot="1">
      <c r="A494" s="407" t="s">
        <v>90</v>
      </c>
      <c r="B494" s="408"/>
      <c r="C494" s="241" t="str">
        <f>IFERROR(ROUNDDOWN(C492/C493,3),"-")</f>
        <v>-</v>
      </c>
      <c r="D494" s="242" t="str">
        <f>IFERROR(ROUNDDOWN(D492/D493,3),"-")</f>
        <v>-</v>
      </c>
      <c r="E494" s="243" t="str">
        <f>IFERROR(ROUNDDOWN(E492/E493,3),"-")</f>
        <v>-</v>
      </c>
      <c r="F494" s="99"/>
      <c r="G494" s="249" t="s">
        <v>113</v>
      </c>
      <c r="H494" s="246" t="str">
        <f>N494</f>
        <v/>
      </c>
      <c r="I494" s="247" t="str">
        <f>N495</f>
        <v/>
      </c>
      <c r="K494" s="397"/>
      <c r="L494" s="49" t="s">
        <v>40</v>
      </c>
      <c r="M494" s="50" t="str">
        <f>IFERROR(ROUNDDOWN(M493/M492,3),"")</f>
        <v/>
      </c>
      <c r="N494" s="50" t="str">
        <f>IFERROR(ROUNDDOWN(N493/N492,3),"")</f>
        <v/>
      </c>
    </row>
    <row r="495" spans="1:14" ht="57" customHeight="1">
      <c r="A495" s="401" t="s">
        <v>257</v>
      </c>
      <c r="B495" s="401"/>
      <c r="C495" s="401"/>
      <c r="D495" s="401"/>
      <c r="E495" s="401"/>
      <c r="F495" s="401"/>
      <c r="G495" s="401"/>
      <c r="H495" s="401"/>
      <c r="I495" s="402"/>
      <c r="K495" s="397"/>
      <c r="L495" s="47" t="s">
        <v>55</v>
      </c>
      <c r="M495" s="51" t="str">
        <f>IF(M494="","",IF(M494&gt;=0.285,"4週8休以上",IF(M494&gt;=0.25,"4週7休以上4週8休未満",IF(M494&gt;=0.214,"4週6休以上4週7休未満",IF(0.214&gt;M494,"4週6休未満")))))</f>
        <v/>
      </c>
      <c r="N495" s="51" t="str">
        <f>IF(N494="","",IF(N494&gt;=0.7,"70%以上",IF(0.7&gt;N494,"70%未満")))</f>
        <v/>
      </c>
    </row>
    <row r="496" spans="1:14" s="7" customFormat="1" ht="15" customHeight="1">
      <c r="A496" s="9" t="s">
        <v>12</v>
      </c>
      <c r="B496" s="10"/>
      <c r="C496" s="22"/>
      <c r="D496" s="22"/>
      <c r="E496" s="22"/>
      <c r="F496" s="22"/>
      <c r="G496" s="22"/>
      <c r="H496" s="22"/>
      <c r="I496" s="22"/>
    </row>
    <row r="497" spans="1:14" s="7" customFormat="1" ht="17.25" customHeight="1">
      <c r="A497" s="418" t="s">
        <v>220</v>
      </c>
      <c r="B497" s="418"/>
      <c r="C497" s="418"/>
      <c r="D497" s="418"/>
      <c r="E497" s="418"/>
      <c r="F497" s="418"/>
      <c r="G497" s="418"/>
      <c r="H497" s="418"/>
      <c r="I497" s="342"/>
    </row>
    <row r="498" spans="1:14" s="19" customFormat="1" ht="18" customHeight="1">
      <c r="A498" s="417" t="s">
        <v>9</v>
      </c>
      <c r="B498" s="417"/>
      <c r="C498" s="17" t="str">
        <f>IF(A502="令和　年　月","","第 "&amp;基本情報入力!$C$3&amp;" 号")</f>
        <v/>
      </c>
      <c r="D498" s="18"/>
      <c r="E498" s="18"/>
      <c r="F498" s="39"/>
      <c r="G498" s="39" t="s">
        <v>107</v>
      </c>
      <c r="H498" s="415" t="str">
        <f>IF(A502="令和　年　月","　　　年　　月　　日",基本情報入力!$C$13)</f>
        <v>　　　年　　月　　日</v>
      </c>
      <c r="I498" s="416"/>
    </row>
    <row r="499" spans="1:14" s="19" customFormat="1" ht="18" customHeight="1">
      <c r="A499" s="417" t="s">
        <v>10</v>
      </c>
      <c r="B499" s="417"/>
      <c r="C499" s="432" t="str">
        <f>IF(A502="令和　年　月","",基本情報入力!$C$4)</f>
        <v/>
      </c>
      <c r="D499" s="432"/>
      <c r="E499" s="432"/>
      <c r="F499" s="432"/>
      <c r="G499" s="33" t="s">
        <v>108</v>
      </c>
      <c r="H499" s="415" t="str">
        <f>IF(A502="令和　年　月","　　　年　　月　　日",基本情報入力!$C$14)</f>
        <v>　　　年　　月　　日</v>
      </c>
      <c r="I499" s="416"/>
    </row>
    <row r="500" spans="1:14" s="19" customFormat="1" ht="18" customHeight="1">
      <c r="A500" s="417" t="s">
        <v>11</v>
      </c>
      <c r="B500" s="417"/>
      <c r="C500" s="432" t="str">
        <f>IF(A502="令和　年　月","",基本情報入力!$C$8)</f>
        <v/>
      </c>
      <c r="D500" s="432"/>
      <c r="E500" s="432"/>
      <c r="F500" s="432"/>
      <c r="G500" s="33" t="s">
        <v>106</v>
      </c>
      <c r="H500" s="415" t="str">
        <f>IF(A502="令和　年　月","　　　年　　月　　日",基本情報入力!$C$15)</f>
        <v>　　　年　　月　　日</v>
      </c>
      <c r="I500" s="416"/>
      <c r="L500" s="19" t="s">
        <v>39</v>
      </c>
      <c r="M500" s="19">
        <f>M455+1</f>
        <v>12</v>
      </c>
    </row>
    <row r="501" spans="1:14" s="7" customFormat="1" ht="8.25" customHeight="1">
      <c r="A501" s="25"/>
      <c r="B501" s="25"/>
      <c r="C501" s="14"/>
      <c r="D501" s="14"/>
      <c r="E501" s="14"/>
      <c r="F501" s="14"/>
      <c r="G501" s="13"/>
      <c r="H501" s="13"/>
      <c r="I501" s="13"/>
    </row>
    <row r="502" spans="1:14" s="19" customFormat="1" ht="18.75" customHeight="1">
      <c r="A502" s="424" t="str" cm="1">
        <f t="array" ref="A502">_xlfn.IFS(基本情報入力!$C$13=0,"令和　年　月",EOMONTH(基本情報入力!$C$13,M504-1)&gt;=基本情報入力!$C$14,"令和　年　月",TRUE,EOMONTH(基本情報入力!$C$13,M504))</f>
        <v>令和　年　月</v>
      </c>
      <c r="B502" s="424"/>
      <c r="C502" s="424"/>
      <c r="D502" s="20"/>
      <c r="E502" s="20"/>
      <c r="F502" s="20"/>
      <c r="G502" s="27"/>
      <c r="H502" s="27"/>
      <c r="I502" s="27" t="str">
        <f>IF(A502="令和　年　月","No.  "&amp;"　　","No."&amp;$M500&amp;"　　")</f>
        <v>No.  　　</v>
      </c>
      <c r="L502" s="7" t="s">
        <v>34</v>
      </c>
      <c r="M502" s="7" t="str">
        <f>IFERROR(YEAR(A502),"****")</f>
        <v>****</v>
      </c>
      <c r="N502" s="7" t="s">
        <v>66</v>
      </c>
    </row>
    <row r="503" spans="1:14" ht="24.75" customHeight="1">
      <c r="A503" s="419" t="s">
        <v>167</v>
      </c>
      <c r="B503" s="421" t="s">
        <v>4</v>
      </c>
      <c r="C503" s="399" t="s">
        <v>5</v>
      </c>
      <c r="D503" s="399" t="s">
        <v>6</v>
      </c>
      <c r="E503" s="399" t="s">
        <v>91</v>
      </c>
      <c r="F503" s="399" t="s">
        <v>7</v>
      </c>
      <c r="G503" s="399"/>
      <c r="H503" s="399"/>
      <c r="I503" s="399" t="s">
        <v>145</v>
      </c>
      <c r="L503" s="19" t="s">
        <v>37</v>
      </c>
      <c r="M503" s="19" t="str">
        <f>IF(EDATE(基本情報入力!$C$13,M504-1)&gt;=基本情報入力!$C$14,"",MONTH(EOMONTH(基本情報入力!$C$13,M504)))</f>
        <v/>
      </c>
      <c r="N503" s="19" t="s">
        <v>32</v>
      </c>
    </row>
    <row r="504" spans="1:14" ht="24.75" customHeight="1" thickBot="1">
      <c r="A504" s="420"/>
      <c r="B504" s="422"/>
      <c r="C504" s="423"/>
      <c r="D504" s="423"/>
      <c r="E504" s="400"/>
      <c r="F504" s="423"/>
      <c r="G504" s="423"/>
      <c r="H504" s="423"/>
      <c r="I504" s="423"/>
      <c r="L504" s="1" t="s">
        <v>38</v>
      </c>
      <c r="M504" s="1">
        <f>M500-1</f>
        <v>11</v>
      </c>
      <c r="N504" s="1" t="s">
        <v>67</v>
      </c>
    </row>
    <row r="505" spans="1:14" ht="24.75" customHeight="1" thickTop="1">
      <c r="A505" s="250" t="str">
        <f>IFERROR(DATE(M502,M503,1),"")</f>
        <v/>
      </c>
      <c r="B505" s="251" t="str">
        <f t="shared" ref="B505:B535" si="22">IF(A505="","",TEXT(WEEKDAY(+A505),"aaa"))</f>
        <v/>
      </c>
      <c r="C505" s="115"/>
      <c r="D505" s="116"/>
      <c r="E505" s="116"/>
      <c r="F505" s="412"/>
      <c r="G505" s="413"/>
      <c r="H505" s="414"/>
      <c r="I505" s="117"/>
      <c r="J505" s="1" t="str" cm="1">
        <f t="array" ref="J505">_xlfn.IFS(I505="","",AND(B505&lt;&gt;"土",B505&lt;&gt;"日"),I505,OR(B505&lt;&gt;"土",B505&lt;&gt;"日"),"")</f>
        <v/>
      </c>
    </row>
    <row r="506" spans="1:14" ht="24.75" customHeight="1">
      <c r="A506" s="252" t="str">
        <f>IFERROR(A505+1,"")</f>
        <v/>
      </c>
      <c r="B506" s="253" t="str">
        <f t="shared" si="22"/>
        <v/>
      </c>
      <c r="C506" s="118"/>
      <c r="D506" s="119"/>
      <c r="E506" s="119"/>
      <c r="F506" s="409"/>
      <c r="G506" s="410"/>
      <c r="H506" s="411"/>
      <c r="I506" s="120"/>
      <c r="J506" s="1" t="str" cm="1">
        <f t="array" ref="J506">_xlfn.IFS(I506="","",AND(B506&lt;&gt;"土",B506&lt;&gt;"日"),I506,OR(B506&lt;&gt;"土",B506&lt;&gt;"日"),"")</f>
        <v/>
      </c>
    </row>
    <row r="507" spans="1:14" s="7" customFormat="1" ht="24.75" customHeight="1">
      <c r="A507" s="252" t="str">
        <f t="shared" ref="A507:A532" si="23">IFERROR(A506+1,"")</f>
        <v/>
      </c>
      <c r="B507" s="253" t="str">
        <f t="shared" si="22"/>
        <v/>
      </c>
      <c r="C507" s="118"/>
      <c r="D507" s="119"/>
      <c r="E507" s="119"/>
      <c r="F507" s="409"/>
      <c r="G507" s="410"/>
      <c r="H507" s="411"/>
      <c r="I507" s="120"/>
      <c r="J507" s="7" t="str" cm="1">
        <f t="array" ref="J507">_xlfn.IFS(I507="","",AND(B507&lt;&gt;"土",B507&lt;&gt;"日"),I507,OR(B507&lt;&gt;"土",B507&lt;&gt;"日"),"")</f>
        <v/>
      </c>
    </row>
    <row r="508" spans="1:14" s="7" customFormat="1" ht="24.75" customHeight="1">
      <c r="A508" s="252" t="str">
        <f t="shared" si="23"/>
        <v/>
      </c>
      <c r="B508" s="253" t="str">
        <f t="shared" si="22"/>
        <v/>
      </c>
      <c r="C508" s="118"/>
      <c r="D508" s="119"/>
      <c r="E508" s="119"/>
      <c r="F508" s="409"/>
      <c r="G508" s="410"/>
      <c r="H508" s="411"/>
      <c r="I508" s="120"/>
      <c r="J508" s="7" t="str" cm="1">
        <f t="array" ref="J508">_xlfn.IFS(I508="","",AND(B508&lt;&gt;"土",B508&lt;&gt;"日"),I508,OR(B508&lt;&gt;"土",B508&lt;&gt;"日"),"")</f>
        <v/>
      </c>
    </row>
    <row r="509" spans="1:14" s="7" customFormat="1" ht="24.75" customHeight="1">
      <c r="A509" s="252" t="str">
        <f t="shared" si="23"/>
        <v/>
      </c>
      <c r="B509" s="253" t="str">
        <f t="shared" si="22"/>
        <v/>
      </c>
      <c r="C509" s="118"/>
      <c r="D509" s="119"/>
      <c r="E509" s="119"/>
      <c r="F509" s="409"/>
      <c r="G509" s="410"/>
      <c r="H509" s="411"/>
      <c r="I509" s="120"/>
      <c r="J509" s="7" t="str" cm="1">
        <f t="array" ref="J509">_xlfn.IFS(I509="","",AND(B509&lt;&gt;"土",B509&lt;&gt;"日"),I509,OR(B509&lt;&gt;"土",B509&lt;&gt;"日"),"")</f>
        <v/>
      </c>
    </row>
    <row r="510" spans="1:14" s="7" customFormat="1" ht="24.75" customHeight="1">
      <c r="A510" s="252" t="str">
        <f t="shared" si="23"/>
        <v/>
      </c>
      <c r="B510" s="253" t="str">
        <f t="shared" si="22"/>
        <v/>
      </c>
      <c r="C510" s="118"/>
      <c r="D510" s="119"/>
      <c r="E510" s="119"/>
      <c r="F510" s="409"/>
      <c r="G510" s="410"/>
      <c r="H510" s="411"/>
      <c r="I510" s="120"/>
      <c r="J510" s="7" t="str" cm="1">
        <f t="array" ref="J510">_xlfn.IFS(I510="","",AND(B510&lt;&gt;"土",B510&lt;&gt;"日"),I510,OR(B510&lt;&gt;"土",B510&lt;&gt;"日"),"")</f>
        <v/>
      </c>
    </row>
    <row r="511" spans="1:14" s="7" customFormat="1" ht="24.75" customHeight="1">
      <c r="A511" s="252" t="str">
        <f t="shared" si="23"/>
        <v/>
      </c>
      <c r="B511" s="253" t="str">
        <f t="shared" si="22"/>
        <v/>
      </c>
      <c r="C511" s="118"/>
      <c r="D511" s="119"/>
      <c r="E511" s="119"/>
      <c r="F511" s="409"/>
      <c r="G511" s="410"/>
      <c r="H511" s="411"/>
      <c r="I511" s="120"/>
      <c r="J511" s="7" t="str" cm="1">
        <f t="array" ref="J511">_xlfn.IFS(I511="","",AND(B511&lt;&gt;"土",B511&lt;&gt;"日"),I511,OR(B511&lt;&gt;"土",B511&lt;&gt;"日"),"")</f>
        <v/>
      </c>
    </row>
    <row r="512" spans="1:14" s="7" customFormat="1" ht="24.75" customHeight="1">
      <c r="A512" s="252" t="str">
        <f t="shared" si="23"/>
        <v/>
      </c>
      <c r="B512" s="253" t="str">
        <f t="shared" si="22"/>
        <v/>
      </c>
      <c r="C512" s="118"/>
      <c r="D512" s="119"/>
      <c r="E512" s="119"/>
      <c r="F512" s="409"/>
      <c r="G512" s="410"/>
      <c r="H512" s="411"/>
      <c r="I512" s="120"/>
      <c r="J512" s="7" t="str" cm="1">
        <f t="array" ref="J512">_xlfn.IFS(I512="","",AND(B512&lt;&gt;"土",B512&lt;&gt;"日"),I512,OR(B512&lt;&gt;"土",B512&lt;&gt;"日"),"")</f>
        <v/>
      </c>
    </row>
    <row r="513" spans="1:10" s="7" customFormat="1" ht="24.75" customHeight="1">
      <c r="A513" s="252" t="str">
        <f t="shared" si="23"/>
        <v/>
      </c>
      <c r="B513" s="253" t="str">
        <f t="shared" si="22"/>
        <v/>
      </c>
      <c r="C513" s="118"/>
      <c r="D513" s="119"/>
      <c r="E513" s="119"/>
      <c r="F513" s="409"/>
      <c r="G513" s="410"/>
      <c r="H513" s="411"/>
      <c r="I513" s="120"/>
      <c r="J513" s="7" t="str" cm="1">
        <f t="array" ref="J513">_xlfn.IFS(I513="","",AND(B513&lt;&gt;"土",B513&lt;&gt;"日"),I513,OR(B513&lt;&gt;"土",B513&lt;&gt;"日"),"")</f>
        <v/>
      </c>
    </row>
    <row r="514" spans="1:10" s="7" customFormat="1" ht="24.75" customHeight="1">
      <c r="A514" s="252" t="str">
        <f t="shared" si="23"/>
        <v/>
      </c>
      <c r="B514" s="253" t="str">
        <f t="shared" si="22"/>
        <v/>
      </c>
      <c r="C514" s="118"/>
      <c r="D514" s="119"/>
      <c r="E514" s="119"/>
      <c r="F514" s="409"/>
      <c r="G514" s="410"/>
      <c r="H514" s="411"/>
      <c r="I514" s="120"/>
      <c r="J514" s="7" t="str" cm="1">
        <f t="array" ref="J514">_xlfn.IFS(I514="","",AND(B514&lt;&gt;"土",B514&lt;&gt;"日"),I514,OR(B514&lt;&gt;"土",B514&lt;&gt;"日"),"")</f>
        <v/>
      </c>
    </row>
    <row r="515" spans="1:10" s="7" customFormat="1" ht="24.75" customHeight="1">
      <c r="A515" s="252" t="str">
        <f t="shared" si="23"/>
        <v/>
      </c>
      <c r="B515" s="253" t="str">
        <f t="shared" si="22"/>
        <v/>
      </c>
      <c r="C515" s="118"/>
      <c r="D515" s="119"/>
      <c r="E515" s="119"/>
      <c r="F515" s="409"/>
      <c r="G515" s="410"/>
      <c r="H515" s="411"/>
      <c r="I515" s="120"/>
      <c r="J515" s="7" t="str" cm="1">
        <f t="array" ref="J515">_xlfn.IFS(I515="","",AND(B515&lt;&gt;"土",B515&lt;&gt;"日"),I515,OR(B515&lt;&gt;"土",B515&lt;&gt;"日"),"")</f>
        <v/>
      </c>
    </row>
    <row r="516" spans="1:10" s="7" customFormat="1" ht="24.75" customHeight="1">
      <c r="A516" s="252" t="str">
        <f t="shared" si="23"/>
        <v/>
      </c>
      <c r="B516" s="253" t="str">
        <f t="shared" si="22"/>
        <v/>
      </c>
      <c r="C516" s="118"/>
      <c r="D516" s="119"/>
      <c r="E516" s="119"/>
      <c r="F516" s="409"/>
      <c r="G516" s="410"/>
      <c r="H516" s="411"/>
      <c r="I516" s="120"/>
      <c r="J516" s="7" t="str" cm="1">
        <f t="array" ref="J516">_xlfn.IFS(I516="","",AND(B516&lt;&gt;"土",B516&lt;&gt;"日"),I516,OR(B516&lt;&gt;"土",B516&lt;&gt;"日"),"")</f>
        <v/>
      </c>
    </row>
    <row r="517" spans="1:10" s="7" customFormat="1" ht="24.75" customHeight="1">
      <c r="A517" s="252" t="str">
        <f t="shared" si="23"/>
        <v/>
      </c>
      <c r="B517" s="253" t="str">
        <f t="shared" si="22"/>
        <v/>
      </c>
      <c r="C517" s="118"/>
      <c r="D517" s="119"/>
      <c r="E517" s="119"/>
      <c r="F517" s="409"/>
      <c r="G517" s="410"/>
      <c r="H517" s="411"/>
      <c r="I517" s="120"/>
      <c r="J517" s="7" t="str" cm="1">
        <f t="array" ref="J517">_xlfn.IFS(I517="","",AND(B517&lt;&gt;"土",B517&lt;&gt;"日"),I517,OR(B517&lt;&gt;"土",B517&lt;&gt;"日"),"")</f>
        <v/>
      </c>
    </row>
    <row r="518" spans="1:10" s="7" customFormat="1" ht="24.75" customHeight="1">
      <c r="A518" s="252" t="str">
        <f t="shared" si="23"/>
        <v/>
      </c>
      <c r="B518" s="253" t="str">
        <f t="shared" si="22"/>
        <v/>
      </c>
      <c r="C518" s="118"/>
      <c r="D518" s="119"/>
      <c r="E518" s="119"/>
      <c r="F518" s="409"/>
      <c r="G518" s="410"/>
      <c r="H518" s="411"/>
      <c r="I518" s="120"/>
      <c r="J518" s="7" t="str" cm="1">
        <f t="array" ref="J518">_xlfn.IFS(I518="","",AND(B518&lt;&gt;"土",B518&lt;&gt;"日"),I518,OR(B518&lt;&gt;"土",B518&lt;&gt;"日"),"")</f>
        <v/>
      </c>
    </row>
    <row r="519" spans="1:10" s="7" customFormat="1" ht="24.75" customHeight="1">
      <c r="A519" s="252" t="str">
        <f t="shared" si="23"/>
        <v/>
      </c>
      <c r="B519" s="253" t="str">
        <f t="shared" si="22"/>
        <v/>
      </c>
      <c r="C519" s="118"/>
      <c r="D519" s="119"/>
      <c r="E519" s="119"/>
      <c r="F519" s="409"/>
      <c r="G519" s="410"/>
      <c r="H519" s="411"/>
      <c r="I519" s="120"/>
      <c r="J519" s="7" t="str" cm="1">
        <f t="array" ref="J519">_xlfn.IFS(I519="","",AND(B519&lt;&gt;"土",B519&lt;&gt;"日"),I519,OR(B519&lt;&gt;"土",B519&lt;&gt;"日"),"")</f>
        <v/>
      </c>
    </row>
    <row r="520" spans="1:10" s="7" customFormat="1" ht="24.75" customHeight="1">
      <c r="A520" s="252" t="str">
        <f t="shared" si="23"/>
        <v/>
      </c>
      <c r="B520" s="253" t="str">
        <f t="shared" si="22"/>
        <v/>
      </c>
      <c r="C520" s="118"/>
      <c r="D520" s="119"/>
      <c r="E520" s="119"/>
      <c r="F520" s="409"/>
      <c r="G520" s="410"/>
      <c r="H520" s="411"/>
      <c r="I520" s="120"/>
      <c r="J520" s="7" t="str" cm="1">
        <f t="array" ref="J520">_xlfn.IFS(I520="","",AND(B520&lt;&gt;"土",B520&lt;&gt;"日"),I520,OR(B520&lt;&gt;"土",B520&lt;&gt;"日"),"")</f>
        <v/>
      </c>
    </row>
    <row r="521" spans="1:10" s="7" customFormat="1" ht="24.75" customHeight="1">
      <c r="A521" s="252" t="str">
        <f t="shared" si="23"/>
        <v/>
      </c>
      <c r="B521" s="253" t="str">
        <f t="shared" si="22"/>
        <v/>
      </c>
      <c r="C521" s="118"/>
      <c r="D521" s="119"/>
      <c r="E521" s="119"/>
      <c r="F521" s="409"/>
      <c r="G521" s="410"/>
      <c r="H521" s="411"/>
      <c r="I521" s="120"/>
      <c r="J521" s="7" t="str" cm="1">
        <f t="array" ref="J521">_xlfn.IFS(I521="","",AND(B521&lt;&gt;"土",B521&lt;&gt;"日"),I521,OR(B521&lt;&gt;"土",B521&lt;&gt;"日"),"")</f>
        <v/>
      </c>
    </row>
    <row r="522" spans="1:10" s="7" customFormat="1" ht="24.75" customHeight="1">
      <c r="A522" s="252" t="str">
        <f t="shared" si="23"/>
        <v/>
      </c>
      <c r="B522" s="253" t="str">
        <f t="shared" si="22"/>
        <v/>
      </c>
      <c r="C522" s="118"/>
      <c r="D522" s="119"/>
      <c r="E522" s="119"/>
      <c r="F522" s="409"/>
      <c r="G522" s="410"/>
      <c r="H522" s="411"/>
      <c r="I522" s="120"/>
      <c r="J522" s="7" t="str" cm="1">
        <f t="array" ref="J522">_xlfn.IFS(I522="","",AND(B522&lt;&gt;"土",B522&lt;&gt;"日"),I522,OR(B522&lt;&gt;"土",B522&lt;&gt;"日"),"")</f>
        <v/>
      </c>
    </row>
    <row r="523" spans="1:10" s="7" customFormat="1" ht="24.75" customHeight="1">
      <c r="A523" s="252" t="str">
        <f t="shared" si="23"/>
        <v/>
      </c>
      <c r="B523" s="253" t="str">
        <f t="shared" si="22"/>
        <v/>
      </c>
      <c r="C523" s="118"/>
      <c r="D523" s="119"/>
      <c r="E523" s="119"/>
      <c r="F523" s="409"/>
      <c r="G523" s="410"/>
      <c r="H523" s="411"/>
      <c r="I523" s="120"/>
      <c r="J523" s="7" t="str" cm="1">
        <f t="array" ref="J523">_xlfn.IFS(I523="","",AND(B523&lt;&gt;"土",B523&lt;&gt;"日"),I523,OR(B523&lt;&gt;"土",B523&lt;&gt;"日"),"")</f>
        <v/>
      </c>
    </row>
    <row r="524" spans="1:10" s="7" customFormat="1" ht="24.75" customHeight="1">
      <c r="A524" s="252" t="str">
        <f t="shared" si="23"/>
        <v/>
      </c>
      <c r="B524" s="253" t="str">
        <f t="shared" si="22"/>
        <v/>
      </c>
      <c r="C524" s="118"/>
      <c r="D524" s="119"/>
      <c r="E524" s="119"/>
      <c r="F524" s="409"/>
      <c r="G524" s="410"/>
      <c r="H524" s="411"/>
      <c r="I524" s="120"/>
      <c r="J524" s="7" t="str" cm="1">
        <f t="array" ref="J524">_xlfn.IFS(I524="","",AND(B524&lt;&gt;"土",B524&lt;&gt;"日"),I524,OR(B524&lt;&gt;"土",B524&lt;&gt;"日"),"")</f>
        <v/>
      </c>
    </row>
    <row r="525" spans="1:10" s="7" customFormat="1" ht="24.75" customHeight="1">
      <c r="A525" s="252" t="str">
        <f t="shared" si="23"/>
        <v/>
      </c>
      <c r="B525" s="253" t="str">
        <f t="shared" si="22"/>
        <v/>
      </c>
      <c r="C525" s="118"/>
      <c r="D525" s="119"/>
      <c r="E525" s="119"/>
      <c r="F525" s="409"/>
      <c r="G525" s="410"/>
      <c r="H525" s="411"/>
      <c r="I525" s="120"/>
      <c r="J525" s="7" t="str" cm="1">
        <f t="array" ref="J525">_xlfn.IFS(I525="","",AND(B525&lt;&gt;"土",B525&lt;&gt;"日"),I525,OR(B525&lt;&gt;"土",B525&lt;&gt;"日"),"")</f>
        <v/>
      </c>
    </row>
    <row r="526" spans="1:10" s="7" customFormat="1" ht="24.75" customHeight="1">
      <c r="A526" s="252" t="str">
        <f t="shared" si="23"/>
        <v/>
      </c>
      <c r="B526" s="253" t="str">
        <f t="shared" si="22"/>
        <v/>
      </c>
      <c r="C526" s="118"/>
      <c r="D526" s="119"/>
      <c r="E526" s="119"/>
      <c r="F526" s="409"/>
      <c r="G526" s="410"/>
      <c r="H526" s="411"/>
      <c r="I526" s="120"/>
      <c r="J526" s="7" t="str" cm="1">
        <f t="array" ref="J526">_xlfn.IFS(I526="","",AND(B526&lt;&gt;"土",B526&lt;&gt;"日"),I526,OR(B526&lt;&gt;"土",B526&lt;&gt;"日"),"")</f>
        <v/>
      </c>
    </row>
    <row r="527" spans="1:10" s="7" customFormat="1" ht="24.75" customHeight="1">
      <c r="A527" s="252" t="str">
        <f t="shared" si="23"/>
        <v/>
      </c>
      <c r="B527" s="253" t="str">
        <f t="shared" si="22"/>
        <v/>
      </c>
      <c r="C527" s="118"/>
      <c r="D527" s="119"/>
      <c r="E527" s="119"/>
      <c r="F527" s="409"/>
      <c r="G527" s="410"/>
      <c r="H527" s="411"/>
      <c r="I527" s="120"/>
      <c r="J527" s="7" t="str" cm="1">
        <f t="array" ref="J527">_xlfn.IFS(I527="","",AND(B527&lt;&gt;"土",B527&lt;&gt;"日"),I527,OR(B527&lt;&gt;"土",B527&lt;&gt;"日"),"")</f>
        <v/>
      </c>
    </row>
    <row r="528" spans="1:10" s="7" customFormat="1" ht="24.75" customHeight="1">
      <c r="A528" s="252" t="str">
        <f t="shared" si="23"/>
        <v/>
      </c>
      <c r="B528" s="253" t="str">
        <f t="shared" si="22"/>
        <v/>
      </c>
      <c r="C528" s="118"/>
      <c r="D528" s="119"/>
      <c r="E528" s="118"/>
      <c r="F528" s="409"/>
      <c r="G528" s="410"/>
      <c r="H528" s="411"/>
      <c r="I528" s="120"/>
      <c r="J528" s="7" t="str" cm="1">
        <f t="array" ref="J528">_xlfn.IFS(I528="","",AND(B528&lt;&gt;"土",B528&lt;&gt;"日"),I528,OR(B528&lt;&gt;"土",B528&lt;&gt;"日"),"")</f>
        <v/>
      </c>
    </row>
    <row r="529" spans="1:14" s="7" customFormat="1" ht="24.75" customHeight="1">
      <c r="A529" s="252" t="str">
        <f t="shared" si="23"/>
        <v/>
      </c>
      <c r="B529" s="253" t="str">
        <f t="shared" si="22"/>
        <v/>
      </c>
      <c r="C529" s="118"/>
      <c r="D529" s="119"/>
      <c r="E529" s="118"/>
      <c r="F529" s="409"/>
      <c r="G529" s="410"/>
      <c r="H529" s="411"/>
      <c r="I529" s="120"/>
      <c r="J529" s="7" t="str" cm="1">
        <f t="array" ref="J529">_xlfn.IFS(I529="","",AND(B529&lt;&gt;"土",B529&lt;&gt;"日"),I529,OR(B529&lt;&gt;"土",B529&lt;&gt;"日"),"")</f>
        <v/>
      </c>
    </row>
    <row r="530" spans="1:14" s="7" customFormat="1" ht="24.75" customHeight="1">
      <c r="A530" s="252" t="str">
        <f t="shared" si="23"/>
        <v/>
      </c>
      <c r="B530" s="253" t="str">
        <f t="shared" si="22"/>
        <v/>
      </c>
      <c r="C530" s="118"/>
      <c r="D530" s="119"/>
      <c r="E530" s="118"/>
      <c r="F530" s="409"/>
      <c r="G530" s="410"/>
      <c r="H530" s="411"/>
      <c r="I530" s="120"/>
      <c r="J530" s="7" t="str" cm="1">
        <f t="array" ref="J530">_xlfn.IFS(I530="","",AND(B530&lt;&gt;"土",B530&lt;&gt;"日"),I530,OR(B530&lt;&gt;"土",B530&lt;&gt;"日"),"")</f>
        <v/>
      </c>
    </row>
    <row r="531" spans="1:14" s="7" customFormat="1" ht="24.75" customHeight="1">
      <c r="A531" s="252" t="str">
        <f t="shared" si="23"/>
        <v/>
      </c>
      <c r="B531" s="253" t="str">
        <f t="shared" si="22"/>
        <v/>
      </c>
      <c r="C531" s="118"/>
      <c r="D531" s="119"/>
      <c r="E531" s="118"/>
      <c r="F531" s="409"/>
      <c r="G531" s="410"/>
      <c r="H531" s="411"/>
      <c r="I531" s="120"/>
      <c r="J531" s="7" t="str" cm="1">
        <f t="array" ref="J531">_xlfn.IFS(I531="","",AND(B531&lt;&gt;"土",B531&lt;&gt;"日"),I531,OR(B531&lt;&gt;"土",B531&lt;&gt;"日"),"")</f>
        <v/>
      </c>
      <c r="K531" s="44"/>
      <c r="L531" s="46"/>
      <c r="M531" s="46" t="s">
        <v>54</v>
      </c>
      <c r="N531" s="46" t="s">
        <v>140</v>
      </c>
    </row>
    <row r="532" spans="1:14" s="7" customFormat="1" ht="24.75" customHeight="1">
      <c r="A532" s="252" t="str">
        <f t="shared" si="23"/>
        <v/>
      </c>
      <c r="B532" s="253" t="str">
        <f t="shared" si="22"/>
        <v/>
      </c>
      <c r="C532" s="118"/>
      <c r="D532" s="119"/>
      <c r="E532" s="118"/>
      <c r="F532" s="409"/>
      <c r="G532" s="410"/>
      <c r="H532" s="411"/>
      <c r="I532" s="120"/>
      <c r="J532" s="7" t="str" cm="1">
        <f t="array" ref="J532">_xlfn.IFS(I532="","",AND(B532&lt;&gt;"土",B532&lt;&gt;"日"),I532,OR(B532&lt;&gt;"土",B532&lt;&gt;"日"),"")</f>
        <v/>
      </c>
      <c r="K532" s="396" t="s">
        <v>142</v>
      </c>
      <c r="L532" s="47" t="s">
        <v>30</v>
      </c>
      <c r="M532" s="48">
        <f>D538</f>
        <v>0</v>
      </c>
      <c r="N532" s="48">
        <f>E538</f>
        <v>0</v>
      </c>
    </row>
    <row r="533" spans="1:14" s="7" customFormat="1" ht="24.75" customHeight="1">
      <c r="A533" s="252" t="str" cm="1">
        <f t="array" ref="A533">_xlfn.IFS(A532="","",MONTH(A532+1)=M503,A532+1,TRUE,"")</f>
        <v/>
      </c>
      <c r="B533" s="253" t="str">
        <f t="shared" si="22"/>
        <v/>
      </c>
      <c r="C533" s="118"/>
      <c r="D533" s="119"/>
      <c r="E533" s="118"/>
      <c r="F533" s="409"/>
      <c r="G533" s="410"/>
      <c r="H533" s="411"/>
      <c r="I533" s="120"/>
      <c r="J533" s="7" t="str" cm="1">
        <f t="array" ref="J533">_xlfn.IFS(I533="","",AND(B533&lt;&gt;"土",B533&lt;&gt;"日"),I533,OR(B533&lt;&gt;"土",B533&lt;&gt;"日"),"")</f>
        <v/>
      </c>
      <c r="K533" s="397"/>
      <c r="L533" s="49" t="s">
        <v>141</v>
      </c>
      <c r="M533" s="48">
        <f>D537</f>
        <v>0</v>
      </c>
      <c r="N533" s="48">
        <f>E537</f>
        <v>0</v>
      </c>
    </row>
    <row r="534" spans="1:14" ht="24.75" customHeight="1">
      <c r="A534" s="252" t="str" cm="1">
        <f t="array" ref="A534">_xlfn.IFS(A533="","",MONTH(A533+1)=M503,A533+1,TRUE,"")</f>
        <v/>
      </c>
      <c r="B534" s="253" t="str">
        <f t="shared" si="22"/>
        <v/>
      </c>
      <c r="C534" s="118"/>
      <c r="D534" s="119"/>
      <c r="E534" s="118"/>
      <c r="F534" s="409"/>
      <c r="G534" s="410"/>
      <c r="H534" s="411"/>
      <c r="I534" s="120"/>
      <c r="J534" s="1" t="str" cm="1">
        <f t="array" ref="J534">_xlfn.IFS(I534="","",AND(B534&lt;&gt;"土",B534&lt;&gt;"日"),I534,OR(B534&lt;&gt;"土",B534&lt;&gt;"日"),"")</f>
        <v/>
      </c>
      <c r="K534" s="397"/>
      <c r="L534" s="49" t="s">
        <v>40</v>
      </c>
      <c r="M534" s="50" t="str">
        <f>IFERROR(ROUNDDOWN(M533/M532,3),"")</f>
        <v/>
      </c>
      <c r="N534" s="50" t="str">
        <f>IFERROR(ROUNDDOWN(N533/N532,3),"")</f>
        <v/>
      </c>
    </row>
    <row r="535" spans="1:14" ht="24.75" customHeight="1">
      <c r="A535" s="252" t="str" cm="1">
        <f t="array" ref="A535">_xlfn.IFS(A534="","",MONTH(A534+1)=M503,A534+1,TRUE,"")</f>
        <v/>
      </c>
      <c r="B535" s="253" t="str">
        <f t="shared" si="22"/>
        <v/>
      </c>
      <c r="C535" s="118"/>
      <c r="D535" s="119"/>
      <c r="E535" s="118"/>
      <c r="F535" s="409"/>
      <c r="G535" s="410"/>
      <c r="H535" s="411"/>
      <c r="I535" s="120"/>
      <c r="J535" s="1" t="str" cm="1">
        <f t="array" ref="J535">_xlfn.IFS(I535="","",AND(B535&lt;&gt;"土",B535&lt;&gt;"日"),I535,OR(B535&lt;&gt;"土",B535&lt;&gt;"日"),"")</f>
        <v/>
      </c>
      <c r="K535" s="397"/>
      <c r="L535" s="47" t="s">
        <v>55</v>
      </c>
      <c r="M535" s="51" t="str">
        <f>IF(M534="","―",IF(M534&gt;=0.285,"4週8休以上",IF(M534&gt;=0.25,"4週7休以上4週8休未満",IF(M534&gt;=0.214,"4週6休以上4週7休未満",IF(0.214&gt;M534,"4週6休未満")))))</f>
        <v>―</v>
      </c>
      <c r="N535" s="51" t="str">
        <f>IF(N534="","　―　",IF(N534&gt;=0.7,"70%以上",IF(0.7&gt;N534,"70%未満")))</f>
        <v>　―　</v>
      </c>
    </row>
    <row r="536" spans="1:14" s="8" customFormat="1" ht="3" customHeight="1" thickBot="1">
      <c r="A536" s="4"/>
      <c r="B536" s="26"/>
      <c r="C536" s="4"/>
      <c r="D536" s="4"/>
      <c r="E536" s="4"/>
      <c r="F536" s="4"/>
      <c r="G536" s="4"/>
      <c r="H536" s="4"/>
      <c r="I536" s="4"/>
      <c r="K536" s="45"/>
      <c r="L536" s="52"/>
      <c r="M536" s="52"/>
      <c r="N536" s="52"/>
    </row>
    <row r="537" spans="1:14" s="21" customFormat="1" ht="24.75" customHeight="1">
      <c r="A537" s="403" t="s">
        <v>163</v>
      </c>
      <c r="B537" s="404"/>
      <c r="C537" s="236">
        <f>COUNTIF(C505:C535,"○")</f>
        <v>0</v>
      </c>
      <c r="D537" s="236">
        <f>COUNTIF(D505:D535,"○")+COUNTIF(D505:D535,"●")</f>
        <v>0</v>
      </c>
      <c r="E537" s="237">
        <f>COUNTIF(E505:E535,"◎")</f>
        <v>0</v>
      </c>
      <c r="F537" s="38"/>
      <c r="G537" s="34"/>
      <c r="H537" s="34"/>
      <c r="I537" s="34"/>
      <c r="J537" s="21">
        <f>COUNTA(J505:J535)-COUNTBLANK(J505:J535)</f>
        <v>0</v>
      </c>
      <c r="K537" s="398" t="s">
        <v>102</v>
      </c>
      <c r="L537" s="47" t="s">
        <v>30</v>
      </c>
      <c r="M537" s="48" t="str">
        <f>IF(M534="","",M492+M532)</f>
        <v/>
      </c>
      <c r="N537" s="48" t="str">
        <f>IF(N534="","",N492+N532)</f>
        <v/>
      </c>
    </row>
    <row r="538" spans="1:14" s="21" customFormat="1" ht="24.75" customHeight="1" thickBot="1">
      <c r="A538" s="405" t="s">
        <v>164</v>
      </c>
      <c r="B538" s="406"/>
      <c r="C538" s="238">
        <f>IFERROR(IF(M503="",0,DAY(EOMONTH(A505,0))-COUNTIF(C505:C535,"―")),0)</f>
        <v>0</v>
      </c>
      <c r="D538" s="239">
        <f>IFERROR(IF(M503="",0,DAY(EOMONTH(A505,0))-COUNTIF(D505:D535,"―")),0)</f>
        <v>0</v>
      </c>
      <c r="E538" s="240" cm="1">
        <f t="array" ref="E538">_xlfn.IFS(A502="令和　年　月",0,M503="",0,COUNTIF(B505:B535,"土")+COUNTIF(B505:B535,"日")+J537-COUNTIF(E505:E535,"―")=0,0,TRUE,COUNTIF(B505:B535,"土")+COUNTIF(B505:B535,"日")+J537-COUNTIF(E505:E535,"―"))</f>
        <v>0</v>
      </c>
      <c r="F538" s="38"/>
      <c r="G538" s="248" t="s">
        <v>112</v>
      </c>
      <c r="H538" s="244" t="str">
        <f>M539</f>
        <v/>
      </c>
      <c r="I538" s="245" t="str">
        <f>M540</f>
        <v/>
      </c>
      <c r="K538" s="397"/>
      <c r="L538" s="49" t="s">
        <v>141</v>
      </c>
      <c r="M538" s="48" t="str">
        <f>IF(M534="","",M493+M533)</f>
        <v/>
      </c>
      <c r="N538" s="48" t="str">
        <f>IF(N534="","",N493+N533)</f>
        <v/>
      </c>
    </row>
    <row r="539" spans="1:14" s="21" customFormat="1" ht="24.75" customHeight="1" thickTop="1" thickBot="1">
      <c r="A539" s="407" t="s">
        <v>90</v>
      </c>
      <c r="B539" s="408"/>
      <c r="C539" s="241" t="str">
        <f>IFERROR(ROUNDDOWN(C537/C538,3),"-")</f>
        <v>-</v>
      </c>
      <c r="D539" s="242" t="str">
        <f>IFERROR(ROUNDDOWN(D537/D538,3),"-")</f>
        <v>-</v>
      </c>
      <c r="E539" s="243" t="str">
        <f>IFERROR(ROUNDDOWN(E537/E538,3),"-")</f>
        <v>-</v>
      </c>
      <c r="F539" s="99"/>
      <c r="G539" s="249" t="s">
        <v>113</v>
      </c>
      <c r="H539" s="246" t="str">
        <f>N539</f>
        <v/>
      </c>
      <c r="I539" s="247" t="str">
        <f>N540</f>
        <v/>
      </c>
      <c r="K539" s="397"/>
      <c r="L539" s="49" t="s">
        <v>40</v>
      </c>
      <c r="M539" s="50" t="str">
        <f>IFERROR(ROUNDDOWN(M538/M537,3),"")</f>
        <v/>
      </c>
      <c r="N539" s="50" t="str">
        <f>IFERROR(ROUNDDOWN(N538/N537,3),"")</f>
        <v/>
      </c>
    </row>
    <row r="540" spans="1:14" ht="57" customHeight="1">
      <c r="A540" s="401" t="s">
        <v>257</v>
      </c>
      <c r="B540" s="401"/>
      <c r="C540" s="401"/>
      <c r="D540" s="401"/>
      <c r="E540" s="401"/>
      <c r="F540" s="401"/>
      <c r="G540" s="401"/>
      <c r="H540" s="401"/>
      <c r="I540" s="402"/>
      <c r="K540" s="397"/>
      <c r="L540" s="47" t="s">
        <v>55</v>
      </c>
      <c r="M540" s="51" t="str">
        <f>IF(M539="","",IF(M539&gt;=0.285,"4週8休以上",IF(M539&gt;=0.25,"4週7休以上4週8休未満",IF(M539&gt;=0.214,"4週6休以上4週7休未満",IF(0.214&gt;M539,"4週6休未満")))))</f>
        <v/>
      </c>
      <c r="N540" s="51" t="str">
        <f>IF(N539="","",IF(N539&gt;=0.7,"70%以上",IF(0.7&gt;N539,"70%未満")))</f>
        <v/>
      </c>
    </row>
    <row r="541" spans="1:14" ht="15" customHeight="1">
      <c r="A541" s="433"/>
      <c r="B541" s="433"/>
      <c r="C541" s="433"/>
      <c r="D541" s="433"/>
      <c r="E541" s="433"/>
      <c r="F541" s="433"/>
      <c r="G541" s="433"/>
      <c r="H541" s="433"/>
      <c r="I541" s="32"/>
    </row>
    <row r="542" spans="1:14">
      <c r="A542" s="2"/>
      <c r="B542" s="3"/>
      <c r="C542" s="4"/>
      <c r="D542" s="4"/>
      <c r="E542" s="4"/>
      <c r="F542" s="4"/>
      <c r="G542" s="4"/>
      <c r="H542" s="4"/>
      <c r="I542" s="4"/>
    </row>
  </sheetData>
  <mergeCells count="649">
    <mergeCell ref="C500:F500"/>
    <mergeCell ref="C454:F454"/>
    <mergeCell ref="C499:F499"/>
    <mergeCell ref="C5:F5"/>
    <mergeCell ref="C50:F50"/>
    <mergeCell ref="C95:F95"/>
    <mergeCell ref="C140:F140"/>
    <mergeCell ref="C185:F185"/>
    <mergeCell ref="C230:F230"/>
    <mergeCell ref="C275:F275"/>
    <mergeCell ref="C320:F320"/>
    <mergeCell ref="C365:F365"/>
    <mergeCell ref="C410:F410"/>
    <mergeCell ref="C455:F455"/>
    <mergeCell ref="A412:C412"/>
    <mergeCell ref="A413:A414"/>
    <mergeCell ref="B413:B414"/>
    <mergeCell ref="C413:C414"/>
    <mergeCell ref="F413:H414"/>
    <mergeCell ref="D413:D414"/>
    <mergeCell ref="F385:H385"/>
    <mergeCell ref="F386:H386"/>
    <mergeCell ref="F387:H387"/>
    <mergeCell ref="F388:H388"/>
    <mergeCell ref="C4:F4"/>
    <mergeCell ref="C49:F49"/>
    <mergeCell ref="C94:F94"/>
    <mergeCell ref="C139:F139"/>
    <mergeCell ref="C184:F184"/>
    <mergeCell ref="C229:F229"/>
    <mergeCell ref="C274:F274"/>
    <mergeCell ref="C319:F319"/>
    <mergeCell ref="C364:F364"/>
    <mergeCell ref="F250:H250"/>
    <mergeCell ref="D8:D9"/>
    <mergeCell ref="F108:H108"/>
    <mergeCell ref="A182:I182"/>
    <mergeCell ref="A137:I137"/>
    <mergeCell ref="A47:I47"/>
    <mergeCell ref="F64:H64"/>
    <mergeCell ref="F65:H65"/>
    <mergeCell ref="F208:H208"/>
    <mergeCell ref="F209:H209"/>
    <mergeCell ref="F154:H154"/>
    <mergeCell ref="F155:H155"/>
    <mergeCell ref="F162:H162"/>
    <mergeCell ref="F163:H163"/>
    <mergeCell ref="F164:H164"/>
    <mergeCell ref="F505:H505"/>
    <mergeCell ref="F530:H530"/>
    <mergeCell ref="F531:H531"/>
    <mergeCell ref="F532:H532"/>
    <mergeCell ref="I458:I459"/>
    <mergeCell ref="I503:I504"/>
    <mergeCell ref="I8:I9"/>
    <mergeCell ref="I53:I54"/>
    <mergeCell ref="I98:I99"/>
    <mergeCell ref="I143:I144"/>
    <mergeCell ref="I188:I189"/>
    <mergeCell ref="I233:I234"/>
    <mergeCell ref="I278:I279"/>
    <mergeCell ref="I323:I324"/>
    <mergeCell ref="I368:I369"/>
    <mergeCell ref="H273:I273"/>
    <mergeCell ref="H274:I274"/>
    <mergeCell ref="H275:I275"/>
    <mergeCell ref="H498:I498"/>
    <mergeCell ref="H499:I499"/>
    <mergeCell ref="H500:I500"/>
    <mergeCell ref="A497:I497"/>
    <mergeCell ref="A452:I452"/>
    <mergeCell ref="A407:I407"/>
    <mergeCell ref="A541:H541"/>
    <mergeCell ref="F506:H506"/>
    <mergeCell ref="F507:H507"/>
    <mergeCell ref="F508:H508"/>
    <mergeCell ref="F509:H509"/>
    <mergeCell ref="F510:H510"/>
    <mergeCell ref="F511:H511"/>
    <mergeCell ref="F512:H512"/>
    <mergeCell ref="F513:H513"/>
    <mergeCell ref="F514:H514"/>
    <mergeCell ref="F515:H515"/>
    <mergeCell ref="F516:H516"/>
    <mergeCell ref="F517:H517"/>
    <mergeCell ref="F518:H518"/>
    <mergeCell ref="F519:H519"/>
    <mergeCell ref="F520:H520"/>
    <mergeCell ref="F528:H528"/>
    <mergeCell ref="F533:H533"/>
    <mergeCell ref="F534:H534"/>
    <mergeCell ref="F535:H535"/>
    <mergeCell ref="F521:H521"/>
    <mergeCell ref="F522:H522"/>
    <mergeCell ref="F523:H523"/>
    <mergeCell ref="F524:H524"/>
    <mergeCell ref="A498:B498"/>
    <mergeCell ref="A499:B499"/>
    <mergeCell ref="A500:B500"/>
    <mergeCell ref="A502:C502"/>
    <mergeCell ref="A503:A504"/>
    <mergeCell ref="B503:B504"/>
    <mergeCell ref="C503:C504"/>
    <mergeCell ref="F503:H504"/>
    <mergeCell ref="D458:D459"/>
    <mergeCell ref="A458:A459"/>
    <mergeCell ref="B458:B459"/>
    <mergeCell ref="C458:C459"/>
    <mergeCell ref="F458:H459"/>
    <mergeCell ref="F463:H463"/>
    <mergeCell ref="F478:H478"/>
    <mergeCell ref="F479:H479"/>
    <mergeCell ref="F480:H480"/>
    <mergeCell ref="F481:H481"/>
    <mergeCell ref="F482:H482"/>
    <mergeCell ref="F483:H483"/>
    <mergeCell ref="D503:D504"/>
    <mergeCell ref="F475:H475"/>
    <mergeCell ref="F477:H477"/>
    <mergeCell ref="F484:H484"/>
    <mergeCell ref="F328:H328"/>
    <mergeCell ref="F329:H329"/>
    <mergeCell ref="F330:H330"/>
    <mergeCell ref="F331:H331"/>
    <mergeCell ref="F332:H332"/>
    <mergeCell ref="F333:H333"/>
    <mergeCell ref="F334:H334"/>
    <mergeCell ref="F308:H308"/>
    <mergeCell ref="F309:H309"/>
    <mergeCell ref="F310:H310"/>
    <mergeCell ref="F325:H325"/>
    <mergeCell ref="F326:H326"/>
    <mergeCell ref="F327:H327"/>
    <mergeCell ref="H318:I318"/>
    <mergeCell ref="H319:I319"/>
    <mergeCell ref="H320:I320"/>
    <mergeCell ref="A317:I317"/>
    <mergeCell ref="A320:B320"/>
    <mergeCell ref="A322:C322"/>
    <mergeCell ref="A323:A324"/>
    <mergeCell ref="B323:B324"/>
    <mergeCell ref="C323:C324"/>
    <mergeCell ref="A318:B318"/>
    <mergeCell ref="A319:B319"/>
    <mergeCell ref="D323:D324"/>
    <mergeCell ref="F297:H297"/>
    <mergeCell ref="F298:H298"/>
    <mergeCell ref="F299:H299"/>
    <mergeCell ref="F300:H300"/>
    <mergeCell ref="F301:H301"/>
    <mergeCell ref="F302:H302"/>
    <mergeCell ref="F303:H303"/>
    <mergeCell ref="F304:H304"/>
    <mergeCell ref="F305:H305"/>
    <mergeCell ref="F306:H306"/>
    <mergeCell ref="A312:B312"/>
    <mergeCell ref="F307:H307"/>
    <mergeCell ref="A315:I315"/>
    <mergeCell ref="A277:C277"/>
    <mergeCell ref="F251:H251"/>
    <mergeCell ref="F252:H252"/>
    <mergeCell ref="F253:H253"/>
    <mergeCell ref="F254:H254"/>
    <mergeCell ref="F255:H255"/>
    <mergeCell ref="F256:H256"/>
    <mergeCell ref="F257:H257"/>
    <mergeCell ref="F258:H258"/>
    <mergeCell ref="F259:H259"/>
    <mergeCell ref="F260:H260"/>
    <mergeCell ref="F261:H261"/>
    <mergeCell ref="F262:H262"/>
    <mergeCell ref="F263:H263"/>
    <mergeCell ref="F264:H264"/>
    <mergeCell ref="F265:H265"/>
    <mergeCell ref="A267:B267"/>
    <mergeCell ref="A268:B268"/>
    <mergeCell ref="A269:B269"/>
    <mergeCell ref="A272:I272"/>
    <mergeCell ref="A270:I270"/>
    <mergeCell ref="F165:H165"/>
    <mergeCell ref="F166:H166"/>
    <mergeCell ref="F167:H167"/>
    <mergeCell ref="F168:H168"/>
    <mergeCell ref="F169:H169"/>
    <mergeCell ref="F170:H170"/>
    <mergeCell ref="F171:H171"/>
    <mergeCell ref="F200:H200"/>
    <mergeCell ref="F201:H201"/>
    <mergeCell ref="F191:H191"/>
    <mergeCell ref="F192:H192"/>
    <mergeCell ref="F193:H193"/>
    <mergeCell ref="F194:H194"/>
    <mergeCell ref="F195:H195"/>
    <mergeCell ref="F196:H196"/>
    <mergeCell ref="F197:H197"/>
    <mergeCell ref="F198:H198"/>
    <mergeCell ref="F199:H199"/>
    <mergeCell ref="F202:H202"/>
    <mergeCell ref="A3:B3"/>
    <mergeCell ref="A4:B4"/>
    <mergeCell ref="A228:B228"/>
    <mergeCell ref="A187:C187"/>
    <mergeCell ref="A7:C7"/>
    <mergeCell ref="A52:C52"/>
    <mergeCell ref="A97:C97"/>
    <mergeCell ref="A142:C142"/>
    <mergeCell ref="A5:B5"/>
    <mergeCell ref="A8:A9"/>
    <mergeCell ref="B8:B9"/>
    <mergeCell ref="C8:C9"/>
    <mergeCell ref="A177:B177"/>
    <mergeCell ref="A178:B178"/>
    <mergeCell ref="A179:B179"/>
    <mergeCell ref="A133:B133"/>
    <mergeCell ref="A134:B134"/>
    <mergeCell ref="A94:B94"/>
    <mergeCell ref="A95:B95"/>
    <mergeCell ref="A98:A99"/>
    <mergeCell ref="B98:B99"/>
    <mergeCell ref="C98:C99"/>
    <mergeCell ref="A227:I227"/>
    <mergeCell ref="A188:A189"/>
    <mergeCell ref="B188:B189"/>
    <mergeCell ref="C188:C189"/>
    <mergeCell ref="A183:B183"/>
    <mergeCell ref="D188:D189"/>
    <mergeCell ref="A2:I2"/>
    <mergeCell ref="A45:I45"/>
    <mergeCell ref="F109:H109"/>
    <mergeCell ref="F110:H110"/>
    <mergeCell ref="F111:H111"/>
    <mergeCell ref="F112:H112"/>
    <mergeCell ref="F113:H113"/>
    <mergeCell ref="F114:H114"/>
    <mergeCell ref="A48:B48"/>
    <mergeCell ref="A49:B49"/>
    <mergeCell ref="A50:B50"/>
    <mergeCell ref="A53:A54"/>
    <mergeCell ref="B53:B54"/>
    <mergeCell ref="C53:C54"/>
    <mergeCell ref="D53:D54"/>
    <mergeCell ref="F57:H57"/>
    <mergeCell ref="F58:H58"/>
    <mergeCell ref="F59:H59"/>
    <mergeCell ref="F60:H60"/>
    <mergeCell ref="F8:H9"/>
    <mergeCell ref="F53:H54"/>
    <mergeCell ref="F98:H99"/>
    <mergeCell ref="F143:H144"/>
    <mergeCell ref="F188:H189"/>
    <mergeCell ref="F233:H234"/>
    <mergeCell ref="F278:H279"/>
    <mergeCell ref="F323:H324"/>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190:H190"/>
    <mergeCell ref="A89:B89"/>
    <mergeCell ref="F38:H38"/>
    <mergeCell ref="F39:H39"/>
    <mergeCell ref="F40:H40"/>
    <mergeCell ref="F55:H55"/>
    <mergeCell ref="F56:H56"/>
    <mergeCell ref="F25:H25"/>
    <mergeCell ref="F26:H26"/>
    <mergeCell ref="F27:H27"/>
    <mergeCell ref="F28:H28"/>
    <mergeCell ref="F29:H29"/>
    <mergeCell ref="F30:H30"/>
    <mergeCell ref="F31:H31"/>
    <mergeCell ref="F32:H32"/>
    <mergeCell ref="F33:H33"/>
    <mergeCell ref="A42:B42"/>
    <mergeCell ref="A43:B43"/>
    <mergeCell ref="A44:B44"/>
    <mergeCell ref="F61:H61"/>
    <mergeCell ref="F62:H62"/>
    <mergeCell ref="F63:H63"/>
    <mergeCell ref="F67:H67"/>
    <mergeCell ref="F66:H66"/>
    <mergeCell ref="F203:H203"/>
    <mergeCell ref="F204:H204"/>
    <mergeCell ref="F205:H205"/>
    <mergeCell ref="F206:H206"/>
    <mergeCell ref="F207:H207"/>
    <mergeCell ref="F156:H156"/>
    <mergeCell ref="F115:H115"/>
    <mergeCell ref="D98:D99"/>
    <mergeCell ref="F77:H77"/>
    <mergeCell ref="F78:H78"/>
    <mergeCell ref="F79:H79"/>
    <mergeCell ref="F80:H80"/>
    <mergeCell ref="F81:H81"/>
    <mergeCell ref="F82:H82"/>
    <mergeCell ref="F83:H83"/>
    <mergeCell ref="F84:H84"/>
    <mergeCell ref="F85:H85"/>
    <mergeCell ref="H95:I95"/>
    <mergeCell ref="F102:H102"/>
    <mergeCell ref="F103:H103"/>
    <mergeCell ref="F104:H104"/>
    <mergeCell ref="F105:H105"/>
    <mergeCell ref="F106:H106"/>
    <mergeCell ref="F107:H107"/>
    <mergeCell ref="A229:B229"/>
    <mergeCell ref="A230:B230"/>
    <mergeCell ref="A233:A234"/>
    <mergeCell ref="B233:B234"/>
    <mergeCell ref="A232:C232"/>
    <mergeCell ref="A222:B222"/>
    <mergeCell ref="A223:B223"/>
    <mergeCell ref="A224:B224"/>
    <mergeCell ref="H230:I230"/>
    <mergeCell ref="H229:I229"/>
    <mergeCell ref="A225:I225"/>
    <mergeCell ref="F235:H235"/>
    <mergeCell ref="C233:C234"/>
    <mergeCell ref="D233:D234"/>
    <mergeCell ref="F236:H236"/>
    <mergeCell ref="F237:H237"/>
    <mergeCell ref="F238:H238"/>
    <mergeCell ref="F239:H239"/>
    <mergeCell ref="H228:I228"/>
    <mergeCell ref="F249:H249"/>
    <mergeCell ref="F240:H240"/>
    <mergeCell ref="F241:H241"/>
    <mergeCell ref="F242:H242"/>
    <mergeCell ref="F243:H243"/>
    <mergeCell ref="F244:H244"/>
    <mergeCell ref="F245:H245"/>
    <mergeCell ref="F246:H246"/>
    <mergeCell ref="F247:H247"/>
    <mergeCell ref="F248:H248"/>
    <mergeCell ref="F342:H342"/>
    <mergeCell ref="F343:H343"/>
    <mergeCell ref="F335:H335"/>
    <mergeCell ref="F336:H336"/>
    <mergeCell ref="F337:H337"/>
    <mergeCell ref="F338:H338"/>
    <mergeCell ref="F339:H339"/>
    <mergeCell ref="F340:H340"/>
    <mergeCell ref="F341:H341"/>
    <mergeCell ref="F280:H280"/>
    <mergeCell ref="F281:H281"/>
    <mergeCell ref="F296:H296"/>
    <mergeCell ref="A273:B273"/>
    <mergeCell ref="A278:A279"/>
    <mergeCell ref="B278:B279"/>
    <mergeCell ref="C278:C279"/>
    <mergeCell ref="D278:D279"/>
    <mergeCell ref="F282:H282"/>
    <mergeCell ref="F283:H283"/>
    <mergeCell ref="F284:H284"/>
    <mergeCell ref="F285:H285"/>
    <mergeCell ref="F286:H286"/>
    <mergeCell ref="F287:H287"/>
    <mergeCell ref="F288:H288"/>
    <mergeCell ref="F289:H289"/>
    <mergeCell ref="F290:H290"/>
    <mergeCell ref="F291:H291"/>
    <mergeCell ref="F292:H292"/>
    <mergeCell ref="F293:H293"/>
    <mergeCell ref="F294:H294"/>
    <mergeCell ref="F295:H295"/>
    <mergeCell ref="A274:B274"/>
    <mergeCell ref="A275:B275"/>
    <mergeCell ref="F344:H344"/>
    <mergeCell ref="F345:H345"/>
    <mergeCell ref="F346:H346"/>
    <mergeCell ref="F347:H347"/>
    <mergeCell ref="F348:H348"/>
    <mergeCell ref="F349:H349"/>
    <mergeCell ref="F350:H350"/>
    <mergeCell ref="F351:H351"/>
    <mergeCell ref="F352:H352"/>
    <mergeCell ref="A408:B408"/>
    <mergeCell ref="A409:B409"/>
    <mergeCell ref="A410:B410"/>
    <mergeCell ref="A363:B363"/>
    <mergeCell ref="A364:B364"/>
    <mergeCell ref="A365:B365"/>
    <mergeCell ref="A367:C367"/>
    <mergeCell ref="A368:A369"/>
    <mergeCell ref="B368:B369"/>
    <mergeCell ref="C368:C369"/>
    <mergeCell ref="C409:F409"/>
    <mergeCell ref="F389:H389"/>
    <mergeCell ref="F390:H390"/>
    <mergeCell ref="F391:H391"/>
    <mergeCell ref="F392:H392"/>
    <mergeCell ref="F393:H393"/>
    <mergeCell ref="F394:H394"/>
    <mergeCell ref="F395:H395"/>
    <mergeCell ref="F396:H396"/>
    <mergeCell ref="F397:H397"/>
    <mergeCell ref="D368:D369"/>
    <mergeCell ref="A362:I362"/>
    <mergeCell ref="F374:H374"/>
    <mergeCell ref="F375:H375"/>
    <mergeCell ref="F376:H376"/>
    <mergeCell ref="F377:H377"/>
    <mergeCell ref="F378:H378"/>
    <mergeCell ref="F379:H379"/>
    <mergeCell ref="F380:H380"/>
    <mergeCell ref="F368:H369"/>
    <mergeCell ref="H363:I363"/>
    <mergeCell ref="H364:I364"/>
    <mergeCell ref="H365:I365"/>
    <mergeCell ref="F419:H419"/>
    <mergeCell ref="F420:H420"/>
    <mergeCell ref="F421:H421"/>
    <mergeCell ref="F422:H422"/>
    <mergeCell ref="F423:H423"/>
    <mergeCell ref="F424:H424"/>
    <mergeCell ref="F425:H425"/>
    <mergeCell ref="F426:H426"/>
    <mergeCell ref="F353:H353"/>
    <mergeCell ref="F354:H354"/>
    <mergeCell ref="F355:H355"/>
    <mergeCell ref="F370:H370"/>
    <mergeCell ref="F371:H371"/>
    <mergeCell ref="F372:H372"/>
    <mergeCell ref="F373:H373"/>
    <mergeCell ref="F381:H381"/>
    <mergeCell ref="F382:H382"/>
    <mergeCell ref="F383:H383"/>
    <mergeCell ref="F384:H384"/>
    <mergeCell ref="F469:H469"/>
    <mergeCell ref="F470:H470"/>
    <mergeCell ref="F471:H471"/>
    <mergeCell ref="F427:H427"/>
    <mergeCell ref="F428:H428"/>
    <mergeCell ref="F429:H429"/>
    <mergeCell ref="F430:H430"/>
    <mergeCell ref="F436:H436"/>
    <mergeCell ref="F437:H437"/>
    <mergeCell ref="F440:H440"/>
    <mergeCell ref="F441:H441"/>
    <mergeCell ref="F442:H442"/>
    <mergeCell ref="F443:H443"/>
    <mergeCell ref="F444:H444"/>
    <mergeCell ref="F445:H445"/>
    <mergeCell ref="F464:H464"/>
    <mergeCell ref="F465:H465"/>
    <mergeCell ref="F466:H466"/>
    <mergeCell ref="F467:H467"/>
    <mergeCell ref="F431:H431"/>
    <mergeCell ref="F432:H432"/>
    <mergeCell ref="F433:H433"/>
    <mergeCell ref="F434:H434"/>
    <mergeCell ref="F435:H435"/>
    <mergeCell ref="F488:H488"/>
    <mergeCell ref="F489:H489"/>
    <mergeCell ref="F490:H490"/>
    <mergeCell ref="A493:B493"/>
    <mergeCell ref="A494:B494"/>
    <mergeCell ref="A492:B492"/>
    <mergeCell ref="A447:B447"/>
    <mergeCell ref="A448:B448"/>
    <mergeCell ref="A449:B449"/>
    <mergeCell ref="H453:I453"/>
    <mergeCell ref="H454:I454"/>
    <mergeCell ref="H455:I455"/>
    <mergeCell ref="F472:H472"/>
    <mergeCell ref="F473:H473"/>
    <mergeCell ref="F474:H474"/>
    <mergeCell ref="A453:B453"/>
    <mergeCell ref="A454:B454"/>
    <mergeCell ref="A455:B455"/>
    <mergeCell ref="A457:C457"/>
    <mergeCell ref="F460:H460"/>
    <mergeCell ref="F461:H461"/>
    <mergeCell ref="F462:H462"/>
    <mergeCell ref="F476:H476"/>
    <mergeCell ref="F468:H468"/>
    <mergeCell ref="A360:I360"/>
    <mergeCell ref="A405:I405"/>
    <mergeCell ref="A450:I450"/>
    <mergeCell ref="A313:B313"/>
    <mergeCell ref="A314:B314"/>
    <mergeCell ref="A357:B357"/>
    <mergeCell ref="A358:B358"/>
    <mergeCell ref="A359:B359"/>
    <mergeCell ref="A402:B402"/>
    <mergeCell ref="A403:B403"/>
    <mergeCell ref="F438:H438"/>
    <mergeCell ref="F439:H439"/>
    <mergeCell ref="F398:H398"/>
    <mergeCell ref="F399:H399"/>
    <mergeCell ref="F400:H400"/>
    <mergeCell ref="F415:H415"/>
    <mergeCell ref="F416:H416"/>
    <mergeCell ref="A404:B404"/>
    <mergeCell ref="H408:I408"/>
    <mergeCell ref="H409:I409"/>
    <mergeCell ref="H410:I410"/>
    <mergeCell ref="I413:I414"/>
    <mergeCell ref="F417:H417"/>
    <mergeCell ref="F418:H418"/>
    <mergeCell ref="H138:I138"/>
    <mergeCell ref="H139:I139"/>
    <mergeCell ref="H140:I140"/>
    <mergeCell ref="H183:I183"/>
    <mergeCell ref="H184:I184"/>
    <mergeCell ref="H185:I185"/>
    <mergeCell ref="A138:B138"/>
    <mergeCell ref="A139:B139"/>
    <mergeCell ref="A140:B140"/>
    <mergeCell ref="A143:A144"/>
    <mergeCell ref="B143:B144"/>
    <mergeCell ref="C143:C144"/>
    <mergeCell ref="D143:D144"/>
    <mergeCell ref="F157:H157"/>
    <mergeCell ref="F158:H158"/>
    <mergeCell ref="F159:H159"/>
    <mergeCell ref="F160:H160"/>
    <mergeCell ref="F161:H161"/>
    <mergeCell ref="F173:H173"/>
    <mergeCell ref="F174:H174"/>
    <mergeCell ref="F175:H175"/>
    <mergeCell ref="A180:I180"/>
    <mergeCell ref="A184:B184"/>
    <mergeCell ref="A185:B185"/>
    <mergeCell ref="A132:B132"/>
    <mergeCell ref="A90:I90"/>
    <mergeCell ref="A135:I135"/>
    <mergeCell ref="H94:I94"/>
    <mergeCell ref="F125:H125"/>
    <mergeCell ref="F126:H126"/>
    <mergeCell ref="F127:H127"/>
    <mergeCell ref="F128:H128"/>
    <mergeCell ref="F116:H116"/>
    <mergeCell ref="F117:H117"/>
    <mergeCell ref="F118:H118"/>
    <mergeCell ref="F119:H119"/>
    <mergeCell ref="F120:H120"/>
    <mergeCell ref="F121:H121"/>
    <mergeCell ref="F122:H122"/>
    <mergeCell ref="F123:H123"/>
    <mergeCell ref="F124:H124"/>
    <mergeCell ref="A92:I92"/>
    <mergeCell ref="K37:K40"/>
    <mergeCell ref="K42:K45"/>
    <mergeCell ref="K127:K130"/>
    <mergeCell ref="K132:K135"/>
    <mergeCell ref="K172:K175"/>
    <mergeCell ref="K177:K180"/>
    <mergeCell ref="K217:K220"/>
    <mergeCell ref="F147:H147"/>
    <mergeCell ref="F148:H148"/>
    <mergeCell ref="F210:H210"/>
    <mergeCell ref="F211:H211"/>
    <mergeCell ref="F212:H212"/>
    <mergeCell ref="F213:H213"/>
    <mergeCell ref="F214:H214"/>
    <mergeCell ref="F215:H215"/>
    <mergeCell ref="F216:H216"/>
    <mergeCell ref="K82:K85"/>
    <mergeCell ref="K87:K90"/>
    <mergeCell ref="F219:H219"/>
    <mergeCell ref="F220:H220"/>
    <mergeCell ref="F129:H129"/>
    <mergeCell ref="F130:H130"/>
    <mergeCell ref="F100:H100"/>
    <mergeCell ref="F101:H101"/>
    <mergeCell ref="H3:I3"/>
    <mergeCell ref="H4:I4"/>
    <mergeCell ref="H5:I5"/>
    <mergeCell ref="H48:I48"/>
    <mergeCell ref="H49:I49"/>
    <mergeCell ref="H50:I50"/>
    <mergeCell ref="H93:I93"/>
    <mergeCell ref="A93:B93"/>
    <mergeCell ref="F68:H68"/>
    <mergeCell ref="F69:H69"/>
    <mergeCell ref="F70:H70"/>
    <mergeCell ref="F71:H71"/>
    <mergeCell ref="F72:H72"/>
    <mergeCell ref="F73:H73"/>
    <mergeCell ref="F74:H74"/>
    <mergeCell ref="F75:H75"/>
    <mergeCell ref="F76:H76"/>
    <mergeCell ref="F34:H34"/>
    <mergeCell ref="F35:H35"/>
    <mergeCell ref="F36:H36"/>
    <mergeCell ref="F37:H37"/>
    <mergeCell ref="E8:E9"/>
    <mergeCell ref="A87:B87"/>
    <mergeCell ref="A88:B88"/>
    <mergeCell ref="K222:K225"/>
    <mergeCell ref="K262:K265"/>
    <mergeCell ref="K487:K490"/>
    <mergeCell ref="K492:K495"/>
    <mergeCell ref="E53:E54"/>
    <mergeCell ref="E98:E99"/>
    <mergeCell ref="E143:E144"/>
    <mergeCell ref="E188:E189"/>
    <mergeCell ref="E233:E234"/>
    <mergeCell ref="E278:E279"/>
    <mergeCell ref="E323:E324"/>
    <mergeCell ref="E368:E369"/>
    <mergeCell ref="E413:E414"/>
    <mergeCell ref="F152:H152"/>
    <mergeCell ref="F153:H153"/>
    <mergeCell ref="F172:H172"/>
    <mergeCell ref="A495:I495"/>
    <mergeCell ref="F217:H217"/>
    <mergeCell ref="F218:H218"/>
    <mergeCell ref="F145:H145"/>
    <mergeCell ref="F146:H146"/>
    <mergeCell ref="F149:H149"/>
    <mergeCell ref="F150:H150"/>
    <mergeCell ref="F151:H151"/>
    <mergeCell ref="K532:K535"/>
    <mergeCell ref="K537:K540"/>
    <mergeCell ref="E458:E459"/>
    <mergeCell ref="E503:E504"/>
    <mergeCell ref="K267:K270"/>
    <mergeCell ref="K307:K310"/>
    <mergeCell ref="K312:K315"/>
    <mergeCell ref="K352:K355"/>
    <mergeCell ref="K357:K360"/>
    <mergeCell ref="K397:K400"/>
    <mergeCell ref="K402:K405"/>
    <mergeCell ref="K442:K445"/>
    <mergeCell ref="K447:K450"/>
    <mergeCell ref="A540:I540"/>
    <mergeCell ref="A537:B537"/>
    <mergeCell ref="A538:B538"/>
    <mergeCell ref="A539:B539"/>
    <mergeCell ref="F485:H485"/>
    <mergeCell ref="F486:H486"/>
    <mergeCell ref="F487:H487"/>
    <mergeCell ref="F525:H525"/>
    <mergeCell ref="F526:H526"/>
    <mergeCell ref="F527:H527"/>
    <mergeCell ref="F529:H529"/>
  </mergeCells>
  <phoneticPr fontId="6"/>
  <conditionalFormatting sqref="I538">
    <cfRule type="dataBar" priority="90">
      <dataBar>
        <cfvo type="percent" val="21.4"/>
        <cfvo type="max"/>
        <color theme="4" tint="0.79998168889431442"/>
      </dataBar>
      <extLst>
        <ext xmlns:x14="http://schemas.microsoft.com/office/spreadsheetml/2009/9/main" uri="{B025F937-C7B1-47D3-B67F-A62EFF666E3E}">
          <x14:id>{189FEC37-24C0-4E50-A005-06733EA72DA0}</x14:id>
        </ext>
      </extLst>
    </cfRule>
  </conditionalFormatting>
  <conditionalFormatting sqref="A10:I40">
    <cfRule type="expression" dxfId="206" priority="89">
      <formula>$I10&lt;&gt;""</formula>
    </cfRule>
    <cfRule type="expression" dxfId="205" priority="212">
      <formula>$B10="土"</formula>
    </cfRule>
    <cfRule type="expression" dxfId="204" priority="263">
      <formula>$B10="日"</formula>
    </cfRule>
  </conditionalFormatting>
  <conditionalFormatting sqref="A55:D85 F55:I85">
    <cfRule type="expression" dxfId="203" priority="189">
      <formula>$I55&lt;&gt;""</formula>
    </cfRule>
    <cfRule type="expression" dxfId="202" priority="190">
      <formula>$B55="土"</formula>
    </cfRule>
    <cfRule type="expression" dxfId="201" priority="191">
      <formula>$B55="日"</formula>
    </cfRule>
  </conditionalFormatting>
  <conditionalFormatting sqref="A100:D130 F100:I130">
    <cfRule type="expression" dxfId="200" priority="180">
      <formula>$I100&lt;&gt;""</formula>
    </cfRule>
    <cfRule type="expression" dxfId="199" priority="181">
      <formula>$B100="土"</formula>
    </cfRule>
    <cfRule type="expression" dxfId="198" priority="182">
      <formula>$B100="日"</formula>
    </cfRule>
  </conditionalFormatting>
  <conditionalFormatting sqref="A145:D175 F145:I175">
    <cfRule type="expression" dxfId="197" priority="171">
      <formula>$I145&lt;&gt;""</formula>
    </cfRule>
    <cfRule type="expression" dxfId="196" priority="172">
      <formula>$B145="土"</formula>
    </cfRule>
    <cfRule type="expression" dxfId="195" priority="173">
      <formula>$B145="日"</formula>
    </cfRule>
  </conditionalFormatting>
  <conditionalFormatting sqref="A190:D220 F190:I220">
    <cfRule type="expression" dxfId="194" priority="162">
      <formula>$I190&lt;&gt;""</formula>
    </cfRule>
    <cfRule type="expression" dxfId="193" priority="163">
      <formula>$B190="土"</formula>
    </cfRule>
    <cfRule type="expression" dxfId="192" priority="164">
      <formula>$B190="日"</formula>
    </cfRule>
  </conditionalFormatting>
  <conditionalFormatting sqref="A235:D265 F235:I265">
    <cfRule type="expression" dxfId="191" priority="153">
      <formula>$I235&lt;&gt;""</formula>
    </cfRule>
    <cfRule type="expression" dxfId="190" priority="154">
      <formula>$B235="土"</formula>
    </cfRule>
    <cfRule type="expression" dxfId="189" priority="155">
      <formula>$B235="日"</formula>
    </cfRule>
  </conditionalFormatting>
  <conditionalFormatting sqref="A280:D310 F280:I310">
    <cfRule type="expression" dxfId="188" priority="144">
      <formula>$I280&lt;&gt;""</formula>
    </cfRule>
    <cfRule type="expression" dxfId="187" priority="145">
      <formula>$B280="土"</formula>
    </cfRule>
    <cfRule type="expression" dxfId="186" priority="146">
      <formula>$B280="日"</formula>
    </cfRule>
  </conditionalFormatting>
  <conditionalFormatting sqref="A325:D355 F325:I355">
    <cfRule type="expression" dxfId="185" priority="135">
      <formula>$I325&lt;&gt;""</formula>
    </cfRule>
    <cfRule type="expression" dxfId="184" priority="136">
      <formula>$B325="土"</formula>
    </cfRule>
    <cfRule type="expression" dxfId="183" priority="137">
      <formula>$B325="日"</formula>
    </cfRule>
  </conditionalFormatting>
  <conditionalFormatting sqref="A370:D400 F370:I400">
    <cfRule type="expression" dxfId="182" priority="126">
      <formula>$I370&lt;&gt;""</formula>
    </cfRule>
    <cfRule type="expression" dxfId="181" priority="127">
      <formula>$B370="土"</formula>
    </cfRule>
    <cfRule type="expression" dxfId="180" priority="128">
      <formula>$B370="日"</formula>
    </cfRule>
  </conditionalFormatting>
  <conditionalFormatting sqref="A415:D445 F415:I445">
    <cfRule type="expression" dxfId="179" priority="117">
      <formula>$I415&lt;&gt;""</formula>
    </cfRule>
    <cfRule type="expression" dxfId="178" priority="118">
      <formula>$B415="土"</formula>
    </cfRule>
    <cfRule type="expression" dxfId="177" priority="119">
      <formula>$B415="日"</formula>
    </cfRule>
  </conditionalFormatting>
  <conditionalFormatting sqref="A460:D490 F460:I490">
    <cfRule type="expression" dxfId="176" priority="108">
      <formula>$I460&lt;&gt;""</formula>
    </cfRule>
    <cfRule type="expression" dxfId="175" priority="109">
      <formula>$B460="土"</formula>
    </cfRule>
    <cfRule type="expression" dxfId="174" priority="110">
      <formula>$B460="日"</formula>
    </cfRule>
  </conditionalFormatting>
  <conditionalFormatting sqref="A505:D535 F505:I535">
    <cfRule type="expression" dxfId="173" priority="99">
      <formula>$I505&lt;&gt;""</formula>
    </cfRule>
    <cfRule type="expression" dxfId="172" priority="100">
      <formula>$B505="土"</formula>
    </cfRule>
    <cfRule type="expression" dxfId="171" priority="101">
      <formula>$B505="日"</formula>
    </cfRule>
  </conditionalFormatting>
  <conditionalFormatting sqref="E10:E40">
    <cfRule type="expression" dxfId="170" priority="264">
      <formula>$B10&lt;&gt;""</formula>
    </cfRule>
  </conditionalFormatting>
  <conditionalFormatting sqref="E505:E535">
    <cfRule type="expression" dxfId="169" priority="41">
      <formula>$I505&lt;&gt;""</formula>
    </cfRule>
    <cfRule type="expression" dxfId="168" priority="42">
      <formula>$B505="土"</formula>
    </cfRule>
    <cfRule type="expression" dxfId="167" priority="43">
      <formula>$B505="日"</formula>
    </cfRule>
  </conditionalFormatting>
  <conditionalFormatting sqref="E505:E535">
    <cfRule type="expression" dxfId="166" priority="44">
      <formula>$B505&lt;&gt;""</formula>
    </cfRule>
  </conditionalFormatting>
  <conditionalFormatting sqref="E460:E490">
    <cfRule type="expression" dxfId="165" priority="37">
      <formula>$I460&lt;&gt;""</formula>
    </cfRule>
    <cfRule type="expression" dxfId="164" priority="38">
      <formula>$B460="土"</formula>
    </cfRule>
    <cfRule type="expression" dxfId="163" priority="39">
      <formula>$B460="日"</formula>
    </cfRule>
  </conditionalFormatting>
  <conditionalFormatting sqref="E460:E490">
    <cfRule type="expression" dxfId="162" priority="40">
      <formula>$B460&lt;&gt;""</formula>
    </cfRule>
  </conditionalFormatting>
  <conditionalFormatting sqref="E415:E445">
    <cfRule type="expression" dxfId="161" priority="33">
      <formula>$I415&lt;&gt;""</formula>
    </cfRule>
    <cfRule type="expression" dxfId="160" priority="34">
      <formula>$B415="土"</formula>
    </cfRule>
    <cfRule type="expression" dxfId="159" priority="35">
      <formula>$B415="日"</formula>
    </cfRule>
  </conditionalFormatting>
  <conditionalFormatting sqref="E415:E445">
    <cfRule type="expression" dxfId="158" priority="36">
      <formula>$B415&lt;&gt;""</formula>
    </cfRule>
  </conditionalFormatting>
  <conditionalFormatting sqref="E370:E400">
    <cfRule type="expression" dxfId="157" priority="29">
      <formula>$I370&lt;&gt;""</formula>
    </cfRule>
    <cfRule type="expression" dxfId="156" priority="30">
      <formula>$B370="土"</formula>
    </cfRule>
    <cfRule type="expression" dxfId="155" priority="31">
      <formula>$B370="日"</formula>
    </cfRule>
  </conditionalFormatting>
  <conditionalFormatting sqref="E370:E400">
    <cfRule type="expression" dxfId="154" priority="32">
      <formula>$B370&lt;&gt;""</formula>
    </cfRule>
  </conditionalFormatting>
  <conditionalFormatting sqref="E325:E355">
    <cfRule type="expression" dxfId="153" priority="25">
      <formula>$I325&lt;&gt;""</formula>
    </cfRule>
    <cfRule type="expression" dxfId="152" priority="26">
      <formula>$B325="土"</formula>
    </cfRule>
    <cfRule type="expression" dxfId="151" priority="27">
      <formula>$B325="日"</formula>
    </cfRule>
  </conditionalFormatting>
  <conditionalFormatting sqref="E325:E355">
    <cfRule type="expression" dxfId="150" priority="28">
      <formula>$B325&lt;&gt;""</formula>
    </cfRule>
  </conditionalFormatting>
  <conditionalFormatting sqref="E280:E310">
    <cfRule type="expression" dxfId="149" priority="21">
      <formula>$I280&lt;&gt;""</formula>
    </cfRule>
    <cfRule type="expression" dxfId="148" priority="22">
      <formula>$B280="土"</formula>
    </cfRule>
    <cfRule type="expression" dxfId="147" priority="23">
      <formula>$B280="日"</formula>
    </cfRule>
  </conditionalFormatting>
  <conditionalFormatting sqref="E280:E310">
    <cfRule type="expression" dxfId="146" priority="24">
      <formula>$B280&lt;&gt;""</formula>
    </cfRule>
  </conditionalFormatting>
  <conditionalFormatting sqref="E235:E265">
    <cfRule type="expression" dxfId="145" priority="17">
      <formula>$I235&lt;&gt;""</formula>
    </cfRule>
    <cfRule type="expression" dxfId="144" priority="18">
      <formula>$B235="土"</formula>
    </cfRule>
    <cfRule type="expression" dxfId="143" priority="19">
      <formula>$B235="日"</formula>
    </cfRule>
  </conditionalFormatting>
  <conditionalFormatting sqref="E235:E265">
    <cfRule type="expression" dxfId="142" priority="20">
      <formula>$B235&lt;&gt;""</formula>
    </cfRule>
  </conditionalFormatting>
  <conditionalFormatting sqref="E190:E220">
    <cfRule type="expression" dxfId="141" priority="13">
      <formula>$I190&lt;&gt;""</formula>
    </cfRule>
    <cfRule type="expression" dxfId="140" priority="14">
      <formula>$B190="土"</formula>
    </cfRule>
    <cfRule type="expression" dxfId="139" priority="15">
      <formula>$B190="日"</formula>
    </cfRule>
  </conditionalFormatting>
  <conditionalFormatting sqref="E190:E220">
    <cfRule type="expression" dxfId="138" priority="16">
      <formula>$B190&lt;&gt;""</formula>
    </cfRule>
  </conditionalFormatting>
  <conditionalFormatting sqref="E145:E175">
    <cfRule type="expression" dxfId="137" priority="9">
      <formula>$I145&lt;&gt;""</formula>
    </cfRule>
    <cfRule type="expression" dxfId="136" priority="10">
      <formula>$B145="土"</formula>
    </cfRule>
    <cfRule type="expression" dxfId="135" priority="11">
      <formula>$B145="日"</formula>
    </cfRule>
  </conditionalFormatting>
  <conditionalFormatting sqref="E145:E175">
    <cfRule type="expression" dxfId="134" priority="12">
      <formula>$B145&lt;&gt;""</formula>
    </cfRule>
  </conditionalFormatting>
  <conditionalFormatting sqref="E100:E130">
    <cfRule type="expression" dxfId="133" priority="5">
      <formula>$I100&lt;&gt;""</formula>
    </cfRule>
    <cfRule type="expression" dxfId="132" priority="6">
      <formula>$B100="土"</formula>
    </cfRule>
    <cfRule type="expression" dxfId="131" priority="7">
      <formula>$B100="日"</formula>
    </cfRule>
  </conditionalFormatting>
  <conditionalFormatting sqref="E100:E130">
    <cfRule type="expression" dxfId="130" priority="8">
      <formula>$B100&lt;&gt;""</formula>
    </cfRule>
  </conditionalFormatting>
  <conditionalFormatting sqref="E55:E85">
    <cfRule type="expression" dxfId="129" priority="2">
      <formula>$I55&lt;&gt;""</formula>
    </cfRule>
    <cfRule type="expression" dxfId="128" priority="2">
      <formula>$B55="土"</formula>
    </cfRule>
    <cfRule type="expression" dxfId="127" priority="3">
      <formula>$B55="日"</formula>
    </cfRule>
  </conditionalFormatting>
  <conditionalFormatting sqref="E55:E85">
    <cfRule type="expression" dxfId="126" priority="4">
      <formula>$B55&lt;&gt;""</formula>
    </cfRule>
  </conditionalFormatting>
  <dataValidations count="3">
    <dataValidation type="list" allowBlank="1" showInputMessage="1" showErrorMessage="1" sqref="E10:E40 E55:E85 E100:E130 E145:E175 E190:E220 E235:E265 E280:E310 E325:E355 E370:E400 E415:E445 E460:E490 E505:E535" xr:uid="{63618F07-DC2E-45F6-B5A4-237FF7A73F2E}">
      <formula1>$R$6:$R$8</formula1>
    </dataValidation>
    <dataValidation type="list" allowBlank="1" showInputMessage="1" showErrorMessage="1" sqref="C10:C40 C55:C85 C100:C130 C145:C175 C190:C220 C235:C265 C280:C310 C325:C355 C370:C400 C415:C445 C460:C490 C505:C535" xr:uid="{A976360A-CBF3-4A98-9FD0-5B373969472D}">
      <formula1>$P$6:$P$8</formula1>
    </dataValidation>
    <dataValidation type="list" allowBlank="1" showInputMessage="1" showErrorMessage="1" sqref="D10:D40 D55:D85 D100:D130 D145:D175 D190:D220 D235:D265 D280:D310 D325:D355 D370:D400 D415:D445 D460:D490 D505:D535" xr:uid="{F9B9EF86-C66A-481A-95D1-1F3CDC71D2B6}">
      <formula1>$Q$6:$Q$9</formula1>
    </dataValidation>
  </dataValidations>
  <printOptions horizontalCentered="1" verticalCentered="1"/>
  <pageMargins left="0.62992125984251968" right="0.62992125984251968" top="0.39370078740157483" bottom="0.39370078740157483" header="0.11811023622047245" footer="0.31496062992125984"/>
  <pageSetup paperSize="9" scale="81" fitToWidth="2" orientation="portrait" r:id="rId1"/>
  <rowBreaks count="4" manualBreakCount="4">
    <brk id="45" max="7" man="1"/>
    <brk id="90" max="7" man="1"/>
    <brk id="135" max="7" man="1"/>
    <brk id="180" max="7" man="1"/>
  </rowBreaks>
  <extLst>
    <ext xmlns:x14="http://schemas.microsoft.com/office/spreadsheetml/2009/9/main" uri="{78C0D931-6437-407d-A8EE-F0AAD7539E65}">
      <x14:conditionalFormattings>
        <x14:conditionalFormatting xmlns:xm="http://schemas.microsoft.com/office/excel/2006/main">
          <x14:cfRule type="dataBar" id="{189FEC37-24C0-4E50-A005-06733EA72DA0}">
            <x14:dataBar minLength="0" maxLength="100" gradient="0">
              <x14:cfvo type="percent">
                <xm:f>21.4</xm:f>
              </x14:cfvo>
              <x14:cfvo type="autoMax"/>
              <x14:negativeFillColor rgb="FFFF0000"/>
              <x14:axisColor rgb="FF000000"/>
            </x14:dataBar>
          </x14:cfRule>
          <xm:sqref>I538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2B52E26-17EB-4BAB-931B-3981991B8629}">
          <x14:formula1>
            <xm:f>'（参考）祝日'!$B$2:$B$19</xm:f>
          </x14:formula1>
          <xm:sqref>I10:I40 I55:I85 I100:I130 I145:I175 I190:I220 I235:I265 I280:I310 I325:I355 I370:I400 I415:I445 I460:I490 I505:I535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E4DEE-B930-445F-95DD-49649233676E}">
  <dimension ref="A1:BI59"/>
  <sheetViews>
    <sheetView view="pageBreakPreview" zoomScale="80" zoomScaleNormal="80" zoomScaleSheetLayoutView="80" workbookViewId="0">
      <selection activeCell="AQ1" sqref="AQ1"/>
    </sheetView>
  </sheetViews>
  <sheetFormatPr defaultRowHeight="12"/>
  <cols>
    <col min="1" max="1" width="5.625" style="5" customWidth="1"/>
    <col min="2" max="2" width="5.625" style="6" customWidth="1"/>
    <col min="3" max="4" width="8.625" style="6" customWidth="1"/>
    <col min="5" max="5" width="8.625" style="6" hidden="1" customWidth="1"/>
    <col min="6" max="6" width="5.625" style="5" customWidth="1"/>
    <col min="7" max="7" width="5.625" style="6" customWidth="1"/>
    <col min="8" max="9" width="8.625" style="6" customWidth="1"/>
    <col min="10" max="10" width="8.625" style="6" hidden="1" customWidth="1"/>
    <col min="11" max="11" width="5.625" style="5" customWidth="1"/>
    <col min="12" max="12" width="5.625" style="6" customWidth="1"/>
    <col min="13" max="14" width="8.625" style="6" customWidth="1"/>
    <col min="15" max="15" width="8.625" style="6" hidden="1" customWidth="1"/>
    <col min="16" max="16" width="5.625" style="5" customWidth="1"/>
    <col min="17" max="17" width="5.625" style="6" customWidth="1"/>
    <col min="18" max="19" width="8.625" style="6" customWidth="1"/>
    <col min="20" max="20" width="8.625" style="6" hidden="1" customWidth="1"/>
    <col min="21" max="21" width="5.625" style="5" customWidth="1"/>
    <col min="22" max="22" width="5.625" style="6" customWidth="1"/>
    <col min="23" max="24" width="8.625" style="6" customWidth="1"/>
    <col min="25" max="25" width="8.625" style="6" hidden="1" customWidth="1"/>
    <col min="26" max="26" width="5.625" style="5" customWidth="1"/>
    <col min="27" max="27" width="5.625" style="6" customWidth="1"/>
    <col min="28" max="29" width="8.625" style="6" customWidth="1"/>
    <col min="30" max="30" width="8.625" style="6" hidden="1" customWidth="1"/>
    <col min="31" max="31" width="5.625" style="5" customWidth="1"/>
    <col min="32" max="32" width="5.625" style="6" customWidth="1"/>
    <col min="33" max="34" width="8.625" style="6" customWidth="1"/>
    <col min="35" max="35" width="8.625" style="6" hidden="1" customWidth="1"/>
    <col min="36" max="36" width="5.625" style="5" customWidth="1"/>
    <col min="37" max="37" width="5.625" style="6" customWidth="1"/>
    <col min="38" max="39" width="8.625" style="6" customWidth="1"/>
    <col min="40" max="40" width="8.625" style="6" hidden="1" customWidth="1"/>
    <col min="41" max="41" width="5.625" style="5" customWidth="1"/>
    <col min="42" max="42" width="5.625" style="6" customWidth="1"/>
    <col min="43" max="44" width="8.625" style="6" customWidth="1"/>
    <col min="45" max="45" width="8.625" style="6" hidden="1" customWidth="1"/>
    <col min="46" max="46" width="5.625" style="5" customWidth="1"/>
    <col min="47" max="47" width="5.625" style="6" customWidth="1"/>
    <col min="48" max="49" width="8.625" style="6" customWidth="1"/>
    <col min="50" max="50" width="8.625" style="6" hidden="1" customWidth="1"/>
    <col min="51" max="51" width="5.625" style="5" customWidth="1"/>
    <col min="52" max="52" width="5.625" style="6" customWidth="1"/>
    <col min="53" max="54" width="8.625" style="6" customWidth="1"/>
    <col min="55" max="55" width="8.625" style="6" hidden="1" customWidth="1"/>
    <col min="56" max="56" width="5.625" style="5" customWidth="1"/>
    <col min="57" max="57" width="5.625" style="6" customWidth="1"/>
    <col min="58" max="59" width="8.625" style="6" customWidth="1"/>
    <col min="60" max="60" width="8.625" style="6" hidden="1" customWidth="1"/>
    <col min="61" max="16384" width="9" style="1"/>
  </cols>
  <sheetData>
    <row r="1" spans="1:61" s="8" customFormat="1" ht="32.25" customHeight="1">
      <c r="A1" s="93" t="s">
        <v>8</v>
      </c>
      <c r="B1" s="94"/>
      <c r="C1" s="94"/>
      <c r="D1" s="94"/>
      <c r="E1" s="94"/>
      <c r="F1" s="69"/>
      <c r="G1" s="94"/>
      <c r="H1" s="94"/>
      <c r="I1" s="94"/>
      <c r="J1" s="94"/>
      <c r="K1" s="69"/>
      <c r="L1" s="94"/>
      <c r="M1" s="94"/>
      <c r="N1" s="94"/>
      <c r="O1" s="94"/>
      <c r="P1" s="69"/>
      <c r="Q1" s="94"/>
      <c r="R1" s="94"/>
      <c r="S1" s="94"/>
      <c r="T1" s="94"/>
      <c r="U1" s="93" t="s">
        <v>8</v>
      </c>
      <c r="V1" s="94"/>
      <c r="W1" s="94"/>
      <c r="X1" s="94"/>
      <c r="Y1" s="94"/>
      <c r="Z1" s="69"/>
      <c r="AA1" s="94"/>
      <c r="AB1" s="94"/>
      <c r="AC1" s="94"/>
      <c r="AD1" s="94"/>
      <c r="AE1" s="69"/>
      <c r="AF1" s="94"/>
      <c r="AG1" s="94"/>
      <c r="AH1" s="94"/>
      <c r="AI1" s="94"/>
      <c r="AJ1" s="69"/>
      <c r="AK1" s="94"/>
      <c r="AL1" s="94"/>
      <c r="AM1" s="94"/>
      <c r="AN1" s="94"/>
      <c r="AO1" s="93" t="s">
        <v>8</v>
      </c>
      <c r="AP1" s="94"/>
      <c r="AQ1" s="94"/>
      <c r="AR1" s="94"/>
      <c r="AS1" s="94"/>
      <c r="AT1" s="69"/>
      <c r="AU1" s="94"/>
      <c r="AV1" s="94"/>
      <c r="AW1" s="94"/>
      <c r="AX1" s="94"/>
      <c r="AY1" s="69"/>
      <c r="AZ1" s="94"/>
      <c r="BA1" s="94"/>
      <c r="BB1" s="94"/>
      <c r="BC1" s="94"/>
      <c r="BD1" s="69"/>
      <c r="BE1" s="94"/>
      <c r="BF1" s="94"/>
      <c r="BG1" s="94"/>
      <c r="BH1" s="94"/>
      <c r="BI1" s="95"/>
    </row>
    <row r="2" spans="1:61" s="8" customFormat="1" ht="17.25" customHeight="1">
      <c r="A2" s="442" t="s">
        <v>221</v>
      </c>
      <c r="B2" s="342"/>
      <c r="C2" s="342"/>
      <c r="D2" s="342"/>
      <c r="E2" s="342"/>
      <c r="F2" s="342"/>
      <c r="G2" s="342"/>
      <c r="H2" s="342"/>
      <c r="I2" s="342"/>
      <c r="J2" s="342"/>
      <c r="K2" s="342"/>
      <c r="L2" s="342"/>
      <c r="M2" s="342"/>
      <c r="N2" s="342"/>
      <c r="O2" s="342"/>
      <c r="P2" s="342"/>
      <c r="Q2" s="342"/>
      <c r="R2" s="342"/>
      <c r="S2" s="342"/>
      <c r="T2" s="36"/>
      <c r="U2" s="442" t="s">
        <v>221</v>
      </c>
      <c r="V2" s="342"/>
      <c r="W2" s="342"/>
      <c r="X2" s="342"/>
      <c r="Y2" s="342"/>
      <c r="Z2" s="342"/>
      <c r="AA2" s="342"/>
      <c r="AB2" s="342"/>
      <c r="AC2" s="342"/>
      <c r="AD2" s="342"/>
      <c r="AE2" s="342"/>
      <c r="AF2" s="342"/>
      <c r="AG2" s="342"/>
      <c r="AH2" s="342"/>
      <c r="AI2" s="342"/>
      <c r="AJ2" s="342"/>
      <c r="AK2" s="342"/>
      <c r="AL2" s="342"/>
      <c r="AM2" s="342"/>
      <c r="AN2" s="36"/>
      <c r="AO2" s="442" t="s">
        <v>221</v>
      </c>
      <c r="AP2" s="342"/>
      <c r="AQ2" s="342"/>
      <c r="AR2" s="342"/>
      <c r="AS2" s="342"/>
      <c r="AT2" s="342"/>
      <c r="AU2" s="342"/>
      <c r="AV2" s="342"/>
      <c r="AW2" s="342"/>
      <c r="AX2" s="342"/>
      <c r="AY2" s="342"/>
      <c r="AZ2" s="342"/>
      <c r="BA2" s="342"/>
      <c r="BB2" s="342"/>
      <c r="BC2" s="342"/>
      <c r="BD2" s="342"/>
      <c r="BE2" s="342"/>
      <c r="BF2" s="342"/>
      <c r="BG2" s="342"/>
      <c r="BH2" s="36"/>
    </row>
    <row r="3" spans="1:61" s="8" customFormat="1" ht="17.25" customHeight="1">
      <c r="A3" s="445" t="s">
        <v>9</v>
      </c>
      <c r="B3" s="445"/>
      <c r="C3" s="11" t="str">
        <f>IF(A7="令和　年　月","","第 "&amp;基本情報入力!$C$3&amp;" 号")</f>
        <v/>
      </c>
      <c r="D3" s="11"/>
      <c r="E3" s="11"/>
      <c r="F3" s="24"/>
      <c r="G3" s="69"/>
      <c r="H3" s="69"/>
      <c r="I3" s="69"/>
      <c r="J3" s="69"/>
      <c r="K3" s="69"/>
      <c r="L3" s="69"/>
      <c r="M3" s="95"/>
      <c r="N3" s="69"/>
      <c r="P3" s="70" t="s">
        <v>177</v>
      </c>
      <c r="Q3" s="53" t="s">
        <v>172</v>
      </c>
      <c r="R3" s="439" t="str">
        <f>IF(A7="令和　年　月","",基本情報入力!$C$13)</f>
        <v/>
      </c>
      <c r="S3" s="440"/>
      <c r="T3" s="36"/>
      <c r="U3" s="445" t="s">
        <v>9</v>
      </c>
      <c r="V3" s="445"/>
      <c r="W3" s="11" t="str">
        <f>IF(U7="令和　年　月","","第 "&amp;基本情報入力!$C$3&amp;" 号")</f>
        <v/>
      </c>
      <c r="X3" s="11"/>
      <c r="Y3" s="11"/>
      <c r="Z3" s="36"/>
      <c r="AA3" s="69"/>
      <c r="AB3" s="69"/>
      <c r="AC3" s="69"/>
      <c r="AD3" s="69"/>
      <c r="AE3" s="69"/>
      <c r="AF3" s="69"/>
      <c r="AG3" s="69"/>
      <c r="AH3" s="69"/>
      <c r="AI3" s="36"/>
      <c r="AJ3" s="70" t="s">
        <v>177</v>
      </c>
      <c r="AK3" s="53" t="s">
        <v>172</v>
      </c>
      <c r="AL3" s="439" t="str">
        <f>IF(U7="令和　年　月","",基本情報入力!$C$13)</f>
        <v/>
      </c>
      <c r="AM3" s="440"/>
      <c r="AN3" s="36"/>
      <c r="AO3" s="445" t="s">
        <v>9</v>
      </c>
      <c r="AP3" s="445"/>
      <c r="AQ3" s="11" t="str">
        <f>IF(AO7="令和　年　月","","第 "&amp;基本情報入力!$C$3&amp;" 号")</f>
        <v/>
      </c>
      <c r="AR3" s="11"/>
      <c r="AS3" s="11"/>
      <c r="AT3" s="69"/>
      <c r="AU3" s="69"/>
      <c r="AV3" s="69"/>
      <c r="AW3" s="69"/>
      <c r="AX3" s="69"/>
      <c r="AY3" s="69"/>
      <c r="AZ3" s="69"/>
      <c r="BA3" s="69"/>
      <c r="BB3" s="69"/>
      <c r="BC3" s="36"/>
      <c r="BD3" s="70" t="s">
        <v>177</v>
      </c>
      <c r="BE3" s="53" t="s">
        <v>172</v>
      </c>
      <c r="BF3" s="439" t="str">
        <f>IF(AO7="令和　年　月","",基本情報入力!$C$13)</f>
        <v/>
      </c>
      <c r="BG3" s="440"/>
      <c r="BH3" s="36"/>
    </row>
    <row r="4" spans="1:61" s="8" customFormat="1" ht="17.25" customHeight="1">
      <c r="A4" s="445" t="s">
        <v>1</v>
      </c>
      <c r="B4" s="445"/>
      <c r="C4" s="446" t="str">
        <f>IF(A7="令和　年　月","",基本情報入力!$C$4)</f>
        <v/>
      </c>
      <c r="D4" s="446"/>
      <c r="E4" s="446"/>
      <c r="F4" s="446"/>
      <c r="G4" s="446"/>
      <c r="H4" s="446"/>
      <c r="I4" s="446"/>
      <c r="J4" s="446"/>
      <c r="K4" s="446"/>
      <c r="L4" s="446"/>
      <c r="M4" s="446"/>
      <c r="N4" s="70"/>
      <c r="O4" s="7"/>
      <c r="P4" s="7"/>
      <c r="Q4" s="53" t="s">
        <v>173</v>
      </c>
      <c r="R4" s="439" t="str">
        <f>IF(A7="令和　年　月","",基本情報入力!$C$14)</f>
        <v/>
      </c>
      <c r="S4" s="441"/>
      <c r="T4" s="12"/>
      <c r="U4" s="445" t="s">
        <v>1</v>
      </c>
      <c r="V4" s="445"/>
      <c r="W4" s="446" t="str">
        <f>IF(U7="令和　年　月","",基本情報入力!$C$4)</f>
        <v/>
      </c>
      <c r="X4" s="446"/>
      <c r="Y4" s="446"/>
      <c r="Z4" s="446"/>
      <c r="AA4" s="446"/>
      <c r="AB4" s="446"/>
      <c r="AC4" s="446"/>
      <c r="AD4" s="446"/>
      <c r="AE4" s="446"/>
      <c r="AF4" s="446"/>
      <c r="AG4" s="446"/>
      <c r="AH4" s="12"/>
      <c r="AI4" s="12"/>
      <c r="AJ4" s="14"/>
      <c r="AK4" s="53" t="s">
        <v>173</v>
      </c>
      <c r="AL4" s="439" t="str">
        <f>IF(U7="令和　年　月","",基本情報入力!$C$14)</f>
        <v/>
      </c>
      <c r="AM4" s="441"/>
      <c r="AN4" s="12"/>
      <c r="AO4" s="445" t="s">
        <v>1</v>
      </c>
      <c r="AP4" s="445"/>
      <c r="AQ4" s="446" t="str">
        <f>IF(AO7="令和　年　月","",基本情報入力!$C$4)</f>
        <v/>
      </c>
      <c r="AR4" s="446"/>
      <c r="AS4" s="446"/>
      <c r="AT4" s="446"/>
      <c r="AU4" s="446"/>
      <c r="AV4" s="446"/>
      <c r="AW4" s="446"/>
      <c r="AX4" s="446"/>
      <c r="AY4" s="446"/>
      <c r="AZ4" s="446"/>
      <c r="BA4" s="446"/>
      <c r="BB4" s="12"/>
      <c r="BC4" s="12"/>
      <c r="BD4" s="14"/>
      <c r="BE4" s="53" t="s">
        <v>173</v>
      </c>
      <c r="BF4" s="439" t="str">
        <f>IF(AO7="令和　年　月","",基本情報入力!$C$14)</f>
        <v/>
      </c>
      <c r="BG4" s="441"/>
      <c r="BH4" s="12"/>
    </row>
    <row r="5" spans="1:61" s="8" customFormat="1" ht="17.25" customHeight="1">
      <c r="A5" s="445" t="s">
        <v>2</v>
      </c>
      <c r="B5" s="445"/>
      <c r="C5" s="446" t="str">
        <f>IF(A7="令和　年　月","",基本情報入力!$C$8)</f>
        <v/>
      </c>
      <c r="D5" s="440"/>
      <c r="E5" s="440"/>
      <c r="F5" s="440"/>
      <c r="G5" s="440"/>
      <c r="H5" s="440"/>
      <c r="I5" s="440"/>
      <c r="J5" s="440"/>
      <c r="K5" s="440"/>
      <c r="L5" s="440"/>
      <c r="M5" s="440"/>
      <c r="N5" s="70"/>
      <c r="O5" s="67"/>
      <c r="P5" s="67"/>
      <c r="Q5" s="66"/>
      <c r="R5" s="53"/>
      <c r="S5" s="68"/>
      <c r="T5" s="12"/>
      <c r="U5" s="445" t="s">
        <v>2</v>
      </c>
      <c r="V5" s="445"/>
      <c r="W5" s="446" t="str">
        <f>IF(U7="令和　年　月","",基本情報入力!$C$8)</f>
        <v/>
      </c>
      <c r="X5" s="440"/>
      <c r="Y5" s="440"/>
      <c r="Z5" s="440"/>
      <c r="AA5" s="440"/>
      <c r="AB5" s="440"/>
      <c r="AC5" s="440"/>
      <c r="AD5" s="440"/>
      <c r="AE5" s="440"/>
      <c r="AF5" s="440"/>
      <c r="AG5" s="440"/>
      <c r="AH5" s="12"/>
      <c r="AI5" s="12"/>
      <c r="AJ5" s="14"/>
      <c r="AK5" s="14"/>
      <c r="AL5" s="53"/>
      <c r="AM5" s="68"/>
      <c r="AN5" s="12"/>
      <c r="AO5" s="445" t="s">
        <v>2</v>
      </c>
      <c r="AP5" s="445"/>
      <c r="AQ5" s="446" t="str">
        <f>IF(AO7="令和　年　月","",基本情報入力!$C$8)</f>
        <v/>
      </c>
      <c r="AR5" s="440"/>
      <c r="AS5" s="440"/>
      <c r="AT5" s="440"/>
      <c r="AU5" s="440"/>
      <c r="AV5" s="440"/>
      <c r="AW5" s="440"/>
      <c r="AX5" s="440"/>
      <c r="AY5" s="440"/>
      <c r="AZ5" s="440"/>
      <c r="BA5" s="440"/>
      <c r="BB5" s="12"/>
      <c r="BC5" s="12"/>
      <c r="BD5" s="14"/>
      <c r="BE5" s="14"/>
      <c r="BF5" s="53"/>
      <c r="BG5" s="68"/>
      <c r="BH5" s="12"/>
    </row>
    <row r="6" spans="1:61" s="8" customFormat="1" ht="17.25" customHeight="1">
      <c r="A6" s="14"/>
      <c r="B6" s="14"/>
      <c r="C6" s="14"/>
      <c r="D6" s="14"/>
      <c r="E6" s="14"/>
      <c r="F6" s="14"/>
      <c r="G6" s="14"/>
      <c r="H6" s="14"/>
      <c r="I6" s="14"/>
      <c r="J6" s="14"/>
      <c r="K6" s="14"/>
      <c r="L6" s="14"/>
      <c r="M6" s="14"/>
      <c r="N6" s="14"/>
      <c r="O6" s="14"/>
      <c r="P6" s="14"/>
      <c r="Q6" s="14"/>
      <c r="R6" s="53" t="s">
        <v>174</v>
      </c>
      <c r="S6" s="68" t="str">
        <f>IF(A7="令和　年　月","",1)</f>
        <v/>
      </c>
      <c r="T6" s="14"/>
      <c r="U6" s="14"/>
      <c r="V6" s="14"/>
      <c r="W6" s="14"/>
      <c r="X6" s="14"/>
      <c r="Y6" s="14"/>
      <c r="Z6" s="14"/>
      <c r="AA6" s="14"/>
      <c r="AB6" s="14"/>
      <c r="AC6" s="14"/>
      <c r="AD6" s="14"/>
      <c r="AE6" s="14"/>
      <c r="AF6" s="14"/>
      <c r="AG6" s="14"/>
      <c r="AH6" s="14"/>
      <c r="AI6" s="14"/>
      <c r="AJ6" s="14"/>
      <c r="AK6" s="14"/>
      <c r="AL6" s="53" t="s">
        <v>174</v>
      </c>
      <c r="AM6" s="68" t="str">
        <f>IF(U7="令和　年　月","",S6+1)</f>
        <v/>
      </c>
      <c r="AN6" s="14"/>
      <c r="AO6" s="14"/>
      <c r="AP6" s="14"/>
      <c r="AQ6" s="14"/>
      <c r="AR6" s="14"/>
      <c r="AS6" s="14"/>
      <c r="AT6" s="14"/>
      <c r="AU6" s="14"/>
      <c r="AV6" s="14"/>
      <c r="AW6" s="14"/>
      <c r="AX6" s="14"/>
      <c r="AY6" s="14"/>
      <c r="AZ6" s="14"/>
      <c r="BA6" s="14"/>
      <c r="BB6" s="14"/>
      <c r="BC6" s="14"/>
      <c r="BD6" s="14"/>
      <c r="BE6" s="14"/>
      <c r="BF6" s="53" t="s">
        <v>174</v>
      </c>
      <c r="BG6" s="68" t="str">
        <f>IF(AO7="令和　年　月","",AM6+1)</f>
        <v/>
      </c>
      <c r="BH6" s="14"/>
    </row>
    <row r="7" spans="1:61" s="8" customFormat="1" ht="25.5" customHeight="1">
      <c r="A7" s="434" t="str">
        <f>様式2!$A7</f>
        <v>令和　年　月</v>
      </c>
      <c r="B7" s="435"/>
      <c r="C7" s="435"/>
      <c r="D7" s="435"/>
      <c r="E7" s="189"/>
      <c r="F7" s="434" t="str">
        <f>様式2!$A52</f>
        <v>令和　年　月</v>
      </c>
      <c r="G7" s="435"/>
      <c r="H7" s="435"/>
      <c r="I7" s="436"/>
      <c r="J7" s="190"/>
      <c r="K7" s="434" t="str">
        <f>様式2!$A97</f>
        <v>令和　年　月</v>
      </c>
      <c r="L7" s="435"/>
      <c r="M7" s="435"/>
      <c r="N7" s="436"/>
      <c r="O7" s="190"/>
      <c r="P7" s="434" t="str">
        <f>様式2!$A142</f>
        <v>令和　年　月</v>
      </c>
      <c r="Q7" s="435"/>
      <c r="R7" s="435"/>
      <c r="S7" s="436"/>
      <c r="T7" s="189"/>
      <c r="U7" s="434" t="str">
        <f>様式2!$A187</f>
        <v>令和　年　月</v>
      </c>
      <c r="V7" s="435"/>
      <c r="W7" s="435"/>
      <c r="X7" s="436"/>
      <c r="Y7" s="189"/>
      <c r="Z7" s="434" t="str">
        <f>様式2!$A232</f>
        <v>令和　年　月</v>
      </c>
      <c r="AA7" s="435"/>
      <c r="AB7" s="435"/>
      <c r="AC7" s="436"/>
      <c r="AD7" s="190"/>
      <c r="AE7" s="434" t="str">
        <f>様式2!$A277</f>
        <v>令和　年　月</v>
      </c>
      <c r="AF7" s="435"/>
      <c r="AG7" s="435"/>
      <c r="AH7" s="436"/>
      <c r="AI7" s="190"/>
      <c r="AJ7" s="434" t="str">
        <f>様式2!$A322</f>
        <v>令和　年　月</v>
      </c>
      <c r="AK7" s="435"/>
      <c r="AL7" s="435"/>
      <c r="AM7" s="436"/>
      <c r="AN7" s="189"/>
      <c r="AO7" s="434" t="str">
        <f>様式2!$A367</f>
        <v>令和　年　月</v>
      </c>
      <c r="AP7" s="435"/>
      <c r="AQ7" s="435"/>
      <c r="AR7" s="436"/>
      <c r="AS7" s="189"/>
      <c r="AT7" s="434" t="str">
        <f>様式2!$A412</f>
        <v>令和　年　月</v>
      </c>
      <c r="AU7" s="435"/>
      <c r="AV7" s="435"/>
      <c r="AW7" s="436"/>
      <c r="AX7" s="190"/>
      <c r="AY7" s="434" t="str">
        <f>様式2!$A457</f>
        <v>令和　年　月</v>
      </c>
      <c r="AZ7" s="435"/>
      <c r="BA7" s="435"/>
      <c r="BB7" s="436"/>
      <c r="BC7" s="190"/>
      <c r="BD7" s="434" t="str">
        <f>様式2!$A502</f>
        <v>令和　年　月</v>
      </c>
      <c r="BE7" s="435"/>
      <c r="BF7" s="435"/>
      <c r="BG7" s="436"/>
      <c r="BH7" s="78"/>
      <c r="BI7" s="96"/>
    </row>
    <row r="8" spans="1:61" s="8" customFormat="1" ht="25.5" customHeight="1" thickBot="1">
      <c r="A8" s="191" t="s">
        <v>3</v>
      </c>
      <c r="B8" s="192" t="s">
        <v>4</v>
      </c>
      <c r="C8" s="193" t="s">
        <v>6</v>
      </c>
      <c r="D8" s="193" t="s">
        <v>144</v>
      </c>
      <c r="E8" s="194" t="s">
        <v>146</v>
      </c>
      <c r="F8" s="191" t="s">
        <v>3</v>
      </c>
      <c r="G8" s="192" t="s">
        <v>4</v>
      </c>
      <c r="H8" s="193" t="s">
        <v>6</v>
      </c>
      <c r="I8" s="193" t="s">
        <v>143</v>
      </c>
      <c r="J8" s="194" t="s">
        <v>146</v>
      </c>
      <c r="K8" s="191" t="s">
        <v>3</v>
      </c>
      <c r="L8" s="192" t="s">
        <v>4</v>
      </c>
      <c r="M8" s="193" t="s">
        <v>6</v>
      </c>
      <c r="N8" s="193" t="s">
        <v>143</v>
      </c>
      <c r="O8" s="194" t="s">
        <v>146</v>
      </c>
      <c r="P8" s="191" t="s">
        <v>3</v>
      </c>
      <c r="Q8" s="192" t="s">
        <v>4</v>
      </c>
      <c r="R8" s="193" t="s">
        <v>6</v>
      </c>
      <c r="S8" s="193" t="s">
        <v>143</v>
      </c>
      <c r="T8" s="194" t="s">
        <v>146</v>
      </c>
      <c r="U8" s="191" t="s">
        <v>3</v>
      </c>
      <c r="V8" s="192" t="s">
        <v>4</v>
      </c>
      <c r="W8" s="193" t="s">
        <v>6</v>
      </c>
      <c r="X8" s="193" t="s">
        <v>143</v>
      </c>
      <c r="Y8" s="194" t="s">
        <v>146</v>
      </c>
      <c r="Z8" s="191" t="s">
        <v>3</v>
      </c>
      <c r="AA8" s="192" t="s">
        <v>4</v>
      </c>
      <c r="AB8" s="193" t="s">
        <v>6</v>
      </c>
      <c r="AC8" s="193" t="s">
        <v>143</v>
      </c>
      <c r="AD8" s="194" t="s">
        <v>146</v>
      </c>
      <c r="AE8" s="191" t="s">
        <v>3</v>
      </c>
      <c r="AF8" s="192" t="s">
        <v>4</v>
      </c>
      <c r="AG8" s="193" t="s">
        <v>6</v>
      </c>
      <c r="AH8" s="193" t="s">
        <v>143</v>
      </c>
      <c r="AI8" s="194" t="s">
        <v>146</v>
      </c>
      <c r="AJ8" s="191" t="s">
        <v>3</v>
      </c>
      <c r="AK8" s="192" t="s">
        <v>4</v>
      </c>
      <c r="AL8" s="193" t="s">
        <v>6</v>
      </c>
      <c r="AM8" s="193" t="s">
        <v>143</v>
      </c>
      <c r="AN8" s="194" t="s">
        <v>146</v>
      </c>
      <c r="AO8" s="191" t="s">
        <v>3</v>
      </c>
      <c r="AP8" s="192" t="s">
        <v>4</v>
      </c>
      <c r="AQ8" s="193" t="s">
        <v>6</v>
      </c>
      <c r="AR8" s="193" t="s">
        <v>143</v>
      </c>
      <c r="AS8" s="194" t="s">
        <v>146</v>
      </c>
      <c r="AT8" s="191" t="s">
        <v>3</v>
      </c>
      <c r="AU8" s="192" t="s">
        <v>4</v>
      </c>
      <c r="AV8" s="193" t="s">
        <v>6</v>
      </c>
      <c r="AW8" s="193" t="s">
        <v>143</v>
      </c>
      <c r="AX8" s="194" t="s">
        <v>146</v>
      </c>
      <c r="AY8" s="191" t="s">
        <v>3</v>
      </c>
      <c r="AZ8" s="192" t="s">
        <v>4</v>
      </c>
      <c r="BA8" s="193" t="s">
        <v>6</v>
      </c>
      <c r="BB8" s="193" t="s">
        <v>143</v>
      </c>
      <c r="BC8" s="194" t="s">
        <v>146</v>
      </c>
      <c r="BD8" s="191" t="s">
        <v>3</v>
      </c>
      <c r="BE8" s="192" t="s">
        <v>4</v>
      </c>
      <c r="BF8" s="193" t="s">
        <v>6</v>
      </c>
      <c r="BG8" s="193" t="s">
        <v>143</v>
      </c>
      <c r="BH8" s="73" t="s">
        <v>146</v>
      </c>
      <c r="BI8" s="97"/>
    </row>
    <row r="9" spans="1:61" ht="25.5" customHeight="1" thickTop="1">
      <c r="A9" s="75" t="str">
        <f>IFERROR(様式2!$A10,1)</f>
        <v/>
      </c>
      <c r="B9" s="76" t="str">
        <f>IF(A9="","",様式2!$B10)</f>
        <v/>
      </c>
      <c r="C9" s="76" t="str">
        <f>IF(様式2!$D10="","",様式2!$D10)</f>
        <v/>
      </c>
      <c r="D9" s="76" t="str">
        <f>IF(様式2!$E10="","",様式2!$E10)</f>
        <v/>
      </c>
      <c r="E9" s="77" t="str">
        <f>IF(様式2!$I10="","",様式2!$I10)</f>
        <v/>
      </c>
      <c r="F9" s="75" t="str">
        <f>IFERROR(様式2!$A55,1)</f>
        <v/>
      </c>
      <c r="G9" s="76" t="str">
        <f>IF(F9="","",様式2!$B55)</f>
        <v/>
      </c>
      <c r="H9" s="76" t="str">
        <f>IF(様式2!$D55="","",様式2!$D55)</f>
        <v/>
      </c>
      <c r="I9" s="76" t="str">
        <f>IF(様式2!$E55="","",様式2!$E55)</f>
        <v/>
      </c>
      <c r="J9" s="77" t="str">
        <f>IF(様式2!$I55="","",様式2!$I55)</f>
        <v/>
      </c>
      <c r="K9" s="75" t="str">
        <f>IFERROR(様式2!$A100,1)</f>
        <v/>
      </c>
      <c r="L9" s="76" t="str">
        <f>IF(K9="","",様式2!$B100)</f>
        <v/>
      </c>
      <c r="M9" s="76" t="str">
        <f>IF(様式2!$D100="","",様式2!$D100)</f>
        <v/>
      </c>
      <c r="N9" s="76" t="str">
        <f>IF(様式2!$E100="","",様式2!$E100)</f>
        <v/>
      </c>
      <c r="O9" s="77" t="str">
        <f>IF(様式2!$I100="","",様式2!$I100)</f>
        <v/>
      </c>
      <c r="P9" s="75" t="str">
        <f>IFERROR(様式2!$A145,1)</f>
        <v/>
      </c>
      <c r="Q9" s="76" t="str">
        <f>IF(P9="","",様式2!$B145)</f>
        <v/>
      </c>
      <c r="R9" s="76" t="str">
        <f>IF(様式2!$D145="","",様式2!$D145)</f>
        <v/>
      </c>
      <c r="S9" s="76" t="str">
        <f>IF(様式2!$E145="","",様式2!$E145)</f>
        <v/>
      </c>
      <c r="T9" s="77" t="str">
        <f>IF(様式2!$I145="","",様式2!$I145)</f>
        <v/>
      </c>
      <c r="U9" s="75" t="str">
        <f>IFERROR(様式2!$A190,1)</f>
        <v/>
      </c>
      <c r="V9" s="76" t="str">
        <f>IF(U9="","",様式2!$B190)</f>
        <v/>
      </c>
      <c r="W9" s="76" t="str">
        <f>IF(様式2!$D190="","",様式2!$D190)</f>
        <v/>
      </c>
      <c r="X9" s="76" t="str">
        <f>IF(様式2!$E190="","",様式2!$E190)</f>
        <v/>
      </c>
      <c r="Y9" s="77" t="str">
        <f>IF(様式2!$I190="","",様式2!$I190)</f>
        <v/>
      </c>
      <c r="Z9" s="75" t="str">
        <f>IFERROR(様式2!$A235,1)</f>
        <v/>
      </c>
      <c r="AA9" s="76" t="str">
        <f>IF(Z9="","",様式2!$B235)</f>
        <v/>
      </c>
      <c r="AB9" s="76" t="str">
        <f>IF(様式2!$D235="","",様式2!$D235)</f>
        <v/>
      </c>
      <c r="AC9" s="76" t="str">
        <f>IF(様式2!$E235="","",様式2!$E235)</f>
        <v/>
      </c>
      <c r="AD9" s="77" t="str">
        <f>IF(様式2!$I235="","",様式2!$I235)</f>
        <v/>
      </c>
      <c r="AE9" s="75" t="str">
        <f>IFERROR(様式2!$A280,1)</f>
        <v/>
      </c>
      <c r="AF9" s="76" t="str">
        <f>IF(AE9="","",様式2!$B280)</f>
        <v/>
      </c>
      <c r="AG9" s="76" t="str">
        <f>IF(様式2!$D280="","",様式2!$D280)</f>
        <v/>
      </c>
      <c r="AH9" s="76" t="str">
        <f>IF(様式2!$E280="","",様式2!$E280)</f>
        <v/>
      </c>
      <c r="AI9" s="77" t="str">
        <f>IF(様式2!$I280="","",様式2!$I280)</f>
        <v/>
      </c>
      <c r="AJ9" s="75" t="str">
        <f>IFERROR(様式2!$A325,1)</f>
        <v/>
      </c>
      <c r="AK9" s="76" t="str">
        <f>IF(AJ9="","",様式2!$B325)</f>
        <v/>
      </c>
      <c r="AL9" s="76" t="str">
        <f>IF(様式2!$D325="","",様式2!$D325)</f>
        <v/>
      </c>
      <c r="AM9" s="76" t="str">
        <f>IF(様式2!$E325="","",様式2!$E325)</f>
        <v/>
      </c>
      <c r="AN9" s="77" t="str">
        <f>IF(様式2!$I325="","",様式2!$I325)</f>
        <v/>
      </c>
      <c r="AO9" s="75" t="str">
        <f>IFERROR(様式2!$A370,1)</f>
        <v/>
      </c>
      <c r="AP9" s="76" t="str">
        <f>IF(AO9="","",様式2!$B370)</f>
        <v/>
      </c>
      <c r="AQ9" s="76" t="str">
        <f>IF(様式2!$D370="","",様式2!$D370)</f>
        <v/>
      </c>
      <c r="AR9" s="76" t="str">
        <f>IF(様式2!$E370="","",様式2!$E370)</f>
        <v/>
      </c>
      <c r="AS9" s="77" t="str">
        <f>IF(様式2!$I370="","",様式2!$I370)</f>
        <v/>
      </c>
      <c r="AT9" s="75" t="str">
        <f>IFERROR(様式2!$A415,1)</f>
        <v/>
      </c>
      <c r="AU9" s="76" t="str">
        <f>IF(AT9="","",様式2!$B415)</f>
        <v/>
      </c>
      <c r="AV9" s="76" t="str">
        <f>IF(様式2!$D415="","",様式2!$D415)</f>
        <v/>
      </c>
      <c r="AW9" s="76" t="str">
        <f>IF(様式2!$E415="","",様式2!$E415)</f>
        <v/>
      </c>
      <c r="AX9" s="77" t="str">
        <f>IF(様式2!$I415="","",様式2!$I415)</f>
        <v/>
      </c>
      <c r="AY9" s="75" t="str">
        <f>IFERROR(様式2!$A460,1)</f>
        <v/>
      </c>
      <c r="AZ9" s="76" t="str">
        <f>IF(AY9="","",様式2!$B460)</f>
        <v/>
      </c>
      <c r="BA9" s="76" t="str">
        <f>IF(様式2!$D460="","",様式2!$D460)</f>
        <v/>
      </c>
      <c r="BB9" s="76" t="str">
        <f>IF(様式2!$E460="","",様式2!$E460)</f>
        <v/>
      </c>
      <c r="BC9" s="77" t="str">
        <f>IF(様式2!$I460="","",様式2!$I460)</f>
        <v/>
      </c>
      <c r="BD9" s="75" t="str">
        <f>IFERROR(様式2!$A505,1)</f>
        <v/>
      </c>
      <c r="BE9" s="76" t="str">
        <f>IF(BD9="","",様式2!$B505)</f>
        <v/>
      </c>
      <c r="BF9" s="76" t="str">
        <f>IF(様式2!$D505="","",様式2!$D505)</f>
        <v/>
      </c>
      <c r="BG9" s="76" t="str">
        <f>IF(様式2!$E505="","",様式2!$E505)</f>
        <v/>
      </c>
      <c r="BH9" s="77" t="str">
        <f>IF(様式2!$I505="","",様式2!$I505)</f>
        <v/>
      </c>
      <c r="BI9" s="21"/>
    </row>
    <row r="10" spans="1:61" ht="25.5" customHeight="1">
      <c r="A10" s="71" t="str">
        <f>IFERROR(様式2!$A11,A9+1)</f>
        <v/>
      </c>
      <c r="B10" s="78" t="str">
        <f>IF(A10="","",様式2!$B11)</f>
        <v/>
      </c>
      <c r="C10" s="79" t="str">
        <f>IF(様式2!$D11="","",様式2!$D11)</f>
        <v/>
      </c>
      <c r="D10" s="79" t="str">
        <f>IF(様式2!$E11="","",様式2!$E11)</f>
        <v/>
      </c>
      <c r="E10" s="80" t="str">
        <f>IF(様式2!$I11="","",様式2!$I11)</f>
        <v/>
      </c>
      <c r="F10" s="81" t="str">
        <f>IFERROR(様式2!$A56,F9+1)</f>
        <v/>
      </c>
      <c r="G10" s="78" t="str">
        <f>IF(F10="","",様式2!$B56)</f>
        <v/>
      </c>
      <c r="H10" s="78" t="str">
        <f>IF(様式2!$D56="","",様式2!$D56)</f>
        <v/>
      </c>
      <c r="I10" s="78" t="str">
        <f>IF(様式2!$E56="","",様式2!$E56)</f>
        <v/>
      </c>
      <c r="J10" s="82" t="str">
        <f>IF(様式2!$I56="","",様式2!$I56)</f>
        <v/>
      </c>
      <c r="K10" s="81" t="str">
        <f>IFERROR(様式2!$A101,K9+1)</f>
        <v/>
      </c>
      <c r="L10" s="78" t="str">
        <f>IF(K10="","",様式2!$B101)</f>
        <v/>
      </c>
      <c r="M10" s="78" t="str">
        <f>IF(様式2!$D101="","",様式2!$D101)</f>
        <v/>
      </c>
      <c r="N10" s="78" t="str">
        <f>IF(様式2!$E101="","",様式2!$E101)</f>
        <v/>
      </c>
      <c r="O10" s="82" t="str">
        <f>IF(様式2!$I101="","",様式2!$I101)</f>
        <v/>
      </c>
      <c r="P10" s="81" t="str">
        <f>IFERROR(様式2!$A146,P9+1)</f>
        <v/>
      </c>
      <c r="Q10" s="78" t="str">
        <f>IF(P10="","",様式2!$B146)</f>
        <v/>
      </c>
      <c r="R10" s="78" t="str">
        <f>IF(様式2!$D146="","",様式2!$D146)</f>
        <v/>
      </c>
      <c r="S10" s="78" t="str">
        <f>IF(様式2!$E146="","",様式2!$E146)</f>
        <v/>
      </c>
      <c r="T10" s="82" t="str">
        <f>IF(様式2!$I146="","",様式2!$I146)</f>
        <v/>
      </c>
      <c r="U10" s="81" t="str">
        <f>IFERROR(様式2!$A191,U9+1)</f>
        <v/>
      </c>
      <c r="V10" s="78" t="str">
        <f>IF(U10="","",様式2!$B191)</f>
        <v/>
      </c>
      <c r="W10" s="78" t="str">
        <f>IF(様式2!$D191="","",様式2!$D191)</f>
        <v/>
      </c>
      <c r="X10" s="78" t="str">
        <f>IF(様式2!$E191="","",様式2!$E191)</f>
        <v/>
      </c>
      <c r="Y10" s="82" t="str">
        <f>IF(様式2!$I191="","",様式2!$I191)</f>
        <v/>
      </c>
      <c r="Z10" s="81" t="str">
        <f>IFERROR(様式2!$A236,Z9+1)</f>
        <v/>
      </c>
      <c r="AA10" s="78" t="str">
        <f>IF(Z10="","",様式2!$B236)</f>
        <v/>
      </c>
      <c r="AB10" s="78" t="str">
        <f>IF(様式2!$D236="","",様式2!$D236)</f>
        <v/>
      </c>
      <c r="AC10" s="78" t="str">
        <f>IF(様式2!$E236="","",様式2!$E236)</f>
        <v/>
      </c>
      <c r="AD10" s="82" t="str">
        <f>IF(様式2!$I236="","",様式2!$I236)</f>
        <v/>
      </c>
      <c r="AE10" s="81" t="str">
        <f>IFERROR(様式2!$A281,AE9+1)</f>
        <v/>
      </c>
      <c r="AF10" s="78" t="str">
        <f>IF(AE10="","",様式2!$B281)</f>
        <v/>
      </c>
      <c r="AG10" s="78" t="str">
        <f>IF(様式2!$D281="","",様式2!$D281)</f>
        <v/>
      </c>
      <c r="AH10" s="78" t="str">
        <f>IF(様式2!$E281="","",様式2!$E281)</f>
        <v/>
      </c>
      <c r="AI10" s="82" t="str">
        <f>IF(様式2!$I281="","",様式2!$I281)</f>
        <v/>
      </c>
      <c r="AJ10" s="81" t="str">
        <f>IFERROR(様式2!$A326,AJ9+1)</f>
        <v/>
      </c>
      <c r="AK10" s="78" t="str">
        <f>IF(AJ10="","",様式2!$B326)</f>
        <v/>
      </c>
      <c r="AL10" s="78" t="str">
        <f>IF(様式2!$D326="","",様式2!$D326)</f>
        <v/>
      </c>
      <c r="AM10" s="78" t="str">
        <f>IF(様式2!$E326="","",様式2!$E326)</f>
        <v/>
      </c>
      <c r="AN10" s="82" t="str">
        <f>IF(様式2!$I326="","",様式2!$I326)</f>
        <v/>
      </c>
      <c r="AO10" s="81" t="str">
        <f>IFERROR(様式2!$A371,AO9+1)</f>
        <v/>
      </c>
      <c r="AP10" s="78" t="str">
        <f>IF(AO10="","",様式2!$B371)</f>
        <v/>
      </c>
      <c r="AQ10" s="78" t="str">
        <f>IF(様式2!$D371="","",様式2!$D371)</f>
        <v/>
      </c>
      <c r="AR10" s="78" t="str">
        <f>IF(様式2!$E371="","",様式2!$E371)</f>
        <v/>
      </c>
      <c r="AS10" s="82" t="str">
        <f>IF(様式2!$I371="","",様式2!$I371)</f>
        <v/>
      </c>
      <c r="AT10" s="81" t="str">
        <f>IFERROR(様式2!$A416,AT9+1)</f>
        <v/>
      </c>
      <c r="AU10" s="78" t="str">
        <f>IF(AT10="","",様式2!$B416)</f>
        <v/>
      </c>
      <c r="AV10" s="78" t="str">
        <f>IF(様式2!$D416="","",様式2!$D416)</f>
        <v/>
      </c>
      <c r="AW10" s="78" t="str">
        <f>IF(様式2!$E416="","",様式2!$E416)</f>
        <v/>
      </c>
      <c r="AX10" s="82" t="str">
        <f>IF(様式2!$I416="","",様式2!$I416)</f>
        <v/>
      </c>
      <c r="AY10" s="81" t="str">
        <f>IFERROR(様式2!$A461,AY9+1)</f>
        <v/>
      </c>
      <c r="AZ10" s="78" t="str">
        <f>IF(AY10="","",様式2!$B461)</f>
        <v/>
      </c>
      <c r="BA10" s="78" t="str">
        <f>IF(様式2!$D461="","",様式2!$D461)</f>
        <v/>
      </c>
      <c r="BB10" s="78" t="str">
        <f>IF(様式2!$E461="","",様式2!$E461)</f>
        <v/>
      </c>
      <c r="BC10" s="82" t="str">
        <f>IF(様式2!$I461="","",様式2!$I461)</f>
        <v/>
      </c>
      <c r="BD10" s="81" t="str">
        <f>IFERROR(様式2!$A506,BD9+1)</f>
        <v/>
      </c>
      <c r="BE10" s="78" t="str">
        <f>IF(BD10="","",様式2!$B506)</f>
        <v/>
      </c>
      <c r="BF10" s="78" t="str">
        <f>IF(様式2!$D506="","",様式2!$D506)</f>
        <v/>
      </c>
      <c r="BG10" s="78" t="str">
        <f>IF(様式2!$E506="","",様式2!$E506)</f>
        <v/>
      </c>
      <c r="BH10" s="82" t="str">
        <f>IF(様式2!$I506="","",様式2!$I506)</f>
        <v/>
      </c>
      <c r="BI10" s="21"/>
    </row>
    <row r="11" spans="1:61" ht="25.5" customHeight="1">
      <c r="A11" s="81" t="str">
        <f>IFERROR(様式2!$A12,A10+1)</f>
        <v/>
      </c>
      <c r="B11" s="78" t="str">
        <f>IF(A11="","",様式2!$B12)</f>
        <v/>
      </c>
      <c r="C11" s="78" t="str">
        <f>IF(様式2!$D12="","",様式2!$D12)</f>
        <v/>
      </c>
      <c r="D11" s="78" t="str">
        <f>IF(様式2!$E12="","",様式2!$E12)</f>
        <v/>
      </c>
      <c r="E11" s="82" t="str">
        <f>IF(様式2!$I12="","",様式2!$I12)</f>
        <v/>
      </c>
      <c r="F11" s="81" t="str">
        <f>IFERROR(様式2!$A57,F10+1)</f>
        <v/>
      </c>
      <c r="G11" s="78" t="str">
        <f>IF(F11="","",様式2!$B57)</f>
        <v/>
      </c>
      <c r="H11" s="78" t="str">
        <f>IF(様式2!$D57="","",様式2!$D57)</f>
        <v/>
      </c>
      <c r="I11" s="78" t="str">
        <f>IF(様式2!$E57="","",様式2!$E57)</f>
        <v/>
      </c>
      <c r="J11" s="82" t="str">
        <f>IF(様式2!$I57="","",様式2!$I57)</f>
        <v/>
      </c>
      <c r="K11" s="81" t="str">
        <f>IFERROR(様式2!$A102,K10+1)</f>
        <v/>
      </c>
      <c r="L11" s="78" t="str">
        <f>IF(K11="","",様式2!$B102)</f>
        <v/>
      </c>
      <c r="M11" s="78" t="str">
        <f>IF(様式2!$D102="","",様式2!$D102)</f>
        <v/>
      </c>
      <c r="N11" s="78" t="str">
        <f>IF(様式2!$E102="","",様式2!$E102)</f>
        <v/>
      </c>
      <c r="O11" s="82" t="str">
        <f>IF(様式2!$I102="","",様式2!$I102)</f>
        <v/>
      </c>
      <c r="P11" s="81" t="str">
        <f>IFERROR(様式2!$A147,P10+1)</f>
        <v/>
      </c>
      <c r="Q11" s="78" t="str">
        <f>IF(P11="","",様式2!$B147)</f>
        <v/>
      </c>
      <c r="R11" s="78" t="str">
        <f>IF(様式2!$D147="","",様式2!$D147)</f>
        <v/>
      </c>
      <c r="S11" s="78" t="str">
        <f>IF(様式2!$E147="","",様式2!$E147)</f>
        <v/>
      </c>
      <c r="T11" s="82" t="str">
        <f>IF(様式2!$I147="","",様式2!$I147)</f>
        <v/>
      </c>
      <c r="U11" s="81" t="str">
        <f>IFERROR(様式2!$A192,U10+1)</f>
        <v/>
      </c>
      <c r="V11" s="78" t="str">
        <f>IF(U11="","",様式2!$B192)</f>
        <v/>
      </c>
      <c r="W11" s="78" t="str">
        <f>IF(様式2!$D192="","",様式2!$D192)</f>
        <v/>
      </c>
      <c r="X11" s="78" t="str">
        <f>IF(様式2!$E192="","",様式2!$E192)</f>
        <v/>
      </c>
      <c r="Y11" s="82" t="str">
        <f>IF(様式2!$I192="","",様式2!$I192)</f>
        <v/>
      </c>
      <c r="Z11" s="81" t="str">
        <f>IFERROR(様式2!$A237,Z10+1)</f>
        <v/>
      </c>
      <c r="AA11" s="78" t="str">
        <f>IF(Z11="","",様式2!$B237)</f>
        <v/>
      </c>
      <c r="AB11" s="78" t="str">
        <f>IF(様式2!$D237="","",様式2!$D237)</f>
        <v/>
      </c>
      <c r="AC11" s="78" t="str">
        <f>IF(様式2!$E237="","",様式2!$E237)</f>
        <v/>
      </c>
      <c r="AD11" s="82" t="str">
        <f>IF(様式2!$I237="","",様式2!$I237)</f>
        <v/>
      </c>
      <c r="AE11" s="81" t="str">
        <f>IFERROR(様式2!$A282,AE10+1)</f>
        <v/>
      </c>
      <c r="AF11" s="78" t="str">
        <f>IF(AE11="","",様式2!$B282)</f>
        <v/>
      </c>
      <c r="AG11" s="78" t="str">
        <f>IF(様式2!$D282="","",様式2!$D282)</f>
        <v/>
      </c>
      <c r="AH11" s="78" t="str">
        <f>IF(様式2!$E282="","",様式2!$E282)</f>
        <v/>
      </c>
      <c r="AI11" s="82" t="str">
        <f>IF(様式2!$I282="","",様式2!$I282)</f>
        <v/>
      </c>
      <c r="AJ11" s="81" t="str">
        <f>IFERROR(様式2!$A327,AJ10+1)</f>
        <v/>
      </c>
      <c r="AK11" s="78" t="str">
        <f>IF(AJ11="","",様式2!$B327)</f>
        <v/>
      </c>
      <c r="AL11" s="78" t="str">
        <f>IF(様式2!$D327="","",様式2!$D327)</f>
        <v/>
      </c>
      <c r="AM11" s="78" t="str">
        <f>IF(様式2!$E327="","",様式2!$E327)</f>
        <v/>
      </c>
      <c r="AN11" s="82" t="str">
        <f>IF(様式2!$I327="","",様式2!$I327)</f>
        <v/>
      </c>
      <c r="AO11" s="81" t="str">
        <f>IFERROR(様式2!$A372,AO10+1)</f>
        <v/>
      </c>
      <c r="AP11" s="78" t="str">
        <f>IF(AO11="","",様式2!$B372)</f>
        <v/>
      </c>
      <c r="AQ11" s="78" t="str">
        <f>IF(様式2!$D372="","",様式2!$D372)</f>
        <v/>
      </c>
      <c r="AR11" s="78" t="str">
        <f>IF(様式2!$E372="","",様式2!$E372)</f>
        <v/>
      </c>
      <c r="AS11" s="82" t="str">
        <f>IF(様式2!$I372="","",様式2!$I372)</f>
        <v/>
      </c>
      <c r="AT11" s="81" t="str">
        <f>IFERROR(様式2!$A417,AT10+1)</f>
        <v/>
      </c>
      <c r="AU11" s="78" t="str">
        <f>IF(AT11="","",様式2!$B417)</f>
        <v/>
      </c>
      <c r="AV11" s="78" t="str">
        <f>IF(様式2!$D417="","",様式2!$D417)</f>
        <v/>
      </c>
      <c r="AW11" s="78" t="str">
        <f>IF(様式2!$E417="","",様式2!$E417)</f>
        <v/>
      </c>
      <c r="AX11" s="82" t="str">
        <f>IF(様式2!$I417="","",様式2!$I417)</f>
        <v/>
      </c>
      <c r="AY11" s="81" t="str">
        <f>IFERROR(様式2!$A462,AY10+1)</f>
        <v/>
      </c>
      <c r="AZ11" s="78" t="str">
        <f>IF(AY11="","",様式2!$B462)</f>
        <v/>
      </c>
      <c r="BA11" s="78" t="str">
        <f>IF(様式2!$D462="","",様式2!$D462)</f>
        <v/>
      </c>
      <c r="BB11" s="78" t="str">
        <f>IF(様式2!$E462="","",様式2!$E462)</f>
        <v/>
      </c>
      <c r="BC11" s="82" t="str">
        <f>IF(様式2!$I462="","",様式2!$I462)</f>
        <v/>
      </c>
      <c r="BD11" s="81" t="str">
        <f>IFERROR(様式2!$A507,BD10+1)</f>
        <v/>
      </c>
      <c r="BE11" s="78" t="str">
        <f>IF(BD11="","",様式2!$B507)</f>
        <v/>
      </c>
      <c r="BF11" s="78" t="str">
        <f>IF(様式2!$D507="","",様式2!$D507)</f>
        <v/>
      </c>
      <c r="BG11" s="78" t="str">
        <f>IF(様式2!$E507="","",様式2!$E507)</f>
        <v/>
      </c>
      <c r="BH11" s="82" t="str">
        <f>IF(様式2!$I507="","",様式2!$I507)</f>
        <v/>
      </c>
      <c r="BI11" s="21"/>
    </row>
    <row r="12" spans="1:61" ht="25.5" customHeight="1">
      <c r="A12" s="81" t="str">
        <f>IFERROR(様式2!$A13,A11+1)</f>
        <v/>
      </c>
      <c r="B12" s="78" t="str">
        <f>IF(A12="","",様式2!$B13)</f>
        <v/>
      </c>
      <c r="C12" s="83" t="str">
        <f>IF(様式2!$D13="","",様式2!$D13)</f>
        <v/>
      </c>
      <c r="D12" s="83" t="str">
        <f>IF(様式2!$E13="","",様式2!$E13)</f>
        <v/>
      </c>
      <c r="E12" s="84" t="str">
        <f>IF(様式2!$I13="","",様式2!$I13)</f>
        <v/>
      </c>
      <c r="F12" s="81" t="str">
        <f>IFERROR(様式2!$A58,F11+1)</f>
        <v/>
      </c>
      <c r="G12" s="78" t="str">
        <f>IF(F12="","",様式2!$B58)</f>
        <v/>
      </c>
      <c r="H12" s="78" t="str">
        <f>IF(様式2!$D58="","",様式2!$D58)</f>
        <v/>
      </c>
      <c r="I12" s="78" t="str">
        <f>IF(様式2!$E58="","",様式2!$E58)</f>
        <v/>
      </c>
      <c r="J12" s="82" t="str">
        <f>IF(様式2!$I58="","",様式2!$I58)</f>
        <v/>
      </c>
      <c r="K12" s="81" t="str">
        <f>IFERROR(様式2!$A103,K11+1)</f>
        <v/>
      </c>
      <c r="L12" s="78" t="str">
        <f>IF(K12="","",様式2!$B103)</f>
        <v/>
      </c>
      <c r="M12" s="78" t="str">
        <f>IF(様式2!$D103="","",様式2!$D103)</f>
        <v/>
      </c>
      <c r="N12" s="78" t="str">
        <f>IF(様式2!$E103="","",様式2!$E103)</f>
        <v/>
      </c>
      <c r="O12" s="82" t="str">
        <f>IF(様式2!$I103="","",様式2!$I103)</f>
        <v/>
      </c>
      <c r="P12" s="81" t="str">
        <f>IFERROR(様式2!$A148,P11+1)</f>
        <v/>
      </c>
      <c r="Q12" s="78" t="str">
        <f>IF(P12="","",様式2!$B148)</f>
        <v/>
      </c>
      <c r="R12" s="78" t="str">
        <f>IF(様式2!$D148="","",様式2!$D148)</f>
        <v/>
      </c>
      <c r="S12" s="78" t="str">
        <f>IF(様式2!$E148="","",様式2!$E148)</f>
        <v/>
      </c>
      <c r="T12" s="82" t="str">
        <f>IF(様式2!$I148="","",様式2!$I148)</f>
        <v/>
      </c>
      <c r="U12" s="81" t="str">
        <f>IFERROR(様式2!$A193,U11+1)</f>
        <v/>
      </c>
      <c r="V12" s="78" t="str">
        <f>IF(U12="","",様式2!$B193)</f>
        <v/>
      </c>
      <c r="W12" s="78" t="str">
        <f>IF(様式2!$D193="","",様式2!$D193)</f>
        <v/>
      </c>
      <c r="X12" s="78" t="str">
        <f>IF(様式2!$E193="","",様式2!$E193)</f>
        <v/>
      </c>
      <c r="Y12" s="82" t="str">
        <f>IF(様式2!$I193="","",様式2!$I193)</f>
        <v/>
      </c>
      <c r="Z12" s="81" t="str">
        <f>IFERROR(様式2!$A238,Z11+1)</f>
        <v/>
      </c>
      <c r="AA12" s="78" t="str">
        <f>IF(Z12="","",様式2!$B238)</f>
        <v/>
      </c>
      <c r="AB12" s="78" t="str">
        <f>IF(様式2!$D238="","",様式2!$D238)</f>
        <v/>
      </c>
      <c r="AC12" s="78" t="str">
        <f>IF(様式2!$E238="","",様式2!$E238)</f>
        <v/>
      </c>
      <c r="AD12" s="82" t="str">
        <f>IF(様式2!$I238="","",様式2!$I238)</f>
        <v/>
      </c>
      <c r="AE12" s="81" t="str">
        <f>IFERROR(様式2!$A283,AE11+1)</f>
        <v/>
      </c>
      <c r="AF12" s="78" t="str">
        <f>IF(AE12="","",様式2!$B283)</f>
        <v/>
      </c>
      <c r="AG12" s="78" t="str">
        <f>IF(様式2!$D283="","",様式2!$D283)</f>
        <v/>
      </c>
      <c r="AH12" s="78" t="str">
        <f>IF(様式2!$E283="","",様式2!$E283)</f>
        <v/>
      </c>
      <c r="AI12" s="82" t="str">
        <f>IF(様式2!$I283="","",様式2!$I283)</f>
        <v/>
      </c>
      <c r="AJ12" s="81" t="str">
        <f>IFERROR(様式2!$A328,AJ11+1)</f>
        <v/>
      </c>
      <c r="AK12" s="78" t="str">
        <f>IF(AJ12="","",様式2!$B328)</f>
        <v/>
      </c>
      <c r="AL12" s="78" t="str">
        <f>IF(様式2!$D328="","",様式2!$D328)</f>
        <v/>
      </c>
      <c r="AM12" s="78" t="str">
        <f>IF(様式2!$E328="","",様式2!$E328)</f>
        <v/>
      </c>
      <c r="AN12" s="82" t="str">
        <f>IF(様式2!$I328="","",様式2!$I328)</f>
        <v/>
      </c>
      <c r="AO12" s="81" t="str">
        <f>IFERROR(様式2!$A373,AO11+1)</f>
        <v/>
      </c>
      <c r="AP12" s="78" t="str">
        <f>IF(AO12="","",様式2!$B373)</f>
        <v/>
      </c>
      <c r="AQ12" s="78" t="str">
        <f>IF(様式2!$D373="","",様式2!$D373)</f>
        <v/>
      </c>
      <c r="AR12" s="78" t="str">
        <f>IF(様式2!$E373="","",様式2!$E373)</f>
        <v/>
      </c>
      <c r="AS12" s="82" t="str">
        <f>IF(様式2!$I373="","",様式2!$I373)</f>
        <v/>
      </c>
      <c r="AT12" s="81" t="str">
        <f>IFERROR(様式2!$A418,AT11+1)</f>
        <v/>
      </c>
      <c r="AU12" s="78" t="str">
        <f>IF(AT12="","",様式2!$B418)</f>
        <v/>
      </c>
      <c r="AV12" s="78" t="str">
        <f>IF(様式2!$D418="","",様式2!$D418)</f>
        <v/>
      </c>
      <c r="AW12" s="78" t="str">
        <f>IF(様式2!$E418="","",様式2!$E418)</f>
        <v/>
      </c>
      <c r="AX12" s="82" t="str">
        <f>IF(様式2!$I418="","",様式2!$I418)</f>
        <v/>
      </c>
      <c r="AY12" s="81" t="str">
        <f>IFERROR(様式2!$A463,AY11+1)</f>
        <v/>
      </c>
      <c r="AZ12" s="78" t="str">
        <f>IF(AY12="","",様式2!$B463)</f>
        <v/>
      </c>
      <c r="BA12" s="78" t="str">
        <f>IF(様式2!$D463="","",様式2!$D463)</f>
        <v/>
      </c>
      <c r="BB12" s="78" t="str">
        <f>IF(様式2!$E463="","",様式2!$E463)</f>
        <v/>
      </c>
      <c r="BC12" s="82" t="str">
        <f>IF(様式2!$I463="","",様式2!$I463)</f>
        <v/>
      </c>
      <c r="BD12" s="81" t="str">
        <f>IFERROR(様式2!$A508,BD11+1)</f>
        <v/>
      </c>
      <c r="BE12" s="78" t="str">
        <f>IF(BD12="","",様式2!$B508)</f>
        <v/>
      </c>
      <c r="BF12" s="78" t="str">
        <f>IF(様式2!$D508="","",様式2!$D508)</f>
        <v/>
      </c>
      <c r="BG12" s="78" t="str">
        <f>IF(様式2!$E508="","",様式2!$E508)</f>
        <v/>
      </c>
      <c r="BH12" s="82" t="str">
        <f>IF(様式2!$I508="","",様式2!$I508)</f>
        <v/>
      </c>
      <c r="BI12" s="21"/>
    </row>
    <row r="13" spans="1:61" ht="25.5" customHeight="1">
      <c r="A13" s="71" t="str">
        <f>IFERROR(様式2!$A14,A12+1)</f>
        <v/>
      </c>
      <c r="B13" s="78" t="str">
        <f>IF(A13="","",様式2!$B14)</f>
        <v/>
      </c>
      <c r="C13" s="83" t="str">
        <f>IF(様式2!$D14="","",様式2!$D14)</f>
        <v/>
      </c>
      <c r="D13" s="83" t="str">
        <f>IF(様式2!$E14="","",様式2!$E14)</f>
        <v/>
      </c>
      <c r="E13" s="84" t="str">
        <f>IF(様式2!$I14="","",様式2!$I14)</f>
        <v/>
      </c>
      <c r="F13" s="81" t="str">
        <f>IFERROR(様式2!$A59,F12+1)</f>
        <v/>
      </c>
      <c r="G13" s="78" t="str">
        <f>IF(F13="","",様式2!$B59)</f>
        <v/>
      </c>
      <c r="H13" s="78" t="str">
        <f>IF(様式2!$D59="","",様式2!$D59)</f>
        <v/>
      </c>
      <c r="I13" s="78" t="str">
        <f>IF(様式2!$E59="","",様式2!$E59)</f>
        <v/>
      </c>
      <c r="J13" s="82" t="str">
        <f>IF(様式2!$I59="","",様式2!$I59)</f>
        <v/>
      </c>
      <c r="K13" s="81" t="str">
        <f>IFERROR(様式2!$A104,K12+1)</f>
        <v/>
      </c>
      <c r="L13" s="78" t="str">
        <f>IF(K13="","",様式2!$B104)</f>
        <v/>
      </c>
      <c r="M13" s="78" t="str">
        <f>IF(様式2!$D104="","",様式2!$D104)</f>
        <v/>
      </c>
      <c r="N13" s="78" t="str">
        <f>IF(様式2!$E104="","",様式2!$E104)</f>
        <v/>
      </c>
      <c r="O13" s="82" t="str">
        <f>IF(様式2!$I104="","",様式2!$I104)</f>
        <v/>
      </c>
      <c r="P13" s="81" t="str">
        <f>IFERROR(様式2!$A149,P12+1)</f>
        <v/>
      </c>
      <c r="Q13" s="78" t="str">
        <f>IF(P13="","",様式2!$B149)</f>
        <v/>
      </c>
      <c r="R13" s="78" t="str">
        <f>IF(様式2!$D149="","",様式2!$D149)</f>
        <v/>
      </c>
      <c r="S13" s="78" t="str">
        <f>IF(様式2!$E149="","",様式2!$E149)</f>
        <v/>
      </c>
      <c r="T13" s="82" t="str">
        <f>IF(様式2!$I149="","",様式2!$I149)</f>
        <v/>
      </c>
      <c r="U13" s="81" t="str">
        <f>IFERROR(様式2!$A194,U12+1)</f>
        <v/>
      </c>
      <c r="V13" s="78" t="str">
        <f>IF(U13="","",様式2!$B194)</f>
        <v/>
      </c>
      <c r="W13" s="78" t="str">
        <f>IF(様式2!$D194="","",様式2!$D194)</f>
        <v/>
      </c>
      <c r="X13" s="78" t="str">
        <f>IF(様式2!$E194="","",様式2!$E194)</f>
        <v/>
      </c>
      <c r="Y13" s="82" t="str">
        <f>IF(様式2!$I194="","",様式2!$I194)</f>
        <v/>
      </c>
      <c r="Z13" s="81" t="str">
        <f>IFERROR(様式2!$A239,Z12+1)</f>
        <v/>
      </c>
      <c r="AA13" s="78" t="str">
        <f>IF(Z13="","",様式2!$B239)</f>
        <v/>
      </c>
      <c r="AB13" s="78" t="str">
        <f>IF(様式2!$D239="","",様式2!$D239)</f>
        <v/>
      </c>
      <c r="AC13" s="78" t="str">
        <f>IF(様式2!$E239="","",様式2!$E239)</f>
        <v/>
      </c>
      <c r="AD13" s="82" t="str">
        <f>IF(様式2!$I239="","",様式2!$I239)</f>
        <v/>
      </c>
      <c r="AE13" s="81" t="str">
        <f>IFERROR(様式2!$A284,AE12+1)</f>
        <v/>
      </c>
      <c r="AF13" s="78" t="str">
        <f>IF(AE13="","",様式2!$B284)</f>
        <v/>
      </c>
      <c r="AG13" s="78" t="str">
        <f>IF(様式2!$D284="","",様式2!$D284)</f>
        <v/>
      </c>
      <c r="AH13" s="78" t="str">
        <f>IF(様式2!$E284="","",様式2!$E284)</f>
        <v/>
      </c>
      <c r="AI13" s="82" t="str">
        <f>IF(様式2!$I284="","",様式2!$I284)</f>
        <v/>
      </c>
      <c r="AJ13" s="81" t="str">
        <f>IFERROR(様式2!$A329,AJ12+1)</f>
        <v/>
      </c>
      <c r="AK13" s="78" t="str">
        <f>IF(AJ13="","",様式2!$B329)</f>
        <v/>
      </c>
      <c r="AL13" s="78" t="str">
        <f>IF(様式2!$D329="","",様式2!$D329)</f>
        <v/>
      </c>
      <c r="AM13" s="78" t="str">
        <f>IF(様式2!$E329="","",様式2!$E329)</f>
        <v/>
      </c>
      <c r="AN13" s="82" t="str">
        <f>IF(様式2!$I329="","",様式2!$I329)</f>
        <v/>
      </c>
      <c r="AO13" s="81" t="str">
        <f>IFERROR(様式2!$A374,AO12+1)</f>
        <v/>
      </c>
      <c r="AP13" s="78" t="str">
        <f>IF(AO13="","",様式2!$B374)</f>
        <v/>
      </c>
      <c r="AQ13" s="78" t="str">
        <f>IF(様式2!$D374="","",様式2!$D374)</f>
        <v/>
      </c>
      <c r="AR13" s="78" t="str">
        <f>IF(様式2!$E374="","",様式2!$E374)</f>
        <v/>
      </c>
      <c r="AS13" s="82" t="str">
        <f>IF(様式2!$I374="","",様式2!$I374)</f>
        <v/>
      </c>
      <c r="AT13" s="81" t="str">
        <f>IFERROR(様式2!$A419,AT12+1)</f>
        <v/>
      </c>
      <c r="AU13" s="78" t="str">
        <f>IF(AT13="","",様式2!$B419)</f>
        <v/>
      </c>
      <c r="AV13" s="78" t="str">
        <f>IF(様式2!$D419="","",様式2!$D419)</f>
        <v/>
      </c>
      <c r="AW13" s="78" t="str">
        <f>IF(様式2!$E419="","",様式2!$E419)</f>
        <v/>
      </c>
      <c r="AX13" s="82" t="str">
        <f>IF(様式2!$I419="","",様式2!$I419)</f>
        <v/>
      </c>
      <c r="AY13" s="81" t="str">
        <f>IFERROR(様式2!$A464,AY12+1)</f>
        <v/>
      </c>
      <c r="AZ13" s="78" t="str">
        <f>IF(AY13="","",様式2!$B464)</f>
        <v/>
      </c>
      <c r="BA13" s="78" t="str">
        <f>IF(様式2!$D464="","",様式2!$D464)</f>
        <v/>
      </c>
      <c r="BB13" s="78" t="str">
        <f>IF(様式2!$E464="","",様式2!$E464)</f>
        <v/>
      </c>
      <c r="BC13" s="82" t="str">
        <f>IF(様式2!$I464="","",様式2!$I464)</f>
        <v/>
      </c>
      <c r="BD13" s="81" t="str">
        <f>IFERROR(様式2!$A509,BD12+1)</f>
        <v/>
      </c>
      <c r="BE13" s="78" t="str">
        <f>IF(BD13="","",様式2!$B509)</f>
        <v/>
      </c>
      <c r="BF13" s="78" t="str">
        <f>IF(様式2!$D509="","",様式2!$D509)</f>
        <v/>
      </c>
      <c r="BG13" s="78" t="str">
        <f>IF(様式2!$E509="","",様式2!$E509)</f>
        <v/>
      </c>
      <c r="BH13" s="82" t="str">
        <f>IF(様式2!$I509="","",様式2!$I509)</f>
        <v/>
      </c>
      <c r="BI13" s="21"/>
    </row>
    <row r="14" spans="1:61" ht="25.5" customHeight="1">
      <c r="A14" s="71" t="str">
        <f>IFERROR(様式2!$A15,A13+1)</f>
        <v/>
      </c>
      <c r="B14" s="78" t="str">
        <f>IF(A14="","",様式2!$B15)</f>
        <v/>
      </c>
      <c r="C14" s="83" t="str">
        <f>IF(様式2!$D15="","",様式2!$D15)</f>
        <v/>
      </c>
      <c r="D14" s="83" t="str">
        <f>IF(様式2!$E15="","",様式2!$E15)</f>
        <v/>
      </c>
      <c r="E14" s="84" t="str">
        <f>IF(様式2!$I15="","",様式2!$I15)</f>
        <v/>
      </c>
      <c r="F14" s="81" t="str">
        <f>IFERROR(様式2!$A60,F13+1)</f>
        <v/>
      </c>
      <c r="G14" s="78" t="str">
        <f>IF(F14="","",様式2!$B60)</f>
        <v/>
      </c>
      <c r="H14" s="78" t="str">
        <f>IF(様式2!$D60="","",様式2!$D60)</f>
        <v/>
      </c>
      <c r="I14" s="78" t="str">
        <f>IF(様式2!$E60="","",様式2!$E60)</f>
        <v/>
      </c>
      <c r="J14" s="82" t="str">
        <f>IF(様式2!$I60="","",様式2!$I60)</f>
        <v/>
      </c>
      <c r="K14" s="81" t="str">
        <f>IFERROR(様式2!$A105,K13+1)</f>
        <v/>
      </c>
      <c r="L14" s="78" t="str">
        <f>IF(K14="","",様式2!$B105)</f>
        <v/>
      </c>
      <c r="M14" s="78" t="str">
        <f>IF(様式2!$D105="","",様式2!$D105)</f>
        <v/>
      </c>
      <c r="N14" s="78" t="str">
        <f>IF(様式2!$E105="","",様式2!$E105)</f>
        <v/>
      </c>
      <c r="O14" s="82" t="str">
        <f>IF(様式2!$I105="","",様式2!$I105)</f>
        <v/>
      </c>
      <c r="P14" s="81" t="str">
        <f>IFERROR(様式2!$A150,P13+1)</f>
        <v/>
      </c>
      <c r="Q14" s="78" t="str">
        <f>IF(P14="","",様式2!$B150)</f>
        <v/>
      </c>
      <c r="R14" s="78" t="str">
        <f>IF(様式2!$D150="","",様式2!$D150)</f>
        <v/>
      </c>
      <c r="S14" s="78" t="str">
        <f>IF(様式2!$E150="","",様式2!$E150)</f>
        <v/>
      </c>
      <c r="T14" s="82" t="str">
        <f>IF(様式2!$I150="","",様式2!$I150)</f>
        <v/>
      </c>
      <c r="U14" s="81" t="str">
        <f>IFERROR(様式2!$A195,U13+1)</f>
        <v/>
      </c>
      <c r="V14" s="78" t="str">
        <f>IF(U14="","",様式2!$B195)</f>
        <v/>
      </c>
      <c r="W14" s="78" t="str">
        <f>IF(様式2!$D195="","",様式2!$D195)</f>
        <v/>
      </c>
      <c r="X14" s="78" t="str">
        <f>IF(様式2!$E195="","",様式2!$E195)</f>
        <v/>
      </c>
      <c r="Y14" s="82" t="str">
        <f>IF(様式2!$I195="","",様式2!$I195)</f>
        <v/>
      </c>
      <c r="Z14" s="81" t="str">
        <f>IFERROR(様式2!$A240,Z13+1)</f>
        <v/>
      </c>
      <c r="AA14" s="78" t="str">
        <f>IF(Z14="","",様式2!$B240)</f>
        <v/>
      </c>
      <c r="AB14" s="78" t="str">
        <f>IF(様式2!$D240="","",様式2!$D240)</f>
        <v/>
      </c>
      <c r="AC14" s="78" t="str">
        <f>IF(様式2!$E240="","",様式2!$E240)</f>
        <v/>
      </c>
      <c r="AD14" s="82" t="str">
        <f>IF(様式2!$I240="","",様式2!$I240)</f>
        <v/>
      </c>
      <c r="AE14" s="81" t="str">
        <f>IFERROR(様式2!$A285,AE13+1)</f>
        <v/>
      </c>
      <c r="AF14" s="78" t="str">
        <f>IF(AE14="","",様式2!$B285)</f>
        <v/>
      </c>
      <c r="AG14" s="78" t="str">
        <f>IF(様式2!$D285="","",様式2!$D285)</f>
        <v/>
      </c>
      <c r="AH14" s="78" t="str">
        <f>IF(様式2!$E285="","",様式2!$E285)</f>
        <v/>
      </c>
      <c r="AI14" s="82" t="str">
        <f>IF(様式2!$I285="","",様式2!$I285)</f>
        <v/>
      </c>
      <c r="AJ14" s="81" t="str">
        <f>IFERROR(様式2!$A330,AJ13+1)</f>
        <v/>
      </c>
      <c r="AK14" s="78" t="str">
        <f>IF(AJ14="","",様式2!$B330)</f>
        <v/>
      </c>
      <c r="AL14" s="78" t="str">
        <f>IF(様式2!$D330="","",様式2!$D330)</f>
        <v/>
      </c>
      <c r="AM14" s="78" t="str">
        <f>IF(様式2!$E330="","",様式2!$E330)</f>
        <v/>
      </c>
      <c r="AN14" s="82" t="str">
        <f>IF(様式2!$I330="","",様式2!$I330)</f>
        <v/>
      </c>
      <c r="AO14" s="81" t="str">
        <f>IFERROR(様式2!$A375,AO13+1)</f>
        <v/>
      </c>
      <c r="AP14" s="78" t="str">
        <f>IF(AO14="","",様式2!$B375)</f>
        <v/>
      </c>
      <c r="AQ14" s="78" t="str">
        <f>IF(様式2!$D375="","",様式2!$D375)</f>
        <v/>
      </c>
      <c r="AR14" s="78" t="str">
        <f>IF(様式2!$E375="","",様式2!$E375)</f>
        <v/>
      </c>
      <c r="AS14" s="82" t="str">
        <f>IF(様式2!$I375="","",様式2!$I375)</f>
        <v/>
      </c>
      <c r="AT14" s="81" t="str">
        <f>IFERROR(様式2!$A420,AT13+1)</f>
        <v/>
      </c>
      <c r="AU14" s="78" t="str">
        <f>IF(AT14="","",様式2!$B420)</f>
        <v/>
      </c>
      <c r="AV14" s="78" t="str">
        <f>IF(様式2!$D420="","",様式2!$D420)</f>
        <v/>
      </c>
      <c r="AW14" s="78" t="str">
        <f>IF(様式2!$E420="","",様式2!$E420)</f>
        <v/>
      </c>
      <c r="AX14" s="82" t="str">
        <f>IF(様式2!$I420="","",様式2!$I420)</f>
        <v/>
      </c>
      <c r="AY14" s="81" t="str">
        <f>IFERROR(様式2!$A465,AY13+1)</f>
        <v/>
      </c>
      <c r="AZ14" s="78" t="str">
        <f>IF(AY14="","",様式2!$B465)</f>
        <v/>
      </c>
      <c r="BA14" s="78" t="str">
        <f>IF(様式2!$D465="","",様式2!$D465)</f>
        <v/>
      </c>
      <c r="BB14" s="78" t="str">
        <f>IF(様式2!$E465="","",様式2!$E465)</f>
        <v/>
      </c>
      <c r="BC14" s="82" t="str">
        <f>IF(様式2!$I465="","",様式2!$I465)</f>
        <v/>
      </c>
      <c r="BD14" s="81" t="str">
        <f>IFERROR(様式2!$A510,BD13+1)</f>
        <v/>
      </c>
      <c r="BE14" s="78" t="str">
        <f>IF(BD14="","",様式2!$B510)</f>
        <v/>
      </c>
      <c r="BF14" s="78" t="str">
        <f>IF(様式2!$D510="","",様式2!$D510)</f>
        <v/>
      </c>
      <c r="BG14" s="78" t="str">
        <f>IF(様式2!$E510="","",様式2!$E510)</f>
        <v/>
      </c>
      <c r="BH14" s="82" t="str">
        <f>IF(様式2!$I510="","",様式2!$I510)</f>
        <v/>
      </c>
      <c r="BI14" s="21"/>
    </row>
    <row r="15" spans="1:61" ht="25.5" customHeight="1">
      <c r="A15" s="71" t="str">
        <f>IFERROR(様式2!$A16,A14+1)</f>
        <v/>
      </c>
      <c r="B15" s="78" t="str">
        <f>IF(A15="","",様式2!$B16)</f>
        <v/>
      </c>
      <c r="C15" s="83" t="str">
        <f>IF(様式2!$D16="","",様式2!$D16)</f>
        <v/>
      </c>
      <c r="D15" s="83" t="str">
        <f>IF(様式2!$E16="","",様式2!$E16)</f>
        <v/>
      </c>
      <c r="E15" s="84" t="str">
        <f>IF(様式2!$I16="","",様式2!$I16)</f>
        <v/>
      </c>
      <c r="F15" s="81" t="str">
        <f>IFERROR(様式2!$A61,F14+1)</f>
        <v/>
      </c>
      <c r="G15" s="78" t="str">
        <f>IF(F15="","",様式2!$B61)</f>
        <v/>
      </c>
      <c r="H15" s="78" t="str">
        <f>IF(様式2!$D61="","",様式2!$D61)</f>
        <v/>
      </c>
      <c r="I15" s="78" t="str">
        <f>IF(様式2!$E61="","",様式2!$E61)</f>
        <v/>
      </c>
      <c r="J15" s="82" t="str">
        <f>IF(様式2!$I61="","",様式2!$I61)</f>
        <v/>
      </c>
      <c r="K15" s="81" t="str">
        <f>IFERROR(様式2!$A106,K14+1)</f>
        <v/>
      </c>
      <c r="L15" s="78" t="str">
        <f>IF(K15="","",様式2!$B106)</f>
        <v/>
      </c>
      <c r="M15" s="78" t="str">
        <f>IF(様式2!$D106="","",様式2!$D106)</f>
        <v/>
      </c>
      <c r="N15" s="78" t="str">
        <f>IF(様式2!$E106="","",様式2!$E106)</f>
        <v/>
      </c>
      <c r="O15" s="82" t="str">
        <f>IF(様式2!$I106="","",様式2!$I106)</f>
        <v/>
      </c>
      <c r="P15" s="81" t="str">
        <f>IFERROR(様式2!$A151,P14+1)</f>
        <v/>
      </c>
      <c r="Q15" s="78" t="str">
        <f>IF(P15="","",様式2!$B151)</f>
        <v/>
      </c>
      <c r="R15" s="78" t="str">
        <f>IF(様式2!$D151="","",様式2!$D151)</f>
        <v/>
      </c>
      <c r="S15" s="78" t="str">
        <f>IF(様式2!$E151="","",様式2!$E151)</f>
        <v/>
      </c>
      <c r="T15" s="82" t="str">
        <f>IF(様式2!$I151="","",様式2!$I151)</f>
        <v/>
      </c>
      <c r="U15" s="81" t="str">
        <f>IFERROR(様式2!$A196,U14+1)</f>
        <v/>
      </c>
      <c r="V15" s="78" t="str">
        <f>IF(U15="","",様式2!$B196)</f>
        <v/>
      </c>
      <c r="W15" s="78" t="str">
        <f>IF(様式2!$D196="","",様式2!$D196)</f>
        <v/>
      </c>
      <c r="X15" s="78" t="str">
        <f>IF(様式2!$E196="","",様式2!$E196)</f>
        <v/>
      </c>
      <c r="Y15" s="82" t="str">
        <f>IF(様式2!$I196="","",様式2!$I196)</f>
        <v/>
      </c>
      <c r="Z15" s="81" t="str">
        <f>IFERROR(様式2!$A241,Z14+1)</f>
        <v/>
      </c>
      <c r="AA15" s="78" t="str">
        <f>IF(Z15="","",様式2!$B241)</f>
        <v/>
      </c>
      <c r="AB15" s="78" t="str">
        <f>IF(様式2!$D241="","",様式2!$D241)</f>
        <v/>
      </c>
      <c r="AC15" s="78" t="str">
        <f>IF(様式2!$E241="","",様式2!$E241)</f>
        <v/>
      </c>
      <c r="AD15" s="82" t="str">
        <f>IF(様式2!$I241="","",様式2!$I241)</f>
        <v/>
      </c>
      <c r="AE15" s="81" t="str">
        <f>IFERROR(様式2!$A286,AE14+1)</f>
        <v/>
      </c>
      <c r="AF15" s="78" t="str">
        <f>IF(AE15="","",様式2!$B286)</f>
        <v/>
      </c>
      <c r="AG15" s="78" t="str">
        <f>IF(様式2!$D286="","",様式2!$D286)</f>
        <v/>
      </c>
      <c r="AH15" s="78" t="str">
        <f>IF(様式2!$E286="","",様式2!$E286)</f>
        <v/>
      </c>
      <c r="AI15" s="82" t="str">
        <f>IF(様式2!$I286="","",様式2!$I286)</f>
        <v/>
      </c>
      <c r="AJ15" s="81" t="str">
        <f>IFERROR(様式2!$A331,AJ14+1)</f>
        <v/>
      </c>
      <c r="AK15" s="78" t="str">
        <f>IF(AJ15="","",様式2!$B331)</f>
        <v/>
      </c>
      <c r="AL15" s="78" t="str">
        <f>IF(様式2!$D331="","",様式2!$D331)</f>
        <v/>
      </c>
      <c r="AM15" s="78" t="str">
        <f>IF(様式2!$E331="","",様式2!$E331)</f>
        <v/>
      </c>
      <c r="AN15" s="82" t="str">
        <f>IF(様式2!$I331="","",様式2!$I331)</f>
        <v/>
      </c>
      <c r="AO15" s="81" t="str">
        <f>IFERROR(様式2!$A376,AO14+1)</f>
        <v/>
      </c>
      <c r="AP15" s="78" t="str">
        <f>IF(AO15="","",様式2!$B376)</f>
        <v/>
      </c>
      <c r="AQ15" s="78" t="str">
        <f>IF(様式2!$D376="","",様式2!$D376)</f>
        <v/>
      </c>
      <c r="AR15" s="78" t="str">
        <f>IF(様式2!$E376="","",様式2!$E376)</f>
        <v/>
      </c>
      <c r="AS15" s="82" t="str">
        <f>IF(様式2!$I376="","",様式2!$I376)</f>
        <v/>
      </c>
      <c r="AT15" s="81" t="str">
        <f>IFERROR(様式2!$A421,AT14+1)</f>
        <v/>
      </c>
      <c r="AU15" s="78" t="str">
        <f>IF(AT15="","",様式2!$B421)</f>
        <v/>
      </c>
      <c r="AV15" s="78" t="str">
        <f>IF(様式2!$D421="","",様式2!$D421)</f>
        <v/>
      </c>
      <c r="AW15" s="78" t="str">
        <f>IF(様式2!$E421="","",様式2!$E421)</f>
        <v/>
      </c>
      <c r="AX15" s="82" t="str">
        <f>IF(様式2!$I421="","",様式2!$I421)</f>
        <v/>
      </c>
      <c r="AY15" s="81" t="str">
        <f>IFERROR(様式2!$A466,AY14+1)</f>
        <v/>
      </c>
      <c r="AZ15" s="78" t="str">
        <f>IF(AY15="","",様式2!$B466)</f>
        <v/>
      </c>
      <c r="BA15" s="78" t="str">
        <f>IF(様式2!$D466="","",様式2!$D466)</f>
        <v/>
      </c>
      <c r="BB15" s="78" t="str">
        <f>IF(様式2!$E466="","",様式2!$E466)</f>
        <v/>
      </c>
      <c r="BC15" s="82" t="str">
        <f>IF(様式2!$I466="","",様式2!$I466)</f>
        <v/>
      </c>
      <c r="BD15" s="81" t="str">
        <f>IFERROR(様式2!$A511,BD14+1)</f>
        <v/>
      </c>
      <c r="BE15" s="78" t="str">
        <f>IF(BD15="","",様式2!$B511)</f>
        <v/>
      </c>
      <c r="BF15" s="78" t="str">
        <f>IF(様式2!$D511="","",様式2!$D511)</f>
        <v/>
      </c>
      <c r="BG15" s="78" t="str">
        <f>IF(様式2!$E511="","",様式2!$E511)</f>
        <v/>
      </c>
      <c r="BH15" s="82" t="str">
        <f>IF(様式2!$I511="","",様式2!$I511)</f>
        <v/>
      </c>
      <c r="BI15" s="21"/>
    </row>
    <row r="16" spans="1:61" ht="25.5" customHeight="1">
      <c r="A16" s="71" t="str">
        <f>IFERROR(様式2!$A17,A15+1)</f>
        <v/>
      </c>
      <c r="B16" s="78" t="str">
        <f>IF(A16="","",様式2!$B17)</f>
        <v/>
      </c>
      <c r="C16" s="83" t="str">
        <f>IF(様式2!$D17="","",様式2!$D17)</f>
        <v/>
      </c>
      <c r="D16" s="83" t="str">
        <f>IF(様式2!$E17="","",様式2!$E17)</f>
        <v/>
      </c>
      <c r="E16" s="84" t="str">
        <f>IF(様式2!$I17="","",様式2!$I17)</f>
        <v/>
      </c>
      <c r="F16" s="81" t="str">
        <f>IFERROR(様式2!$A62,F15+1)</f>
        <v/>
      </c>
      <c r="G16" s="78" t="str">
        <f>IF(F16="","",様式2!$B62)</f>
        <v/>
      </c>
      <c r="H16" s="78" t="str">
        <f>IF(様式2!$D62="","",様式2!$D62)</f>
        <v/>
      </c>
      <c r="I16" s="78" t="str">
        <f>IF(様式2!$E62="","",様式2!$E62)</f>
        <v/>
      </c>
      <c r="J16" s="82" t="str">
        <f>IF(様式2!$I62="","",様式2!$I62)</f>
        <v/>
      </c>
      <c r="K16" s="81" t="str">
        <f>IFERROR(様式2!$A107,K15+1)</f>
        <v/>
      </c>
      <c r="L16" s="78" t="str">
        <f>IF(K16="","",様式2!$B107)</f>
        <v/>
      </c>
      <c r="M16" s="78" t="str">
        <f>IF(様式2!$D107="","",様式2!$D107)</f>
        <v/>
      </c>
      <c r="N16" s="78" t="str">
        <f>IF(様式2!$E107="","",様式2!$E107)</f>
        <v/>
      </c>
      <c r="O16" s="82" t="str">
        <f>IF(様式2!$I107="","",様式2!$I107)</f>
        <v/>
      </c>
      <c r="P16" s="81" t="str">
        <f>IFERROR(様式2!$A152,P15+1)</f>
        <v/>
      </c>
      <c r="Q16" s="78" t="str">
        <f>IF(P16="","",様式2!$B152)</f>
        <v/>
      </c>
      <c r="R16" s="78" t="str">
        <f>IF(様式2!$D152="","",様式2!$D152)</f>
        <v/>
      </c>
      <c r="S16" s="78" t="str">
        <f>IF(様式2!$E152="","",様式2!$E152)</f>
        <v/>
      </c>
      <c r="T16" s="82" t="str">
        <f>IF(様式2!$I152="","",様式2!$I152)</f>
        <v/>
      </c>
      <c r="U16" s="81" t="str">
        <f>IFERROR(様式2!$A197,U15+1)</f>
        <v/>
      </c>
      <c r="V16" s="78" t="str">
        <f>IF(U16="","",様式2!$B197)</f>
        <v/>
      </c>
      <c r="W16" s="78" t="str">
        <f>IF(様式2!$D197="","",様式2!$D197)</f>
        <v/>
      </c>
      <c r="X16" s="78" t="str">
        <f>IF(様式2!$E197="","",様式2!$E197)</f>
        <v/>
      </c>
      <c r="Y16" s="82" t="str">
        <f>IF(様式2!$I197="","",様式2!$I197)</f>
        <v/>
      </c>
      <c r="Z16" s="81" t="str">
        <f>IFERROR(様式2!$A242,Z15+1)</f>
        <v/>
      </c>
      <c r="AA16" s="78" t="str">
        <f>IF(Z16="","",様式2!$B242)</f>
        <v/>
      </c>
      <c r="AB16" s="78" t="str">
        <f>IF(様式2!$D242="","",様式2!$D242)</f>
        <v/>
      </c>
      <c r="AC16" s="78" t="str">
        <f>IF(様式2!$E242="","",様式2!$E242)</f>
        <v/>
      </c>
      <c r="AD16" s="82" t="str">
        <f>IF(様式2!$I242="","",様式2!$I242)</f>
        <v/>
      </c>
      <c r="AE16" s="81" t="str">
        <f>IFERROR(様式2!$A287,AE15+1)</f>
        <v/>
      </c>
      <c r="AF16" s="78" t="str">
        <f>IF(AE16="","",様式2!$B287)</f>
        <v/>
      </c>
      <c r="AG16" s="78" t="str">
        <f>IF(様式2!$D287="","",様式2!$D287)</f>
        <v/>
      </c>
      <c r="AH16" s="78" t="str">
        <f>IF(様式2!$E287="","",様式2!$E287)</f>
        <v/>
      </c>
      <c r="AI16" s="82" t="str">
        <f>IF(様式2!$I287="","",様式2!$I287)</f>
        <v/>
      </c>
      <c r="AJ16" s="81" t="str">
        <f>IFERROR(様式2!$A332,AJ15+1)</f>
        <v/>
      </c>
      <c r="AK16" s="78" t="str">
        <f>IF(AJ16="","",様式2!$B332)</f>
        <v/>
      </c>
      <c r="AL16" s="78" t="str">
        <f>IF(様式2!$D332="","",様式2!$D332)</f>
        <v/>
      </c>
      <c r="AM16" s="78" t="str">
        <f>IF(様式2!$E332="","",様式2!$E332)</f>
        <v/>
      </c>
      <c r="AN16" s="82" t="str">
        <f>IF(様式2!$I332="","",様式2!$I332)</f>
        <v/>
      </c>
      <c r="AO16" s="81" t="str">
        <f>IFERROR(様式2!$A377,AO15+1)</f>
        <v/>
      </c>
      <c r="AP16" s="78" t="str">
        <f>IF(AO16="","",様式2!$B377)</f>
        <v/>
      </c>
      <c r="AQ16" s="78" t="str">
        <f>IF(様式2!$D377="","",様式2!$D377)</f>
        <v/>
      </c>
      <c r="AR16" s="78" t="str">
        <f>IF(様式2!$E377="","",様式2!$E377)</f>
        <v/>
      </c>
      <c r="AS16" s="82" t="str">
        <f>IF(様式2!$I377="","",様式2!$I377)</f>
        <v/>
      </c>
      <c r="AT16" s="81" t="str">
        <f>IFERROR(様式2!$A422,AT15+1)</f>
        <v/>
      </c>
      <c r="AU16" s="78" t="str">
        <f>IF(AT16="","",様式2!$B422)</f>
        <v/>
      </c>
      <c r="AV16" s="78" t="str">
        <f>IF(様式2!$D422="","",様式2!$D422)</f>
        <v/>
      </c>
      <c r="AW16" s="78" t="str">
        <f>IF(様式2!$E422="","",様式2!$E422)</f>
        <v/>
      </c>
      <c r="AX16" s="82" t="str">
        <f>IF(様式2!$I422="","",様式2!$I422)</f>
        <v/>
      </c>
      <c r="AY16" s="81" t="str">
        <f>IFERROR(様式2!$A467,AY15+1)</f>
        <v/>
      </c>
      <c r="AZ16" s="78" t="str">
        <f>IF(AY16="","",様式2!$B467)</f>
        <v/>
      </c>
      <c r="BA16" s="78" t="str">
        <f>IF(様式2!$D467="","",様式2!$D467)</f>
        <v/>
      </c>
      <c r="BB16" s="78" t="str">
        <f>IF(様式2!$E467="","",様式2!$E467)</f>
        <v/>
      </c>
      <c r="BC16" s="82" t="str">
        <f>IF(様式2!$I467="","",様式2!$I467)</f>
        <v/>
      </c>
      <c r="BD16" s="81" t="str">
        <f>IFERROR(様式2!$A512,BD15+1)</f>
        <v/>
      </c>
      <c r="BE16" s="78" t="str">
        <f>IF(BD16="","",様式2!$B512)</f>
        <v/>
      </c>
      <c r="BF16" s="78" t="str">
        <f>IF(様式2!$D512="","",様式2!$D512)</f>
        <v/>
      </c>
      <c r="BG16" s="78" t="str">
        <f>IF(様式2!$E512="","",様式2!$E512)</f>
        <v/>
      </c>
      <c r="BH16" s="82" t="str">
        <f>IF(様式2!$I512="","",様式2!$I512)</f>
        <v/>
      </c>
      <c r="BI16" s="21"/>
    </row>
    <row r="17" spans="1:61" ht="25.5" customHeight="1">
      <c r="A17" s="71" t="str">
        <f>IFERROR(様式2!$A18,A16+1)</f>
        <v/>
      </c>
      <c r="B17" s="78" t="str">
        <f>IF(A17="","",様式2!$B18)</f>
        <v/>
      </c>
      <c r="C17" s="83" t="str">
        <f>IF(様式2!$D18="","",様式2!$D18)</f>
        <v/>
      </c>
      <c r="D17" s="83" t="str">
        <f>IF(様式2!$E18="","",様式2!$E18)</f>
        <v/>
      </c>
      <c r="E17" s="84" t="str">
        <f>IF(様式2!$I18="","",様式2!$I18)</f>
        <v/>
      </c>
      <c r="F17" s="81" t="str">
        <f>IFERROR(様式2!$A63,F16+1)</f>
        <v/>
      </c>
      <c r="G17" s="78" t="str">
        <f>IF(F17="","",様式2!$B63)</f>
        <v/>
      </c>
      <c r="H17" s="78" t="str">
        <f>IF(様式2!$D63="","",様式2!$D63)</f>
        <v/>
      </c>
      <c r="I17" s="78" t="str">
        <f>IF(様式2!$E63="","",様式2!$E63)</f>
        <v/>
      </c>
      <c r="J17" s="82" t="str">
        <f>IF(様式2!$I63="","",様式2!$I63)</f>
        <v/>
      </c>
      <c r="K17" s="81" t="str">
        <f>IFERROR(様式2!$A108,K16+1)</f>
        <v/>
      </c>
      <c r="L17" s="78" t="str">
        <f>IF(K17="","",様式2!$B108)</f>
        <v/>
      </c>
      <c r="M17" s="78" t="str">
        <f>IF(様式2!$D108="","",様式2!$D108)</f>
        <v/>
      </c>
      <c r="N17" s="78" t="str">
        <f>IF(様式2!$E108="","",様式2!$E108)</f>
        <v/>
      </c>
      <c r="O17" s="82" t="str">
        <f>IF(様式2!$I108="","",様式2!$I108)</f>
        <v/>
      </c>
      <c r="P17" s="81" t="str">
        <f>IFERROR(様式2!$A153,P16+1)</f>
        <v/>
      </c>
      <c r="Q17" s="78" t="str">
        <f>IF(P17="","",様式2!$B153)</f>
        <v/>
      </c>
      <c r="R17" s="78" t="str">
        <f>IF(様式2!$D153="","",様式2!$D153)</f>
        <v/>
      </c>
      <c r="S17" s="78" t="str">
        <f>IF(様式2!$E153="","",様式2!$E153)</f>
        <v/>
      </c>
      <c r="T17" s="82" t="str">
        <f>IF(様式2!$I153="","",様式2!$I153)</f>
        <v/>
      </c>
      <c r="U17" s="81" t="str">
        <f>IFERROR(様式2!$A198,U16+1)</f>
        <v/>
      </c>
      <c r="V17" s="78" t="str">
        <f>IF(U17="","",様式2!$B198)</f>
        <v/>
      </c>
      <c r="W17" s="78" t="str">
        <f>IF(様式2!$D198="","",様式2!$D198)</f>
        <v/>
      </c>
      <c r="X17" s="78" t="str">
        <f>IF(様式2!$E198="","",様式2!$E198)</f>
        <v/>
      </c>
      <c r="Y17" s="82" t="str">
        <f>IF(様式2!$I198="","",様式2!$I198)</f>
        <v/>
      </c>
      <c r="Z17" s="81" t="str">
        <f>IFERROR(様式2!$A243,Z16+1)</f>
        <v/>
      </c>
      <c r="AA17" s="78" t="str">
        <f>IF(Z17="","",様式2!$B243)</f>
        <v/>
      </c>
      <c r="AB17" s="78" t="str">
        <f>IF(様式2!$D243="","",様式2!$D243)</f>
        <v/>
      </c>
      <c r="AC17" s="78" t="str">
        <f>IF(様式2!$E243="","",様式2!$E243)</f>
        <v/>
      </c>
      <c r="AD17" s="82" t="str">
        <f>IF(様式2!$I243="","",様式2!$I243)</f>
        <v/>
      </c>
      <c r="AE17" s="81" t="str">
        <f>IFERROR(様式2!$A288,AE16+1)</f>
        <v/>
      </c>
      <c r="AF17" s="78" t="str">
        <f>IF(AE17="","",様式2!$B288)</f>
        <v/>
      </c>
      <c r="AG17" s="78" t="str">
        <f>IF(様式2!$D288="","",様式2!$D288)</f>
        <v/>
      </c>
      <c r="AH17" s="78" t="str">
        <f>IF(様式2!$E288="","",様式2!$E288)</f>
        <v/>
      </c>
      <c r="AI17" s="82" t="str">
        <f>IF(様式2!$I288="","",様式2!$I288)</f>
        <v/>
      </c>
      <c r="AJ17" s="81" t="str">
        <f>IFERROR(様式2!$A333,AJ16+1)</f>
        <v/>
      </c>
      <c r="AK17" s="78" t="str">
        <f>IF(AJ17="","",様式2!$B333)</f>
        <v/>
      </c>
      <c r="AL17" s="78" t="str">
        <f>IF(様式2!$D333="","",様式2!$D333)</f>
        <v/>
      </c>
      <c r="AM17" s="78" t="str">
        <f>IF(様式2!$E333="","",様式2!$E333)</f>
        <v/>
      </c>
      <c r="AN17" s="82" t="str">
        <f>IF(様式2!$I333="","",様式2!$I333)</f>
        <v/>
      </c>
      <c r="AO17" s="81" t="str">
        <f>IFERROR(様式2!$A378,AO16+1)</f>
        <v/>
      </c>
      <c r="AP17" s="78" t="str">
        <f>IF(AO17="","",様式2!$B378)</f>
        <v/>
      </c>
      <c r="AQ17" s="78" t="str">
        <f>IF(様式2!$D378="","",様式2!$D378)</f>
        <v/>
      </c>
      <c r="AR17" s="78" t="str">
        <f>IF(様式2!$E378="","",様式2!$E378)</f>
        <v/>
      </c>
      <c r="AS17" s="82" t="str">
        <f>IF(様式2!$I378="","",様式2!$I378)</f>
        <v/>
      </c>
      <c r="AT17" s="81" t="str">
        <f>IFERROR(様式2!$A423,AT16+1)</f>
        <v/>
      </c>
      <c r="AU17" s="78" t="str">
        <f>IF(AT17="","",様式2!$B423)</f>
        <v/>
      </c>
      <c r="AV17" s="78" t="str">
        <f>IF(様式2!$D423="","",様式2!$D423)</f>
        <v/>
      </c>
      <c r="AW17" s="78" t="str">
        <f>IF(様式2!$E423="","",様式2!$E423)</f>
        <v/>
      </c>
      <c r="AX17" s="82" t="str">
        <f>IF(様式2!$I423="","",様式2!$I423)</f>
        <v/>
      </c>
      <c r="AY17" s="81" t="str">
        <f>IFERROR(様式2!$A468,AY16+1)</f>
        <v/>
      </c>
      <c r="AZ17" s="78" t="str">
        <f>IF(AY17="","",様式2!$B468)</f>
        <v/>
      </c>
      <c r="BA17" s="78" t="str">
        <f>IF(様式2!$D468="","",様式2!$D468)</f>
        <v/>
      </c>
      <c r="BB17" s="78" t="str">
        <f>IF(様式2!$E468="","",様式2!$E468)</f>
        <v/>
      </c>
      <c r="BC17" s="82" t="str">
        <f>IF(様式2!$I468="","",様式2!$I468)</f>
        <v/>
      </c>
      <c r="BD17" s="81" t="str">
        <f>IFERROR(様式2!$A513,BD16+1)</f>
        <v/>
      </c>
      <c r="BE17" s="78" t="str">
        <f>IF(BD17="","",様式2!$B513)</f>
        <v/>
      </c>
      <c r="BF17" s="78" t="str">
        <f>IF(様式2!$D513="","",様式2!$D513)</f>
        <v/>
      </c>
      <c r="BG17" s="78" t="str">
        <f>IF(様式2!$E513="","",様式2!$E513)</f>
        <v/>
      </c>
      <c r="BH17" s="82" t="str">
        <f>IF(様式2!$I513="","",様式2!$I513)</f>
        <v/>
      </c>
      <c r="BI17" s="21"/>
    </row>
    <row r="18" spans="1:61" ht="25.5" customHeight="1">
      <c r="A18" s="71" t="str">
        <f>IFERROR(様式2!$A19,A17+1)</f>
        <v/>
      </c>
      <c r="B18" s="78" t="str">
        <f>IF(A18="","",様式2!$B19)</f>
        <v/>
      </c>
      <c r="C18" s="83" t="str">
        <f>IF(様式2!$D19="","",様式2!$D19)</f>
        <v/>
      </c>
      <c r="D18" s="83" t="str">
        <f>IF(様式2!$E19="","",様式2!$E19)</f>
        <v/>
      </c>
      <c r="E18" s="84" t="str">
        <f>IF(様式2!$I19="","",様式2!$I19)</f>
        <v/>
      </c>
      <c r="F18" s="81" t="str">
        <f>IFERROR(様式2!$A64,F17+1)</f>
        <v/>
      </c>
      <c r="G18" s="78" t="str">
        <f>IF(F18="","",様式2!$B64)</f>
        <v/>
      </c>
      <c r="H18" s="78" t="str">
        <f>IF(様式2!$D64="","",様式2!$D64)</f>
        <v/>
      </c>
      <c r="I18" s="78" t="str">
        <f>IF(様式2!$E64="","",様式2!$E64)</f>
        <v/>
      </c>
      <c r="J18" s="82" t="str">
        <f>IF(様式2!$I64="","",様式2!$I64)</f>
        <v/>
      </c>
      <c r="K18" s="81" t="str">
        <f>IFERROR(様式2!$A109,K17+1)</f>
        <v/>
      </c>
      <c r="L18" s="78" t="str">
        <f>IF(K18="","",様式2!$B109)</f>
        <v/>
      </c>
      <c r="M18" s="78" t="str">
        <f>IF(様式2!$D109="","",様式2!$D109)</f>
        <v/>
      </c>
      <c r="N18" s="78" t="str">
        <f>IF(様式2!$E109="","",様式2!$E109)</f>
        <v/>
      </c>
      <c r="O18" s="82" t="str">
        <f>IF(様式2!$I109="","",様式2!$I109)</f>
        <v/>
      </c>
      <c r="P18" s="81" t="str">
        <f>IFERROR(様式2!$A154,P17+1)</f>
        <v/>
      </c>
      <c r="Q18" s="78" t="str">
        <f>IF(P18="","",様式2!$B154)</f>
        <v/>
      </c>
      <c r="R18" s="78" t="str">
        <f>IF(様式2!$D154="","",様式2!$D154)</f>
        <v/>
      </c>
      <c r="S18" s="78" t="str">
        <f>IF(様式2!$E154="","",様式2!$E154)</f>
        <v/>
      </c>
      <c r="T18" s="82" t="str">
        <f>IF(様式2!$I154="","",様式2!$I154)</f>
        <v/>
      </c>
      <c r="U18" s="81" t="str">
        <f>IFERROR(様式2!$A199,U17+1)</f>
        <v/>
      </c>
      <c r="V18" s="78" t="str">
        <f>IF(U18="","",様式2!$B199)</f>
        <v/>
      </c>
      <c r="W18" s="78" t="str">
        <f>IF(様式2!$D199="","",様式2!$D199)</f>
        <v/>
      </c>
      <c r="X18" s="78" t="str">
        <f>IF(様式2!$E199="","",様式2!$E199)</f>
        <v/>
      </c>
      <c r="Y18" s="82" t="str">
        <f>IF(様式2!$I199="","",様式2!$I199)</f>
        <v/>
      </c>
      <c r="Z18" s="81" t="str">
        <f>IFERROR(様式2!$A244,Z17+1)</f>
        <v/>
      </c>
      <c r="AA18" s="78" t="str">
        <f>IF(Z18="","",様式2!$B244)</f>
        <v/>
      </c>
      <c r="AB18" s="78" t="str">
        <f>IF(様式2!$D244="","",様式2!$D244)</f>
        <v/>
      </c>
      <c r="AC18" s="78" t="str">
        <f>IF(様式2!$E244="","",様式2!$E244)</f>
        <v/>
      </c>
      <c r="AD18" s="82" t="str">
        <f>IF(様式2!$I244="","",様式2!$I244)</f>
        <v/>
      </c>
      <c r="AE18" s="81" t="str">
        <f>IFERROR(様式2!$A289,AE17+1)</f>
        <v/>
      </c>
      <c r="AF18" s="78" t="str">
        <f>IF(AE18="","",様式2!$B289)</f>
        <v/>
      </c>
      <c r="AG18" s="78" t="str">
        <f>IF(様式2!$D289="","",様式2!$D289)</f>
        <v/>
      </c>
      <c r="AH18" s="78" t="str">
        <f>IF(様式2!$E289="","",様式2!$E289)</f>
        <v/>
      </c>
      <c r="AI18" s="82" t="str">
        <f>IF(様式2!$I289="","",様式2!$I289)</f>
        <v/>
      </c>
      <c r="AJ18" s="81" t="str">
        <f>IFERROR(様式2!$A334,AJ17+1)</f>
        <v/>
      </c>
      <c r="AK18" s="78" t="str">
        <f>IF(AJ18="","",様式2!$B334)</f>
        <v/>
      </c>
      <c r="AL18" s="78" t="str">
        <f>IF(様式2!$D334="","",様式2!$D334)</f>
        <v/>
      </c>
      <c r="AM18" s="78" t="str">
        <f>IF(様式2!$E334="","",様式2!$E334)</f>
        <v/>
      </c>
      <c r="AN18" s="82" t="str">
        <f>IF(様式2!$I334="","",様式2!$I334)</f>
        <v/>
      </c>
      <c r="AO18" s="81" t="str">
        <f>IFERROR(様式2!$A379,AO17+1)</f>
        <v/>
      </c>
      <c r="AP18" s="78" t="str">
        <f>IF(AO18="","",様式2!$B379)</f>
        <v/>
      </c>
      <c r="AQ18" s="78" t="str">
        <f>IF(様式2!$D379="","",様式2!$D379)</f>
        <v/>
      </c>
      <c r="AR18" s="78" t="str">
        <f>IF(様式2!$E379="","",様式2!$E379)</f>
        <v/>
      </c>
      <c r="AS18" s="82" t="str">
        <f>IF(様式2!$I379="","",様式2!$I379)</f>
        <v/>
      </c>
      <c r="AT18" s="81" t="str">
        <f>IFERROR(様式2!$A424,AT17+1)</f>
        <v/>
      </c>
      <c r="AU18" s="78" t="str">
        <f>IF(AT18="","",様式2!$B424)</f>
        <v/>
      </c>
      <c r="AV18" s="78" t="str">
        <f>IF(様式2!$D424="","",様式2!$D424)</f>
        <v/>
      </c>
      <c r="AW18" s="78" t="str">
        <f>IF(様式2!$E424="","",様式2!$E424)</f>
        <v/>
      </c>
      <c r="AX18" s="82" t="str">
        <f>IF(様式2!$I424="","",様式2!$I424)</f>
        <v/>
      </c>
      <c r="AY18" s="81" t="str">
        <f>IFERROR(様式2!$A469,AY17+1)</f>
        <v/>
      </c>
      <c r="AZ18" s="78" t="str">
        <f>IF(AY18="","",様式2!$B469)</f>
        <v/>
      </c>
      <c r="BA18" s="78" t="str">
        <f>IF(様式2!$D469="","",様式2!$D469)</f>
        <v/>
      </c>
      <c r="BB18" s="78" t="str">
        <f>IF(様式2!$E469="","",様式2!$E469)</f>
        <v/>
      </c>
      <c r="BC18" s="82" t="str">
        <f>IF(様式2!$I469="","",様式2!$I469)</f>
        <v/>
      </c>
      <c r="BD18" s="81" t="str">
        <f>IFERROR(様式2!$A514,BD17+1)</f>
        <v/>
      </c>
      <c r="BE18" s="78" t="str">
        <f>IF(BD18="","",様式2!$B514)</f>
        <v/>
      </c>
      <c r="BF18" s="78" t="str">
        <f>IF(様式2!$D514="","",様式2!$D514)</f>
        <v/>
      </c>
      <c r="BG18" s="78" t="str">
        <f>IF(様式2!$E514="","",様式2!$E514)</f>
        <v/>
      </c>
      <c r="BH18" s="82" t="str">
        <f>IF(様式2!$I514="","",様式2!$I514)</f>
        <v/>
      </c>
      <c r="BI18" s="21"/>
    </row>
    <row r="19" spans="1:61" ht="25.5" customHeight="1">
      <c r="A19" s="71" t="str">
        <f>IFERROR(様式2!$A20,A18+1)</f>
        <v/>
      </c>
      <c r="B19" s="78" t="str">
        <f>IF(A19="","",様式2!$B20)</f>
        <v/>
      </c>
      <c r="C19" s="83" t="str">
        <f>IF(様式2!$D20="","",様式2!$D20)</f>
        <v/>
      </c>
      <c r="D19" s="83" t="str">
        <f>IF(様式2!$E20="","",様式2!$E20)</f>
        <v/>
      </c>
      <c r="E19" s="84" t="str">
        <f>IF(様式2!$I20="","",様式2!$I20)</f>
        <v/>
      </c>
      <c r="F19" s="81" t="str">
        <f>IFERROR(様式2!$A65,F18+1)</f>
        <v/>
      </c>
      <c r="G19" s="78" t="str">
        <f>IF(F19="","",様式2!$B65)</f>
        <v/>
      </c>
      <c r="H19" s="78" t="str">
        <f>IF(様式2!$D65="","",様式2!$D65)</f>
        <v/>
      </c>
      <c r="I19" s="78" t="str">
        <f>IF(様式2!$E65="","",様式2!$E65)</f>
        <v/>
      </c>
      <c r="J19" s="82" t="str">
        <f>IF(様式2!$I65="","",様式2!$I65)</f>
        <v/>
      </c>
      <c r="K19" s="81" t="str">
        <f>IFERROR(様式2!$A110,K18+1)</f>
        <v/>
      </c>
      <c r="L19" s="78" t="str">
        <f>IF(K19="","",様式2!$B110)</f>
        <v/>
      </c>
      <c r="M19" s="78" t="str">
        <f>IF(様式2!$D110="","",様式2!$D110)</f>
        <v/>
      </c>
      <c r="N19" s="78" t="str">
        <f>IF(様式2!$E110="","",様式2!$E110)</f>
        <v/>
      </c>
      <c r="O19" s="82" t="str">
        <f>IF(様式2!$I110="","",様式2!$I110)</f>
        <v/>
      </c>
      <c r="P19" s="81" t="str">
        <f>IFERROR(様式2!$A155,P18+1)</f>
        <v/>
      </c>
      <c r="Q19" s="78" t="str">
        <f>IF(P19="","",様式2!$B155)</f>
        <v/>
      </c>
      <c r="R19" s="78" t="str">
        <f>IF(様式2!$D155="","",様式2!$D155)</f>
        <v/>
      </c>
      <c r="S19" s="78" t="str">
        <f>IF(様式2!$E155="","",様式2!$E155)</f>
        <v/>
      </c>
      <c r="T19" s="82" t="str">
        <f>IF(様式2!$I155="","",様式2!$I155)</f>
        <v/>
      </c>
      <c r="U19" s="81" t="str">
        <f>IFERROR(様式2!$A200,U18+1)</f>
        <v/>
      </c>
      <c r="V19" s="78" t="str">
        <f>IF(U19="","",様式2!$B200)</f>
        <v/>
      </c>
      <c r="W19" s="78" t="str">
        <f>IF(様式2!$D200="","",様式2!$D200)</f>
        <v/>
      </c>
      <c r="X19" s="78" t="str">
        <f>IF(様式2!$E200="","",様式2!$E200)</f>
        <v/>
      </c>
      <c r="Y19" s="82" t="str">
        <f>IF(様式2!$I200="","",様式2!$I200)</f>
        <v/>
      </c>
      <c r="Z19" s="81" t="str">
        <f>IFERROR(様式2!$A245,Z18+1)</f>
        <v/>
      </c>
      <c r="AA19" s="78" t="str">
        <f>IF(Z19="","",様式2!$B245)</f>
        <v/>
      </c>
      <c r="AB19" s="78" t="str">
        <f>IF(様式2!$D245="","",様式2!$D245)</f>
        <v/>
      </c>
      <c r="AC19" s="78" t="str">
        <f>IF(様式2!$E245="","",様式2!$E245)</f>
        <v/>
      </c>
      <c r="AD19" s="82" t="str">
        <f>IF(様式2!$I245="","",様式2!$I245)</f>
        <v/>
      </c>
      <c r="AE19" s="81" t="str">
        <f>IFERROR(様式2!$A290,AE18+1)</f>
        <v/>
      </c>
      <c r="AF19" s="78" t="str">
        <f>IF(AE19="","",様式2!$B290)</f>
        <v/>
      </c>
      <c r="AG19" s="78" t="str">
        <f>IF(様式2!$D290="","",様式2!$D290)</f>
        <v/>
      </c>
      <c r="AH19" s="78" t="str">
        <f>IF(様式2!$E290="","",様式2!$E290)</f>
        <v/>
      </c>
      <c r="AI19" s="82" t="str">
        <f>IF(様式2!$I290="","",様式2!$I290)</f>
        <v/>
      </c>
      <c r="AJ19" s="81" t="str">
        <f>IFERROR(様式2!$A335,AJ18+1)</f>
        <v/>
      </c>
      <c r="AK19" s="78" t="str">
        <f>IF(AJ19="","",様式2!$B335)</f>
        <v/>
      </c>
      <c r="AL19" s="78" t="str">
        <f>IF(様式2!$D335="","",様式2!$D335)</f>
        <v/>
      </c>
      <c r="AM19" s="78" t="str">
        <f>IF(様式2!$E335="","",様式2!$E335)</f>
        <v/>
      </c>
      <c r="AN19" s="82" t="str">
        <f>IF(様式2!$I335="","",様式2!$I335)</f>
        <v/>
      </c>
      <c r="AO19" s="81" t="str">
        <f>IFERROR(様式2!$A380,AO18+1)</f>
        <v/>
      </c>
      <c r="AP19" s="78" t="str">
        <f>IF(AO19="","",様式2!$B380)</f>
        <v/>
      </c>
      <c r="AQ19" s="78" t="str">
        <f>IF(様式2!$D380="","",様式2!$D380)</f>
        <v/>
      </c>
      <c r="AR19" s="78" t="str">
        <f>IF(様式2!$E380="","",様式2!$E380)</f>
        <v/>
      </c>
      <c r="AS19" s="82" t="str">
        <f>IF(様式2!$I380="","",様式2!$I380)</f>
        <v/>
      </c>
      <c r="AT19" s="81" t="str">
        <f>IFERROR(様式2!$A425,AT18+1)</f>
        <v/>
      </c>
      <c r="AU19" s="78" t="str">
        <f>IF(AT19="","",様式2!$B425)</f>
        <v/>
      </c>
      <c r="AV19" s="78" t="str">
        <f>IF(様式2!$D425="","",様式2!$D425)</f>
        <v/>
      </c>
      <c r="AW19" s="78" t="str">
        <f>IF(様式2!$E425="","",様式2!$E425)</f>
        <v/>
      </c>
      <c r="AX19" s="82" t="str">
        <f>IF(様式2!$I425="","",様式2!$I425)</f>
        <v/>
      </c>
      <c r="AY19" s="81" t="str">
        <f>IFERROR(様式2!$A470,AY18+1)</f>
        <v/>
      </c>
      <c r="AZ19" s="78" t="str">
        <f>IF(AY19="","",様式2!$B470)</f>
        <v/>
      </c>
      <c r="BA19" s="78" t="str">
        <f>IF(様式2!$D470="","",様式2!$D470)</f>
        <v/>
      </c>
      <c r="BB19" s="78" t="str">
        <f>IF(様式2!$E470="","",様式2!$E470)</f>
        <v/>
      </c>
      <c r="BC19" s="82" t="str">
        <f>IF(様式2!$I470="","",様式2!$I470)</f>
        <v/>
      </c>
      <c r="BD19" s="81" t="str">
        <f>IFERROR(様式2!$A515,BD18+1)</f>
        <v/>
      </c>
      <c r="BE19" s="78" t="str">
        <f>IF(BD19="","",様式2!$B515)</f>
        <v/>
      </c>
      <c r="BF19" s="78" t="str">
        <f>IF(様式2!$D515="","",様式2!$D515)</f>
        <v/>
      </c>
      <c r="BG19" s="78" t="str">
        <f>IF(様式2!$E515="","",様式2!$E515)</f>
        <v/>
      </c>
      <c r="BH19" s="82" t="str">
        <f>IF(様式2!$I515="","",様式2!$I515)</f>
        <v/>
      </c>
      <c r="BI19" s="21"/>
    </row>
    <row r="20" spans="1:61" ht="25.5" customHeight="1">
      <c r="A20" s="71" t="str">
        <f>IFERROR(様式2!$A21,A19+1)</f>
        <v/>
      </c>
      <c r="B20" s="78" t="str">
        <f>IF(A20="","",様式2!$B21)</f>
        <v/>
      </c>
      <c r="C20" s="83" t="str">
        <f>IF(様式2!$D21="","",様式2!$D21)</f>
        <v/>
      </c>
      <c r="D20" s="83" t="str">
        <f>IF(様式2!$E21="","",様式2!$E21)</f>
        <v/>
      </c>
      <c r="E20" s="84" t="str">
        <f>IF(様式2!$I21="","",様式2!$I21)</f>
        <v/>
      </c>
      <c r="F20" s="81" t="str">
        <f>IFERROR(様式2!$A66,F19+1)</f>
        <v/>
      </c>
      <c r="G20" s="78" t="str">
        <f>IF(F20="","",様式2!$B66)</f>
        <v/>
      </c>
      <c r="H20" s="78" t="str">
        <f>IF(様式2!$D66="","",様式2!$D66)</f>
        <v/>
      </c>
      <c r="I20" s="78" t="str">
        <f>IF(様式2!$E66="","",様式2!$E66)</f>
        <v/>
      </c>
      <c r="J20" s="82" t="str">
        <f>IF(様式2!$I66="","",様式2!$I66)</f>
        <v/>
      </c>
      <c r="K20" s="81" t="str">
        <f>IFERROR(様式2!$A111,K19+1)</f>
        <v/>
      </c>
      <c r="L20" s="78" t="str">
        <f>IF(K20="","",様式2!$B111)</f>
        <v/>
      </c>
      <c r="M20" s="78" t="str">
        <f>IF(様式2!$D111="","",様式2!$D111)</f>
        <v/>
      </c>
      <c r="N20" s="78" t="str">
        <f>IF(様式2!$E111="","",様式2!$E111)</f>
        <v/>
      </c>
      <c r="O20" s="82" t="str">
        <f>IF(様式2!$I111="","",様式2!$I111)</f>
        <v/>
      </c>
      <c r="P20" s="81" t="str">
        <f>IFERROR(様式2!$A156,P19+1)</f>
        <v/>
      </c>
      <c r="Q20" s="78" t="str">
        <f>IF(P20="","",様式2!$B156)</f>
        <v/>
      </c>
      <c r="R20" s="78" t="str">
        <f>IF(様式2!$D156="","",様式2!$D156)</f>
        <v/>
      </c>
      <c r="S20" s="78" t="str">
        <f>IF(様式2!$E156="","",様式2!$E156)</f>
        <v/>
      </c>
      <c r="T20" s="82" t="str">
        <f>IF(様式2!$I156="","",様式2!$I156)</f>
        <v/>
      </c>
      <c r="U20" s="81" t="str">
        <f>IFERROR(様式2!$A201,U19+1)</f>
        <v/>
      </c>
      <c r="V20" s="78" t="str">
        <f>IF(U20="","",様式2!$B201)</f>
        <v/>
      </c>
      <c r="W20" s="78" t="str">
        <f>IF(様式2!$D201="","",様式2!$D201)</f>
        <v/>
      </c>
      <c r="X20" s="78" t="str">
        <f>IF(様式2!$E201="","",様式2!$E201)</f>
        <v/>
      </c>
      <c r="Y20" s="82" t="str">
        <f>IF(様式2!$I201="","",様式2!$I201)</f>
        <v/>
      </c>
      <c r="Z20" s="81" t="str">
        <f>IFERROR(様式2!$A246,Z19+1)</f>
        <v/>
      </c>
      <c r="AA20" s="78" t="str">
        <f>IF(Z20="","",様式2!$B246)</f>
        <v/>
      </c>
      <c r="AB20" s="78" t="str">
        <f>IF(様式2!$D246="","",様式2!$D246)</f>
        <v/>
      </c>
      <c r="AC20" s="78" t="str">
        <f>IF(様式2!$E246="","",様式2!$E246)</f>
        <v/>
      </c>
      <c r="AD20" s="82" t="str">
        <f>IF(様式2!$I246="","",様式2!$I246)</f>
        <v/>
      </c>
      <c r="AE20" s="81" t="str">
        <f>IFERROR(様式2!$A291,AE19+1)</f>
        <v/>
      </c>
      <c r="AF20" s="78" t="str">
        <f>IF(AE20="","",様式2!$B291)</f>
        <v/>
      </c>
      <c r="AG20" s="78" t="str">
        <f>IF(様式2!$D291="","",様式2!$D291)</f>
        <v/>
      </c>
      <c r="AH20" s="78" t="str">
        <f>IF(様式2!$E291="","",様式2!$E291)</f>
        <v/>
      </c>
      <c r="AI20" s="82" t="str">
        <f>IF(様式2!$I291="","",様式2!$I291)</f>
        <v/>
      </c>
      <c r="AJ20" s="81" t="str">
        <f>IFERROR(様式2!$A336,AJ19+1)</f>
        <v/>
      </c>
      <c r="AK20" s="78" t="str">
        <f>IF(AJ20="","",様式2!$B336)</f>
        <v/>
      </c>
      <c r="AL20" s="78" t="str">
        <f>IF(様式2!$D336="","",様式2!$D336)</f>
        <v/>
      </c>
      <c r="AM20" s="78" t="str">
        <f>IF(様式2!$E336="","",様式2!$E336)</f>
        <v/>
      </c>
      <c r="AN20" s="82" t="str">
        <f>IF(様式2!$I336="","",様式2!$I336)</f>
        <v/>
      </c>
      <c r="AO20" s="81" t="str">
        <f>IFERROR(様式2!$A381,AO19+1)</f>
        <v/>
      </c>
      <c r="AP20" s="78" t="str">
        <f>IF(AO20="","",様式2!$B381)</f>
        <v/>
      </c>
      <c r="AQ20" s="78" t="str">
        <f>IF(様式2!$D381="","",様式2!$D381)</f>
        <v/>
      </c>
      <c r="AR20" s="78" t="str">
        <f>IF(様式2!$E381="","",様式2!$E381)</f>
        <v/>
      </c>
      <c r="AS20" s="82" t="str">
        <f>IF(様式2!$I381="","",様式2!$I381)</f>
        <v/>
      </c>
      <c r="AT20" s="81" t="str">
        <f>IFERROR(様式2!$A426,AT19+1)</f>
        <v/>
      </c>
      <c r="AU20" s="78" t="str">
        <f>IF(AT20="","",様式2!$B426)</f>
        <v/>
      </c>
      <c r="AV20" s="78" t="str">
        <f>IF(様式2!$D426="","",様式2!$D426)</f>
        <v/>
      </c>
      <c r="AW20" s="78" t="str">
        <f>IF(様式2!$E426="","",様式2!$E426)</f>
        <v/>
      </c>
      <c r="AX20" s="82" t="str">
        <f>IF(様式2!$I426="","",様式2!$I426)</f>
        <v/>
      </c>
      <c r="AY20" s="81" t="str">
        <f>IFERROR(様式2!$A471,AY19+1)</f>
        <v/>
      </c>
      <c r="AZ20" s="78" t="str">
        <f>IF(AY20="","",様式2!$B471)</f>
        <v/>
      </c>
      <c r="BA20" s="78" t="str">
        <f>IF(様式2!$D471="","",様式2!$D471)</f>
        <v/>
      </c>
      <c r="BB20" s="78" t="str">
        <f>IF(様式2!$E471="","",様式2!$E471)</f>
        <v/>
      </c>
      <c r="BC20" s="82" t="str">
        <f>IF(様式2!$I471="","",様式2!$I471)</f>
        <v/>
      </c>
      <c r="BD20" s="81" t="str">
        <f>IFERROR(様式2!$A516,BD19+1)</f>
        <v/>
      </c>
      <c r="BE20" s="78" t="str">
        <f>IF(BD20="","",様式2!$B516)</f>
        <v/>
      </c>
      <c r="BF20" s="78" t="str">
        <f>IF(様式2!$D516="","",様式2!$D516)</f>
        <v/>
      </c>
      <c r="BG20" s="78" t="str">
        <f>IF(様式2!$E516="","",様式2!$E516)</f>
        <v/>
      </c>
      <c r="BH20" s="82" t="str">
        <f>IF(様式2!$I516="","",様式2!$I516)</f>
        <v/>
      </c>
      <c r="BI20" s="21"/>
    </row>
    <row r="21" spans="1:61" ht="25.5" customHeight="1">
      <c r="A21" s="71" t="str">
        <f>IFERROR(様式2!$A22,A20+1)</f>
        <v/>
      </c>
      <c r="B21" s="78" t="str">
        <f>IF(A21="","",様式2!$B22)</f>
        <v/>
      </c>
      <c r="C21" s="83" t="str">
        <f>IF(様式2!$D22="","",様式2!$D22)</f>
        <v/>
      </c>
      <c r="D21" s="83" t="str">
        <f>IF(様式2!$E22="","",様式2!$E22)</f>
        <v/>
      </c>
      <c r="E21" s="84" t="str">
        <f>IF(様式2!$I22="","",様式2!$I22)</f>
        <v/>
      </c>
      <c r="F21" s="81" t="str">
        <f>IFERROR(様式2!$A67,F20+1)</f>
        <v/>
      </c>
      <c r="G21" s="78" t="str">
        <f>IF(F21="","",様式2!$B67)</f>
        <v/>
      </c>
      <c r="H21" s="78" t="str">
        <f>IF(様式2!$D67="","",様式2!$D67)</f>
        <v/>
      </c>
      <c r="I21" s="78" t="str">
        <f>IF(様式2!$E67="","",様式2!$E67)</f>
        <v/>
      </c>
      <c r="J21" s="82" t="str">
        <f>IF(様式2!$I67="","",様式2!$I67)</f>
        <v/>
      </c>
      <c r="K21" s="81" t="str">
        <f>IFERROR(様式2!$A112,K20+1)</f>
        <v/>
      </c>
      <c r="L21" s="78" t="str">
        <f>IF(K21="","",様式2!$B112)</f>
        <v/>
      </c>
      <c r="M21" s="78" t="str">
        <f>IF(様式2!$D112="","",様式2!$D112)</f>
        <v/>
      </c>
      <c r="N21" s="78" t="str">
        <f>IF(様式2!$E112="","",様式2!$E112)</f>
        <v/>
      </c>
      <c r="O21" s="82" t="str">
        <f>IF(様式2!$I112="","",様式2!$I112)</f>
        <v/>
      </c>
      <c r="P21" s="81" t="str">
        <f>IFERROR(様式2!$A157,P20+1)</f>
        <v/>
      </c>
      <c r="Q21" s="78" t="str">
        <f>IF(P21="","",様式2!$B157)</f>
        <v/>
      </c>
      <c r="R21" s="78" t="str">
        <f>IF(様式2!$D157="","",様式2!$D157)</f>
        <v/>
      </c>
      <c r="S21" s="78" t="str">
        <f>IF(様式2!$E157="","",様式2!$E157)</f>
        <v/>
      </c>
      <c r="T21" s="82" t="str">
        <f>IF(様式2!$I157="","",様式2!$I157)</f>
        <v/>
      </c>
      <c r="U21" s="81" t="str">
        <f>IFERROR(様式2!$A202,U20+1)</f>
        <v/>
      </c>
      <c r="V21" s="78" t="str">
        <f>IF(U21="","",様式2!$B202)</f>
        <v/>
      </c>
      <c r="W21" s="78" t="str">
        <f>IF(様式2!$D202="","",様式2!$D202)</f>
        <v/>
      </c>
      <c r="X21" s="78" t="str">
        <f>IF(様式2!$E202="","",様式2!$E202)</f>
        <v/>
      </c>
      <c r="Y21" s="82" t="str">
        <f>IF(様式2!$I202="","",様式2!$I202)</f>
        <v/>
      </c>
      <c r="Z21" s="81" t="str">
        <f>IFERROR(様式2!$A247,Z20+1)</f>
        <v/>
      </c>
      <c r="AA21" s="78" t="str">
        <f>IF(Z21="","",様式2!$B247)</f>
        <v/>
      </c>
      <c r="AB21" s="78" t="str">
        <f>IF(様式2!$D247="","",様式2!$D247)</f>
        <v/>
      </c>
      <c r="AC21" s="78" t="str">
        <f>IF(様式2!$E247="","",様式2!$E247)</f>
        <v/>
      </c>
      <c r="AD21" s="82" t="str">
        <f>IF(様式2!$I247="","",様式2!$I247)</f>
        <v/>
      </c>
      <c r="AE21" s="81" t="str">
        <f>IFERROR(様式2!$A292,AE20+1)</f>
        <v/>
      </c>
      <c r="AF21" s="78" t="str">
        <f>IF(AE21="","",様式2!$B292)</f>
        <v/>
      </c>
      <c r="AG21" s="78" t="str">
        <f>IF(様式2!$D292="","",様式2!$D292)</f>
        <v/>
      </c>
      <c r="AH21" s="78" t="str">
        <f>IF(様式2!$E292="","",様式2!$E292)</f>
        <v/>
      </c>
      <c r="AI21" s="82" t="str">
        <f>IF(様式2!$I292="","",様式2!$I292)</f>
        <v/>
      </c>
      <c r="AJ21" s="81" t="str">
        <f>IFERROR(様式2!$A337,AJ20+1)</f>
        <v/>
      </c>
      <c r="AK21" s="78" t="str">
        <f>IF(AJ21="","",様式2!$B337)</f>
        <v/>
      </c>
      <c r="AL21" s="78" t="str">
        <f>IF(様式2!$D337="","",様式2!$D337)</f>
        <v/>
      </c>
      <c r="AM21" s="78" t="str">
        <f>IF(様式2!$E337="","",様式2!$E337)</f>
        <v/>
      </c>
      <c r="AN21" s="82" t="str">
        <f>IF(様式2!$I337="","",様式2!$I337)</f>
        <v/>
      </c>
      <c r="AO21" s="81" t="str">
        <f>IFERROR(様式2!$A382,AO20+1)</f>
        <v/>
      </c>
      <c r="AP21" s="78" t="str">
        <f>IF(AO21="","",様式2!$B382)</f>
        <v/>
      </c>
      <c r="AQ21" s="78" t="str">
        <f>IF(様式2!$D382="","",様式2!$D382)</f>
        <v/>
      </c>
      <c r="AR21" s="78" t="str">
        <f>IF(様式2!$E382="","",様式2!$E382)</f>
        <v/>
      </c>
      <c r="AS21" s="82" t="str">
        <f>IF(様式2!$I382="","",様式2!$I382)</f>
        <v/>
      </c>
      <c r="AT21" s="81" t="str">
        <f>IFERROR(様式2!$A427,AT20+1)</f>
        <v/>
      </c>
      <c r="AU21" s="78" t="str">
        <f>IF(AT21="","",様式2!$B427)</f>
        <v/>
      </c>
      <c r="AV21" s="78" t="str">
        <f>IF(様式2!$D427="","",様式2!$D427)</f>
        <v/>
      </c>
      <c r="AW21" s="78" t="str">
        <f>IF(様式2!$E427="","",様式2!$E427)</f>
        <v/>
      </c>
      <c r="AX21" s="82" t="str">
        <f>IF(様式2!$I427="","",様式2!$I427)</f>
        <v/>
      </c>
      <c r="AY21" s="81" t="str">
        <f>IFERROR(様式2!$A472,AY20+1)</f>
        <v/>
      </c>
      <c r="AZ21" s="78" t="str">
        <f>IF(AY21="","",様式2!$B472)</f>
        <v/>
      </c>
      <c r="BA21" s="78" t="str">
        <f>IF(様式2!$D472="","",様式2!$D472)</f>
        <v/>
      </c>
      <c r="BB21" s="78" t="str">
        <f>IF(様式2!$E472="","",様式2!$E472)</f>
        <v/>
      </c>
      <c r="BC21" s="82" t="str">
        <f>IF(様式2!$I472="","",様式2!$I472)</f>
        <v/>
      </c>
      <c r="BD21" s="81" t="str">
        <f>IFERROR(様式2!$A517,BD20+1)</f>
        <v/>
      </c>
      <c r="BE21" s="78" t="str">
        <f>IF(BD21="","",様式2!$B517)</f>
        <v/>
      </c>
      <c r="BF21" s="78" t="str">
        <f>IF(様式2!$D517="","",様式2!$D517)</f>
        <v/>
      </c>
      <c r="BG21" s="78" t="str">
        <f>IF(様式2!$E517="","",様式2!$E517)</f>
        <v/>
      </c>
      <c r="BH21" s="82" t="str">
        <f>IF(様式2!$I517="","",様式2!$I517)</f>
        <v/>
      </c>
      <c r="BI21" s="21"/>
    </row>
    <row r="22" spans="1:61" ht="25.5" customHeight="1">
      <c r="A22" s="71" t="str">
        <f>IFERROR(様式2!$A23,A21+1)</f>
        <v/>
      </c>
      <c r="B22" s="78" t="str">
        <f>IF(A22="","",様式2!$B23)</f>
        <v/>
      </c>
      <c r="C22" s="83" t="str">
        <f>IF(様式2!$D23="","",様式2!$D23)</f>
        <v/>
      </c>
      <c r="D22" s="83" t="str">
        <f>IF(様式2!$E23="","",様式2!$E23)</f>
        <v/>
      </c>
      <c r="E22" s="84" t="str">
        <f>IF(様式2!$I23="","",様式2!$I23)</f>
        <v/>
      </c>
      <c r="F22" s="81" t="str">
        <f>IFERROR(様式2!$A68,F21+1)</f>
        <v/>
      </c>
      <c r="G22" s="78" t="str">
        <f>IF(F22="","",様式2!$B68)</f>
        <v/>
      </c>
      <c r="H22" s="78" t="str">
        <f>IF(様式2!$D68="","",様式2!$D68)</f>
        <v/>
      </c>
      <c r="I22" s="78" t="str">
        <f>IF(様式2!$E68="","",様式2!$E68)</f>
        <v/>
      </c>
      <c r="J22" s="82" t="str">
        <f>IF(様式2!$I68="","",様式2!$I68)</f>
        <v/>
      </c>
      <c r="K22" s="81" t="str">
        <f>IFERROR(様式2!$A113,K21+1)</f>
        <v/>
      </c>
      <c r="L22" s="78" t="str">
        <f>IF(K22="","",様式2!$B113)</f>
        <v/>
      </c>
      <c r="M22" s="78" t="str">
        <f>IF(様式2!$D113="","",様式2!$D113)</f>
        <v/>
      </c>
      <c r="N22" s="78" t="str">
        <f>IF(様式2!$E113="","",様式2!$E113)</f>
        <v/>
      </c>
      <c r="O22" s="82" t="str">
        <f>IF(様式2!$I113="","",様式2!$I113)</f>
        <v/>
      </c>
      <c r="P22" s="81" t="str">
        <f>IFERROR(様式2!$A158,P21+1)</f>
        <v/>
      </c>
      <c r="Q22" s="78" t="str">
        <f>IF(P22="","",様式2!$B158)</f>
        <v/>
      </c>
      <c r="R22" s="78" t="str">
        <f>IF(様式2!$D158="","",様式2!$D158)</f>
        <v/>
      </c>
      <c r="S22" s="78" t="str">
        <f>IF(様式2!$E158="","",様式2!$E158)</f>
        <v/>
      </c>
      <c r="T22" s="82" t="str">
        <f>IF(様式2!$I158="","",様式2!$I158)</f>
        <v/>
      </c>
      <c r="U22" s="81" t="str">
        <f>IFERROR(様式2!$A203,U21+1)</f>
        <v/>
      </c>
      <c r="V22" s="78" t="str">
        <f>IF(U22="","",様式2!$B203)</f>
        <v/>
      </c>
      <c r="W22" s="78" t="str">
        <f>IF(様式2!$D203="","",様式2!$D203)</f>
        <v/>
      </c>
      <c r="X22" s="78" t="str">
        <f>IF(様式2!$E203="","",様式2!$E203)</f>
        <v/>
      </c>
      <c r="Y22" s="82" t="str">
        <f>IF(様式2!$I203="","",様式2!$I203)</f>
        <v/>
      </c>
      <c r="Z22" s="81" t="str">
        <f>IFERROR(様式2!$A248,Z21+1)</f>
        <v/>
      </c>
      <c r="AA22" s="78" t="str">
        <f>IF(Z22="","",様式2!$B248)</f>
        <v/>
      </c>
      <c r="AB22" s="78" t="str">
        <f>IF(様式2!$D248="","",様式2!$D248)</f>
        <v/>
      </c>
      <c r="AC22" s="78" t="str">
        <f>IF(様式2!$E248="","",様式2!$E248)</f>
        <v/>
      </c>
      <c r="AD22" s="82" t="str">
        <f>IF(様式2!$I248="","",様式2!$I248)</f>
        <v/>
      </c>
      <c r="AE22" s="81" t="str">
        <f>IFERROR(様式2!$A293,AE21+1)</f>
        <v/>
      </c>
      <c r="AF22" s="78" t="str">
        <f>IF(AE22="","",様式2!$B293)</f>
        <v/>
      </c>
      <c r="AG22" s="78" t="str">
        <f>IF(様式2!$D293="","",様式2!$D293)</f>
        <v/>
      </c>
      <c r="AH22" s="78" t="str">
        <f>IF(様式2!$E293="","",様式2!$E293)</f>
        <v/>
      </c>
      <c r="AI22" s="82" t="str">
        <f>IF(様式2!$I293="","",様式2!$I293)</f>
        <v/>
      </c>
      <c r="AJ22" s="81" t="str">
        <f>IFERROR(様式2!$A338,AJ21+1)</f>
        <v/>
      </c>
      <c r="AK22" s="78" t="str">
        <f>IF(AJ22="","",様式2!$B338)</f>
        <v/>
      </c>
      <c r="AL22" s="78" t="str">
        <f>IF(様式2!$D338="","",様式2!$D338)</f>
        <v/>
      </c>
      <c r="AM22" s="78" t="str">
        <f>IF(様式2!$E338="","",様式2!$E338)</f>
        <v/>
      </c>
      <c r="AN22" s="82" t="str">
        <f>IF(様式2!$I338="","",様式2!$I338)</f>
        <v/>
      </c>
      <c r="AO22" s="81" t="str">
        <f>IFERROR(様式2!$A383,AO21+1)</f>
        <v/>
      </c>
      <c r="AP22" s="78" t="str">
        <f>IF(AO22="","",様式2!$B383)</f>
        <v/>
      </c>
      <c r="AQ22" s="78" t="str">
        <f>IF(様式2!$D383="","",様式2!$D383)</f>
        <v/>
      </c>
      <c r="AR22" s="78" t="str">
        <f>IF(様式2!$E383="","",様式2!$E383)</f>
        <v/>
      </c>
      <c r="AS22" s="82" t="str">
        <f>IF(様式2!$I383="","",様式2!$I383)</f>
        <v/>
      </c>
      <c r="AT22" s="81" t="str">
        <f>IFERROR(様式2!$A428,AT21+1)</f>
        <v/>
      </c>
      <c r="AU22" s="78" t="str">
        <f>IF(AT22="","",様式2!$B428)</f>
        <v/>
      </c>
      <c r="AV22" s="78" t="str">
        <f>IF(様式2!$D428="","",様式2!$D428)</f>
        <v/>
      </c>
      <c r="AW22" s="78" t="str">
        <f>IF(様式2!$E428="","",様式2!$E428)</f>
        <v/>
      </c>
      <c r="AX22" s="82" t="str">
        <f>IF(様式2!$I428="","",様式2!$I428)</f>
        <v/>
      </c>
      <c r="AY22" s="81" t="str">
        <f>IFERROR(様式2!$A473,AY21+1)</f>
        <v/>
      </c>
      <c r="AZ22" s="78" t="str">
        <f>IF(AY22="","",様式2!$B473)</f>
        <v/>
      </c>
      <c r="BA22" s="78" t="str">
        <f>IF(様式2!$D473="","",様式2!$D473)</f>
        <v/>
      </c>
      <c r="BB22" s="78" t="str">
        <f>IF(様式2!$E473="","",様式2!$E473)</f>
        <v/>
      </c>
      <c r="BC22" s="82" t="str">
        <f>IF(様式2!$I473="","",様式2!$I473)</f>
        <v/>
      </c>
      <c r="BD22" s="81" t="str">
        <f>IFERROR(様式2!$A518,BD21+1)</f>
        <v/>
      </c>
      <c r="BE22" s="78" t="str">
        <f>IF(BD22="","",様式2!$B518)</f>
        <v/>
      </c>
      <c r="BF22" s="78" t="str">
        <f>IF(様式2!$D518="","",様式2!$D518)</f>
        <v/>
      </c>
      <c r="BG22" s="78" t="str">
        <f>IF(様式2!$E518="","",様式2!$E518)</f>
        <v/>
      </c>
      <c r="BH22" s="82" t="str">
        <f>IF(様式2!$I518="","",様式2!$I518)</f>
        <v/>
      </c>
      <c r="BI22" s="21"/>
    </row>
    <row r="23" spans="1:61" ht="25.5" customHeight="1">
      <c r="A23" s="71" t="str">
        <f>IFERROR(様式2!$A24,A22+1)</f>
        <v/>
      </c>
      <c r="B23" s="78" t="str">
        <f>IF(A23="","",様式2!$B24)</f>
        <v/>
      </c>
      <c r="C23" s="83" t="str">
        <f>IF(様式2!$D24="","",様式2!$D24)</f>
        <v/>
      </c>
      <c r="D23" s="83" t="str">
        <f>IF(様式2!$E24="","",様式2!$E24)</f>
        <v/>
      </c>
      <c r="E23" s="84" t="str">
        <f>IF(様式2!$I24="","",様式2!$I24)</f>
        <v/>
      </c>
      <c r="F23" s="81" t="str">
        <f>IFERROR(様式2!$A69,F22+1)</f>
        <v/>
      </c>
      <c r="G23" s="78" t="str">
        <f>IF(F23="","",様式2!$B69)</f>
        <v/>
      </c>
      <c r="H23" s="78" t="str">
        <f>IF(様式2!$D69="","",様式2!$D69)</f>
        <v/>
      </c>
      <c r="I23" s="78" t="str">
        <f>IF(様式2!$E69="","",様式2!$E69)</f>
        <v/>
      </c>
      <c r="J23" s="82" t="str">
        <f>IF(様式2!$I69="","",様式2!$I69)</f>
        <v/>
      </c>
      <c r="K23" s="81" t="str">
        <f>IFERROR(様式2!$A114,K22+1)</f>
        <v/>
      </c>
      <c r="L23" s="78" t="str">
        <f>IF(K23="","",様式2!$B114)</f>
        <v/>
      </c>
      <c r="M23" s="78" t="str">
        <f>IF(様式2!$D114="","",様式2!$D114)</f>
        <v/>
      </c>
      <c r="N23" s="78" t="str">
        <f>IF(様式2!$E114="","",様式2!$E114)</f>
        <v/>
      </c>
      <c r="O23" s="82" t="str">
        <f>IF(様式2!$I114="","",様式2!$I114)</f>
        <v/>
      </c>
      <c r="P23" s="81" t="str">
        <f>IFERROR(様式2!$A159,P22+1)</f>
        <v/>
      </c>
      <c r="Q23" s="78" t="str">
        <f>IF(P23="","",様式2!$B159)</f>
        <v/>
      </c>
      <c r="R23" s="78" t="str">
        <f>IF(様式2!$D159="","",様式2!$D159)</f>
        <v/>
      </c>
      <c r="S23" s="78" t="str">
        <f>IF(様式2!$E159="","",様式2!$E159)</f>
        <v/>
      </c>
      <c r="T23" s="82" t="str">
        <f>IF(様式2!$I159="","",様式2!$I159)</f>
        <v/>
      </c>
      <c r="U23" s="81" t="str">
        <f>IFERROR(様式2!$A204,U22+1)</f>
        <v/>
      </c>
      <c r="V23" s="78" t="str">
        <f>IF(U23="","",様式2!$B204)</f>
        <v/>
      </c>
      <c r="W23" s="78" t="str">
        <f>IF(様式2!$D204="","",様式2!$D204)</f>
        <v/>
      </c>
      <c r="X23" s="78" t="str">
        <f>IF(様式2!$E204="","",様式2!$E204)</f>
        <v/>
      </c>
      <c r="Y23" s="82" t="str">
        <f>IF(様式2!$I204="","",様式2!$I204)</f>
        <v/>
      </c>
      <c r="Z23" s="81" t="str">
        <f>IFERROR(様式2!$A249,Z22+1)</f>
        <v/>
      </c>
      <c r="AA23" s="78" t="str">
        <f>IF(Z23="","",様式2!$B249)</f>
        <v/>
      </c>
      <c r="AB23" s="78" t="str">
        <f>IF(様式2!$D249="","",様式2!$D249)</f>
        <v/>
      </c>
      <c r="AC23" s="78" t="str">
        <f>IF(様式2!$E249="","",様式2!$E249)</f>
        <v/>
      </c>
      <c r="AD23" s="82" t="str">
        <f>IF(様式2!$I249="","",様式2!$I249)</f>
        <v/>
      </c>
      <c r="AE23" s="81" t="str">
        <f>IFERROR(様式2!$A294,AE22+1)</f>
        <v/>
      </c>
      <c r="AF23" s="78" t="str">
        <f>IF(AE23="","",様式2!$B294)</f>
        <v/>
      </c>
      <c r="AG23" s="78" t="str">
        <f>IF(様式2!$D294="","",様式2!$D294)</f>
        <v/>
      </c>
      <c r="AH23" s="78" t="str">
        <f>IF(様式2!$E294="","",様式2!$E294)</f>
        <v/>
      </c>
      <c r="AI23" s="82" t="str">
        <f>IF(様式2!$I294="","",様式2!$I294)</f>
        <v/>
      </c>
      <c r="AJ23" s="81" t="str">
        <f>IFERROR(様式2!$A339,AJ22+1)</f>
        <v/>
      </c>
      <c r="AK23" s="78" t="str">
        <f>IF(AJ23="","",様式2!$B339)</f>
        <v/>
      </c>
      <c r="AL23" s="78" t="str">
        <f>IF(様式2!$D339="","",様式2!$D339)</f>
        <v/>
      </c>
      <c r="AM23" s="78" t="str">
        <f>IF(様式2!$E339="","",様式2!$E339)</f>
        <v/>
      </c>
      <c r="AN23" s="82" t="str">
        <f>IF(様式2!$I339="","",様式2!$I339)</f>
        <v/>
      </c>
      <c r="AO23" s="81" t="str">
        <f>IFERROR(様式2!$A384,AO22+1)</f>
        <v/>
      </c>
      <c r="AP23" s="78" t="str">
        <f>IF(AO23="","",様式2!$B384)</f>
        <v/>
      </c>
      <c r="AQ23" s="78" t="str">
        <f>IF(様式2!$D384="","",様式2!$D384)</f>
        <v/>
      </c>
      <c r="AR23" s="78" t="str">
        <f>IF(様式2!$E384="","",様式2!$E384)</f>
        <v/>
      </c>
      <c r="AS23" s="82" t="str">
        <f>IF(様式2!$I384="","",様式2!$I384)</f>
        <v/>
      </c>
      <c r="AT23" s="81" t="str">
        <f>IFERROR(様式2!$A429,AT22+1)</f>
        <v/>
      </c>
      <c r="AU23" s="78" t="str">
        <f>IF(AT23="","",様式2!$B429)</f>
        <v/>
      </c>
      <c r="AV23" s="78" t="str">
        <f>IF(様式2!$D429="","",様式2!$D429)</f>
        <v/>
      </c>
      <c r="AW23" s="78" t="str">
        <f>IF(様式2!$E429="","",様式2!$E429)</f>
        <v/>
      </c>
      <c r="AX23" s="82" t="str">
        <f>IF(様式2!$I429="","",様式2!$I429)</f>
        <v/>
      </c>
      <c r="AY23" s="81" t="str">
        <f>IFERROR(様式2!$A474,AY22+1)</f>
        <v/>
      </c>
      <c r="AZ23" s="78" t="str">
        <f>IF(AY23="","",様式2!$B474)</f>
        <v/>
      </c>
      <c r="BA23" s="78" t="str">
        <f>IF(様式2!$D474="","",様式2!$D474)</f>
        <v/>
      </c>
      <c r="BB23" s="78" t="str">
        <f>IF(様式2!$E474="","",様式2!$E474)</f>
        <v/>
      </c>
      <c r="BC23" s="82" t="str">
        <f>IF(様式2!$I474="","",様式2!$I474)</f>
        <v/>
      </c>
      <c r="BD23" s="81" t="str">
        <f>IFERROR(様式2!$A519,BD22+1)</f>
        <v/>
      </c>
      <c r="BE23" s="78" t="str">
        <f>IF(BD23="","",様式2!$B519)</f>
        <v/>
      </c>
      <c r="BF23" s="78" t="str">
        <f>IF(様式2!$D519="","",様式2!$D519)</f>
        <v/>
      </c>
      <c r="BG23" s="78" t="str">
        <f>IF(様式2!$E519="","",様式2!$E519)</f>
        <v/>
      </c>
      <c r="BH23" s="82" t="str">
        <f>IF(様式2!$I519="","",様式2!$I519)</f>
        <v/>
      </c>
      <c r="BI23" s="21"/>
    </row>
    <row r="24" spans="1:61" ht="25.5" customHeight="1">
      <c r="A24" s="71" t="str">
        <f>IFERROR(様式2!$A25,A23+1)</f>
        <v/>
      </c>
      <c r="B24" s="78" t="str">
        <f>IF(A24="","",様式2!$B25)</f>
        <v/>
      </c>
      <c r="C24" s="83" t="str">
        <f>IF(様式2!$D25="","",様式2!$D25)</f>
        <v/>
      </c>
      <c r="D24" s="83" t="str">
        <f>IF(様式2!$E25="","",様式2!$E25)</f>
        <v/>
      </c>
      <c r="E24" s="84" t="str">
        <f>IF(様式2!$I25="","",様式2!$I25)</f>
        <v/>
      </c>
      <c r="F24" s="81" t="str">
        <f>IFERROR(様式2!$A70,F23+1)</f>
        <v/>
      </c>
      <c r="G24" s="78" t="str">
        <f>IF(F24="","",様式2!$B70)</f>
        <v/>
      </c>
      <c r="H24" s="78" t="str">
        <f>IF(様式2!$D70="","",様式2!$D70)</f>
        <v/>
      </c>
      <c r="I24" s="78" t="str">
        <f>IF(様式2!$E70="","",様式2!$E70)</f>
        <v/>
      </c>
      <c r="J24" s="82" t="str">
        <f>IF(様式2!$I70="","",様式2!$I70)</f>
        <v/>
      </c>
      <c r="K24" s="81" t="str">
        <f>IFERROR(様式2!$A115,K23+1)</f>
        <v/>
      </c>
      <c r="L24" s="78" t="str">
        <f>IF(K24="","",様式2!$B115)</f>
        <v/>
      </c>
      <c r="M24" s="78" t="str">
        <f>IF(様式2!$D115="","",様式2!$D115)</f>
        <v/>
      </c>
      <c r="N24" s="78" t="str">
        <f>IF(様式2!$E115="","",様式2!$E115)</f>
        <v/>
      </c>
      <c r="O24" s="82" t="str">
        <f>IF(様式2!$I115="","",様式2!$I115)</f>
        <v/>
      </c>
      <c r="P24" s="81" t="str">
        <f>IFERROR(様式2!$A160,P23+1)</f>
        <v/>
      </c>
      <c r="Q24" s="78" t="str">
        <f>IF(P24="","",様式2!$B160)</f>
        <v/>
      </c>
      <c r="R24" s="78" t="str">
        <f>IF(様式2!$D160="","",様式2!$D160)</f>
        <v/>
      </c>
      <c r="S24" s="78" t="str">
        <f>IF(様式2!$E160="","",様式2!$E160)</f>
        <v/>
      </c>
      <c r="T24" s="82" t="str">
        <f>IF(様式2!$I160="","",様式2!$I160)</f>
        <v/>
      </c>
      <c r="U24" s="81" t="str">
        <f>IFERROR(様式2!$A205,U23+1)</f>
        <v/>
      </c>
      <c r="V24" s="78" t="str">
        <f>IF(U24="","",様式2!$B205)</f>
        <v/>
      </c>
      <c r="W24" s="78" t="str">
        <f>IF(様式2!$D205="","",様式2!$D205)</f>
        <v/>
      </c>
      <c r="X24" s="78" t="str">
        <f>IF(様式2!$E205="","",様式2!$E205)</f>
        <v/>
      </c>
      <c r="Y24" s="82" t="str">
        <f>IF(様式2!$I205="","",様式2!$I205)</f>
        <v/>
      </c>
      <c r="Z24" s="81" t="str">
        <f>IFERROR(様式2!$A250,Z23+1)</f>
        <v/>
      </c>
      <c r="AA24" s="78" t="str">
        <f>IF(Z24="","",様式2!$B250)</f>
        <v/>
      </c>
      <c r="AB24" s="78" t="str">
        <f>IF(様式2!$D250="","",様式2!$D250)</f>
        <v/>
      </c>
      <c r="AC24" s="78" t="str">
        <f>IF(様式2!$E250="","",様式2!$E250)</f>
        <v/>
      </c>
      <c r="AD24" s="82" t="str">
        <f>IF(様式2!$I250="","",様式2!$I250)</f>
        <v/>
      </c>
      <c r="AE24" s="81" t="str">
        <f>IFERROR(様式2!$A295,AE23+1)</f>
        <v/>
      </c>
      <c r="AF24" s="78" t="str">
        <f>IF(AE24="","",様式2!$B295)</f>
        <v/>
      </c>
      <c r="AG24" s="78" t="str">
        <f>IF(様式2!$D295="","",様式2!$D295)</f>
        <v/>
      </c>
      <c r="AH24" s="78" t="str">
        <f>IF(様式2!$E295="","",様式2!$E295)</f>
        <v/>
      </c>
      <c r="AI24" s="82" t="str">
        <f>IF(様式2!$I295="","",様式2!$I295)</f>
        <v/>
      </c>
      <c r="AJ24" s="81" t="str">
        <f>IFERROR(様式2!$A340,AJ23+1)</f>
        <v/>
      </c>
      <c r="AK24" s="78" t="str">
        <f>IF(AJ24="","",様式2!$B340)</f>
        <v/>
      </c>
      <c r="AL24" s="78" t="str">
        <f>IF(様式2!$D340="","",様式2!$D340)</f>
        <v/>
      </c>
      <c r="AM24" s="78" t="str">
        <f>IF(様式2!$E340="","",様式2!$E340)</f>
        <v/>
      </c>
      <c r="AN24" s="82" t="str">
        <f>IF(様式2!$I340="","",様式2!$I340)</f>
        <v/>
      </c>
      <c r="AO24" s="81" t="str">
        <f>IFERROR(様式2!$A385,AO23+1)</f>
        <v/>
      </c>
      <c r="AP24" s="78" t="str">
        <f>IF(AO24="","",様式2!$B385)</f>
        <v/>
      </c>
      <c r="AQ24" s="78" t="str">
        <f>IF(様式2!$D385="","",様式2!$D385)</f>
        <v/>
      </c>
      <c r="AR24" s="78" t="str">
        <f>IF(様式2!$E385="","",様式2!$E385)</f>
        <v/>
      </c>
      <c r="AS24" s="82" t="str">
        <f>IF(様式2!$I385="","",様式2!$I385)</f>
        <v/>
      </c>
      <c r="AT24" s="81" t="str">
        <f>IFERROR(様式2!$A430,AT23+1)</f>
        <v/>
      </c>
      <c r="AU24" s="78" t="str">
        <f>IF(AT24="","",様式2!$B430)</f>
        <v/>
      </c>
      <c r="AV24" s="78" t="str">
        <f>IF(様式2!$D430="","",様式2!$D430)</f>
        <v/>
      </c>
      <c r="AW24" s="78" t="str">
        <f>IF(様式2!$E430="","",様式2!$E430)</f>
        <v/>
      </c>
      <c r="AX24" s="82" t="str">
        <f>IF(様式2!$I430="","",様式2!$I430)</f>
        <v/>
      </c>
      <c r="AY24" s="81" t="str">
        <f>IFERROR(様式2!$A475,AY23+1)</f>
        <v/>
      </c>
      <c r="AZ24" s="78" t="str">
        <f>IF(AY24="","",様式2!$B475)</f>
        <v/>
      </c>
      <c r="BA24" s="78" t="str">
        <f>IF(様式2!$D475="","",様式2!$D475)</f>
        <v/>
      </c>
      <c r="BB24" s="78" t="str">
        <f>IF(様式2!$E475="","",様式2!$E475)</f>
        <v/>
      </c>
      <c r="BC24" s="82" t="str">
        <f>IF(様式2!$I475="","",様式2!$I475)</f>
        <v/>
      </c>
      <c r="BD24" s="81" t="str">
        <f>IFERROR(様式2!$A520,BD23+1)</f>
        <v/>
      </c>
      <c r="BE24" s="78" t="str">
        <f>IF(BD24="","",様式2!$B520)</f>
        <v/>
      </c>
      <c r="BF24" s="78" t="str">
        <f>IF(様式2!$D520="","",様式2!$D520)</f>
        <v/>
      </c>
      <c r="BG24" s="78" t="str">
        <f>IF(様式2!$E520="","",様式2!$E520)</f>
        <v/>
      </c>
      <c r="BH24" s="82" t="str">
        <f>IF(様式2!$I520="","",様式2!$I520)</f>
        <v/>
      </c>
      <c r="BI24" s="21"/>
    </row>
    <row r="25" spans="1:61" ht="25.5" customHeight="1">
      <c r="A25" s="71" t="str">
        <f>IFERROR(様式2!$A26,A24+1)</f>
        <v/>
      </c>
      <c r="B25" s="78" t="str">
        <f>IF(A25="","",様式2!$B26)</f>
        <v/>
      </c>
      <c r="C25" s="83" t="str">
        <f>IF(様式2!$D26="","",様式2!$D26)</f>
        <v/>
      </c>
      <c r="D25" s="83" t="str">
        <f>IF(様式2!$E26="","",様式2!$E26)</f>
        <v/>
      </c>
      <c r="E25" s="84" t="str">
        <f>IF(様式2!$I26="","",様式2!$I26)</f>
        <v/>
      </c>
      <c r="F25" s="81" t="str">
        <f>IFERROR(様式2!$A71,F24+1)</f>
        <v/>
      </c>
      <c r="G25" s="78" t="str">
        <f>IF(F25="","",様式2!$B71)</f>
        <v/>
      </c>
      <c r="H25" s="78" t="str">
        <f>IF(様式2!$D71="","",様式2!$D71)</f>
        <v/>
      </c>
      <c r="I25" s="78" t="str">
        <f>IF(様式2!$E71="","",様式2!$E71)</f>
        <v/>
      </c>
      <c r="J25" s="82" t="str">
        <f>IF(様式2!$I71="","",様式2!$I71)</f>
        <v/>
      </c>
      <c r="K25" s="81" t="str">
        <f>IFERROR(様式2!$A116,K24+1)</f>
        <v/>
      </c>
      <c r="L25" s="78" t="str">
        <f>IF(K25="","",様式2!$B116)</f>
        <v/>
      </c>
      <c r="M25" s="78" t="str">
        <f>IF(様式2!$D116="","",様式2!$D116)</f>
        <v/>
      </c>
      <c r="N25" s="78" t="str">
        <f>IF(様式2!$E116="","",様式2!$E116)</f>
        <v/>
      </c>
      <c r="O25" s="82" t="str">
        <f>IF(様式2!$I116="","",様式2!$I116)</f>
        <v/>
      </c>
      <c r="P25" s="81" t="str">
        <f>IFERROR(様式2!$A161,P24+1)</f>
        <v/>
      </c>
      <c r="Q25" s="78" t="str">
        <f>IF(P25="","",様式2!$B161)</f>
        <v/>
      </c>
      <c r="R25" s="78" t="str">
        <f>IF(様式2!$D161="","",様式2!$D161)</f>
        <v/>
      </c>
      <c r="S25" s="78" t="str">
        <f>IF(様式2!$E161="","",様式2!$E161)</f>
        <v/>
      </c>
      <c r="T25" s="82" t="str">
        <f>IF(様式2!$I161="","",様式2!$I161)</f>
        <v/>
      </c>
      <c r="U25" s="81" t="str">
        <f>IFERROR(様式2!$A206,U24+1)</f>
        <v/>
      </c>
      <c r="V25" s="78" t="str">
        <f>IF(U25="","",様式2!$B206)</f>
        <v/>
      </c>
      <c r="W25" s="78" t="str">
        <f>IF(様式2!$D206="","",様式2!$D206)</f>
        <v/>
      </c>
      <c r="X25" s="78" t="str">
        <f>IF(様式2!$E206="","",様式2!$E206)</f>
        <v/>
      </c>
      <c r="Y25" s="82" t="str">
        <f>IF(様式2!$I206="","",様式2!$I206)</f>
        <v/>
      </c>
      <c r="Z25" s="81" t="str">
        <f>IFERROR(様式2!$A251,Z24+1)</f>
        <v/>
      </c>
      <c r="AA25" s="78" t="str">
        <f>IF(Z25="","",様式2!$B251)</f>
        <v/>
      </c>
      <c r="AB25" s="78" t="str">
        <f>IF(様式2!$D251="","",様式2!$D251)</f>
        <v/>
      </c>
      <c r="AC25" s="78" t="str">
        <f>IF(様式2!$E251="","",様式2!$E251)</f>
        <v/>
      </c>
      <c r="AD25" s="82" t="str">
        <f>IF(様式2!$I251="","",様式2!$I251)</f>
        <v/>
      </c>
      <c r="AE25" s="81" t="str">
        <f>IFERROR(様式2!$A296,AE24+1)</f>
        <v/>
      </c>
      <c r="AF25" s="78" t="str">
        <f>IF(AE25="","",様式2!$B296)</f>
        <v/>
      </c>
      <c r="AG25" s="78" t="str">
        <f>IF(様式2!$D296="","",様式2!$D296)</f>
        <v/>
      </c>
      <c r="AH25" s="78" t="str">
        <f>IF(様式2!$E296="","",様式2!$E296)</f>
        <v/>
      </c>
      <c r="AI25" s="82" t="str">
        <f>IF(様式2!$I296="","",様式2!$I296)</f>
        <v/>
      </c>
      <c r="AJ25" s="81" t="str">
        <f>IFERROR(様式2!$A341,AJ24+1)</f>
        <v/>
      </c>
      <c r="AK25" s="78" t="str">
        <f>IF(AJ25="","",様式2!$B341)</f>
        <v/>
      </c>
      <c r="AL25" s="78" t="str">
        <f>IF(様式2!$D341="","",様式2!$D341)</f>
        <v/>
      </c>
      <c r="AM25" s="78" t="str">
        <f>IF(様式2!$E341="","",様式2!$E341)</f>
        <v/>
      </c>
      <c r="AN25" s="82" t="str">
        <f>IF(様式2!$I341="","",様式2!$I341)</f>
        <v/>
      </c>
      <c r="AO25" s="81" t="str">
        <f>IFERROR(様式2!$A386,AO24+1)</f>
        <v/>
      </c>
      <c r="AP25" s="78" t="str">
        <f>IF(AO25="","",様式2!$B386)</f>
        <v/>
      </c>
      <c r="AQ25" s="78" t="str">
        <f>IF(様式2!$D386="","",様式2!$D386)</f>
        <v/>
      </c>
      <c r="AR25" s="78" t="str">
        <f>IF(様式2!$E386="","",様式2!$E386)</f>
        <v/>
      </c>
      <c r="AS25" s="82" t="str">
        <f>IF(様式2!$I386="","",様式2!$I386)</f>
        <v/>
      </c>
      <c r="AT25" s="81" t="str">
        <f>IFERROR(様式2!$A431,AT24+1)</f>
        <v/>
      </c>
      <c r="AU25" s="78" t="str">
        <f>IF(AT25="","",様式2!$B431)</f>
        <v/>
      </c>
      <c r="AV25" s="78" t="str">
        <f>IF(様式2!$D431="","",様式2!$D431)</f>
        <v/>
      </c>
      <c r="AW25" s="78" t="str">
        <f>IF(様式2!$E431="","",様式2!$E431)</f>
        <v/>
      </c>
      <c r="AX25" s="82" t="str">
        <f>IF(様式2!$I431="","",様式2!$I431)</f>
        <v/>
      </c>
      <c r="AY25" s="81" t="str">
        <f>IFERROR(様式2!$A476,AY24+1)</f>
        <v/>
      </c>
      <c r="AZ25" s="78" t="str">
        <f>IF(AY25="","",様式2!$B476)</f>
        <v/>
      </c>
      <c r="BA25" s="78" t="str">
        <f>IF(様式2!$D476="","",様式2!$D476)</f>
        <v/>
      </c>
      <c r="BB25" s="78" t="str">
        <f>IF(様式2!$E476="","",様式2!$E476)</f>
        <v/>
      </c>
      <c r="BC25" s="82" t="str">
        <f>IF(様式2!$I476="","",様式2!$I476)</f>
        <v/>
      </c>
      <c r="BD25" s="81" t="str">
        <f>IFERROR(様式2!$A521,BD24+1)</f>
        <v/>
      </c>
      <c r="BE25" s="78" t="str">
        <f>IF(BD25="","",様式2!$B521)</f>
        <v/>
      </c>
      <c r="BF25" s="78" t="str">
        <f>IF(様式2!$D521="","",様式2!$D521)</f>
        <v/>
      </c>
      <c r="BG25" s="78" t="str">
        <f>IF(様式2!$E521="","",様式2!$E521)</f>
        <v/>
      </c>
      <c r="BH25" s="82" t="str">
        <f>IF(様式2!$I521="","",様式2!$I521)</f>
        <v/>
      </c>
      <c r="BI25" s="21"/>
    </row>
    <row r="26" spans="1:61" ht="25.5" customHeight="1">
      <c r="A26" s="71" t="str">
        <f>IFERROR(様式2!$A27,A25+1)</f>
        <v/>
      </c>
      <c r="B26" s="78" t="str">
        <f>IF(A26="","",様式2!$B27)</f>
        <v/>
      </c>
      <c r="C26" s="83" t="str">
        <f>IF(様式2!$D27="","",様式2!$D27)</f>
        <v/>
      </c>
      <c r="D26" s="83" t="str">
        <f>IF(様式2!$E27="","",様式2!$E27)</f>
        <v/>
      </c>
      <c r="E26" s="84" t="str">
        <f>IF(様式2!$I27="","",様式2!$I27)</f>
        <v/>
      </c>
      <c r="F26" s="81" t="str">
        <f>IFERROR(様式2!$A72,F25+1)</f>
        <v/>
      </c>
      <c r="G26" s="78" t="str">
        <f>IF(F26="","",様式2!$B72)</f>
        <v/>
      </c>
      <c r="H26" s="78" t="str">
        <f>IF(様式2!$D72="","",様式2!$D72)</f>
        <v/>
      </c>
      <c r="I26" s="78" t="str">
        <f>IF(様式2!$E72="","",様式2!$E72)</f>
        <v/>
      </c>
      <c r="J26" s="82" t="str">
        <f>IF(様式2!$I72="","",様式2!$I72)</f>
        <v/>
      </c>
      <c r="K26" s="81" t="str">
        <f>IFERROR(様式2!$A117,K25+1)</f>
        <v/>
      </c>
      <c r="L26" s="78" t="str">
        <f>IF(K26="","",様式2!$B117)</f>
        <v/>
      </c>
      <c r="M26" s="78" t="str">
        <f>IF(様式2!$D117="","",様式2!$D117)</f>
        <v/>
      </c>
      <c r="N26" s="78" t="str">
        <f>IF(様式2!$E117="","",様式2!$E117)</f>
        <v/>
      </c>
      <c r="O26" s="82" t="str">
        <f>IF(様式2!$I117="","",様式2!$I117)</f>
        <v/>
      </c>
      <c r="P26" s="81" t="str">
        <f>IFERROR(様式2!$A162,P25+1)</f>
        <v/>
      </c>
      <c r="Q26" s="78" t="str">
        <f>IF(P26="","",様式2!$B162)</f>
        <v/>
      </c>
      <c r="R26" s="78" t="str">
        <f>IF(様式2!$D162="","",様式2!$D162)</f>
        <v/>
      </c>
      <c r="S26" s="78" t="str">
        <f>IF(様式2!$E162="","",様式2!$E162)</f>
        <v/>
      </c>
      <c r="T26" s="82" t="str">
        <f>IF(様式2!$I162="","",様式2!$I162)</f>
        <v/>
      </c>
      <c r="U26" s="81" t="str">
        <f>IFERROR(様式2!$A207,U25+1)</f>
        <v/>
      </c>
      <c r="V26" s="78" t="str">
        <f>IF(U26="","",様式2!$B207)</f>
        <v/>
      </c>
      <c r="W26" s="78" t="str">
        <f>IF(様式2!$D207="","",様式2!$D207)</f>
        <v/>
      </c>
      <c r="X26" s="78" t="str">
        <f>IF(様式2!$E207="","",様式2!$E207)</f>
        <v/>
      </c>
      <c r="Y26" s="82" t="str">
        <f>IF(様式2!$I207="","",様式2!$I207)</f>
        <v/>
      </c>
      <c r="Z26" s="81" t="str">
        <f>IFERROR(様式2!$A252,Z25+1)</f>
        <v/>
      </c>
      <c r="AA26" s="78" t="str">
        <f>IF(Z26="","",様式2!$B252)</f>
        <v/>
      </c>
      <c r="AB26" s="78" t="str">
        <f>IF(様式2!$D252="","",様式2!$D252)</f>
        <v/>
      </c>
      <c r="AC26" s="78" t="str">
        <f>IF(様式2!$E252="","",様式2!$E252)</f>
        <v/>
      </c>
      <c r="AD26" s="82" t="str">
        <f>IF(様式2!$I252="","",様式2!$I252)</f>
        <v/>
      </c>
      <c r="AE26" s="81" t="str">
        <f>IFERROR(様式2!$A297,AE25+1)</f>
        <v/>
      </c>
      <c r="AF26" s="78" t="str">
        <f>IF(AE26="","",様式2!$B297)</f>
        <v/>
      </c>
      <c r="AG26" s="78" t="str">
        <f>IF(様式2!$D297="","",様式2!$D297)</f>
        <v/>
      </c>
      <c r="AH26" s="78" t="str">
        <f>IF(様式2!$E297="","",様式2!$E297)</f>
        <v/>
      </c>
      <c r="AI26" s="82" t="str">
        <f>IF(様式2!$I297="","",様式2!$I297)</f>
        <v/>
      </c>
      <c r="AJ26" s="81" t="str">
        <f>IFERROR(様式2!$A342,AJ25+1)</f>
        <v/>
      </c>
      <c r="AK26" s="78" t="str">
        <f>IF(AJ26="","",様式2!$B342)</f>
        <v/>
      </c>
      <c r="AL26" s="78" t="str">
        <f>IF(様式2!$D342="","",様式2!$D342)</f>
        <v/>
      </c>
      <c r="AM26" s="78" t="str">
        <f>IF(様式2!$E342="","",様式2!$E342)</f>
        <v/>
      </c>
      <c r="AN26" s="82" t="str">
        <f>IF(様式2!$I342="","",様式2!$I342)</f>
        <v/>
      </c>
      <c r="AO26" s="81" t="str">
        <f>IFERROR(様式2!$A387,AO25+1)</f>
        <v/>
      </c>
      <c r="AP26" s="78" t="str">
        <f>IF(AO26="","",様式2!$B387)</f>
        <v/>
      </c>
      <c r="AQ26" s="78" t="str">
        <f>IF(様式2!$D387="","",様式2!$D387)</f>
        <v/>
      </c>
      <c r="AR26" s="78" t="str">
        <f>IF(様式2!$E387="","",様式2!$E387)</f>
        <v/>
      </c>
      <c r="AS26" s="82" t="str">
        <f>IF(様式2!$I387="","",様式2!$I387)</f>
        <v/>
      </c>
      <c r="AT26" s="81" t="str">
        <f>IFERROR(様式2!$A432,AT25+1)</f>
        <v/>
      </c>
      <c r="AU26" s="78" t="str">
        <f>IF(AT26="","",様式2!$B432)</f>
        <v/>
      </c>
      <c r="AV26" s="78" t="str">
        <f>IF(様式2!$D432="","",様式2!$D432)</f>
        <v/>
      </c>
      <c r="AW26" s="78" t="str">
        <f>IF(様式2!$E432="","",様式2!$E432)</f>
        <v/>
      </c>
      <c r="AX26" s="82" t="str">
        <f>IF(様式2!$I432="","",様式2!$I432)</f>
        <v/>
      </c>
      <c r="AY26" s="81" t="str">
        <f>IFERROR(様式2!$A477,AY25+1)</f>
        <v/>
      </c>
      <c r="AZ26" s="78" t="str">
        <f>IF(AY26="","",様式2!$B477)</f>
        <v/>
      </c>
      <c r="BA26" s="78" t="str">
        <f>IF(様式2!$D477="","",様式2!$D477)</f>
        <v/>
      </c>
      <c r="BB26" s="78" t="str">
        <f>IF(様式2!$E477="","",様式2!$E477)</f>
        <v/>
      </c>
      <c r="BC26" s="82" t="str">
        <f>IF(様式2!$I477="","",様式2!$I477)</f>
        <v/>
      </c>
      <c r="BD26" s="81" t="str">
        <f>IFERROR(様式2!$A522,BD25+1)</f>
        <v/>
      </c>
      <c r="BE26" s="78" t="str">
        <f>IF(BD26="","",様式2!$B522)</f>
        <v/>
      </c>
      <c r="BF26" s="78" t="str">
        <f>IF(様式2!$D522="","",様式2!$D522)</f>
        <v/>
      </c>
      <c r="BG26" s="78" t="str">
        <f>IF(様式2!$E522="","",様式2!$E522)</f>
        <v/>
      </c>
      <c r="BH26" s="82" t="str">
        <f>IF(様式2!$I522="","",様式2!$I522)</f>
        <v/>
      </c>
      <c r="BI26" s="21"/>
    </row>
    <row r="27" spans="1:61" ht="25.5" customHeight="1">
      <c r="A27" s="71" t="str">
        <f>IFERROR(様式2!$A28,A26+1)</f>
        <v/>
      </c>
      <c r="B27" s="78" t="str">
        <f>IF(A27="","",様式2!$B28)</f>
        <v/>
      </c>
      <c r="C27" s="83" t="str">
        <f>IF(様式2!$D28="","",様式2!$D28)</f>
        <v/>
      </c>
      <c r="D27" s="83" t="str">
        <f>IF(様式2!$E28="","",様式2!$E28)</f>
        <v/>
      </c>
      <c r="E27" s="84" t="str">
        <f>IF(様式2!$I28="","",様式2!$I28)</f>
        <v/>
      </c>
      <c r="F27" s="81" t="str">
        <f>IFERROR(様式2!$A73,F26+1)</f>
        <v/>
      </c>
      <c r="G27" s="78" t="str">
        <f>IF(F27="","",様式2!$B73)</f>
        <v/>
      </c>
      <c r="H27" s="78" t="str">
        <f>IF(様式2!$D73="","",様式2!$D73)</f>
        <v/>
      </c>
      <c r="I27" s="78" t="str">
        <f>IF(様式2!$E73="","",様式2!$E73)</f>
        <v/>
      </c>
      <c r="J27" s="82" t="str">
        <f>IF(様式2!$I73="","",様式2!$I73)</f>
        <v/>
      </c>
      <c r="K27" s="81" t="str">
        <f>IFERROR(様式2!$A118,K26+1)</f>
        <v/>
      </c>
      <c r="L27" s="78" t="str">
        <f>IF(K27="","",様式2!$B118)</f>
        <v/>
      </c>
      <c r="M27" s="78" t="str">
        <f>IF(様式2!$D118="","",様式2!$D118)</f>
        <v/>
      </c>
      <c r="N27" s="78" t="str">
        <f>IF(様式2!$E118="","",様式2!$E118)</f>
        <v/>
      </c>
      <c r="O27" s="82" t="str">
        <f>IF(様式2!$I118="","",様式2!$I118)</f>
        <v/>
      </c>
      <c r="P27" s="81" t="str">
        <f>IFERROR(様式2!$A163,P26+1)</f>
        <v/>
      </c>
      <c r="Q27" s="78" t="str">
        <f>IF(P27="","",様式2!$B163)</f>
        <v/>
      </c>
      <c r="R27" s="78" t="str">
        <f>IF(様式2!$D163="","",様式2!$D163)</f>
        <v/>
      </c>
      <c r="S27" s="78" t="str">
        <f>IF(様式2!$E163="","",様式2!$E163)</f>
        <v/>
      </c>
      <c r="T27" s="82" t="str">
        <f>IF(様式2!$I163="","",様式2!$I163)</f>
        <v/>
      </c>
      <c r="U27" s="81" t="str">
        <f>IFERROR(様式2!$A208,U26+1)</f>
        <v/>
      </c>
      <c r="V27" s="78" t="str">
        <f>IF(U27="","",様式2!$B208)</f>
        <v/>
      </c>
      <c r="W27" s="78" t="str">
        <f>IF(様式2!$D208="","",様式2!$D208)</f>
        <v/>
      </c>
      <c r="X27" s="78" t="str">
        <f>IF(様式2!$E208="","",様式2!$E208)</f>
        <v/>
      </c>
      <c r="Y27" s="82" t="str">
        <f>IF(様式2!$I208="","",様式2!$I208)</f>
        <v/>
      </c>
      <c r="Z27" s="81" t="str">
        <f>IFERROR(様式2!$A253,Z26+1)</f>
        <v/>
      </c>
      <c r="AA27" s="78" t="str">
        <f>IF(Z27="","",様式2!$B253)</f>
        <v/>
      </c>
      <c r="AB27" s="78" t="str">
        <f>IF(様式2!$D253="","",様式2!$D253)</f>
        <v/>
      </c>
      <c r="AC27" s="78" t="str">
        <f>IF(様式2!$E253="","",様式2!$E253)</f>
        <v/>
      </c>
      <c r="AD27" s="82" t="str">
        <f>IF(様式2!$I253="","",様式2!$I253)</f>
        <v/>
      </c>
      <c r="AE27" s="81" t="str">
        <f>IFERROR(様式2!$A298,AE26+1)</f>
        <v/>
      </c>
      <c r="AF27" s="78" t="str">
        <f>IF(AE27="","",様式2!$B298)</f>
        <v/>
      </c>
      <c r="AG27" s="78" t="str">
        <f>IF(様式2!$D298="","",様式2!$D298)</f>
        <v/>
      </c>
      <c r="AH27" s="78" t="str">
        <f>IF(様式2!$E298="","",様式2!$E298)</f>
        <v/>
      </c>
      <c r="AI27" s="82" t="str">
        <f>IF(様式2!$I298="","",様式2!$I298)</f>
        <v/>
      </c>
      <c r="AJ27" s="81" t="str">
        <f>IFERROR(様式2!$A343,AJ26+1)</f>
        <v/>
      </c>
      <c r="AK27" s="78" t="str">
        <f>IF(AJ27="","",様式2!$B343)</f>
        <v/>
      </c>
      <c r="AL27" s="78" t="str">
        <f>IF(様式2!$D343="","",様式2!$D343)</f>
        <v/>
      </c>
      <c r="AM27" s="78" t="str">
        <f>IF(様式2!$E343="","",様式2!$E343)</f>
        <v/>
      </c>
      <c r="AN27" s="82" t="str">
        <f>IF(様式2!$I343="","",様式2!$I343)</f>
        <v/>
      </c>
      <c r="AO27" s="81" t="str">
        <f>IFERROR(様式2!$A388,AO26+1)</f>
        <v/>
      </c>
      <c r="AP27" s="78" t="str">
        <f>IF(AO27="","",様式2!$B388)</f>
        <v/>
      </c>
      <c r="AQ27" s="78" t="str">
        <f>IF(様式2!$D388="","",様式2!$D388)</f>
        <v/>
      </c>
      <c r="AR27" s="78" t="str">
        <f>IF(様式2!$E388="","",様式2!$E388)</f>
        <v/>
      </c>
      <c r="AS27" s="82" t="str">
        <f>IF(様式2!$I388="","",様式2!$I388)</f>
        <v/>
      </c>
      <c r="AT27" s="81" t="str">
        <f>IFERROR(様式2!$A433,AT26+1)</f>
        <v/>
      </c>
      <c r="AU27" s="78" t="str">
        <f>IF(AT27="","",様式2!$B433)</f>
        <v/>
      </c>
      <c r="AV27" s="78" t="str">
        <f>IF(様式2!$D433="","",様式2!$D433)</f>
        <v/>
      </c>
      <c r="AW27" s="78" t="str">
        <f>IF(様式2!$E433="","",様式2!$E433)</f>
        <v/>
      </c>
      <c r="AX27" s="82" t="str">
        <f>IF(様式2!$I433="","",様式2!$I433)</f>
        <v/>
      </c>
      <c r="AY27" s="81" t="str">
        <f>IFERROR(様式2!$A478,AY26+1)</f>
        <v/>
      </c>
      <c r="AZ27" s="78" t="str">
        <f>IF(AY27="","",様式2!$B478)</f>
        <v/>
      </c>
      <c r="BA27" s="78" t="str">
        <f>IF(様式2!$D478="","",様式2!$D478)</f>
        <v/>
      </c>
      <c r="BB27" s="78" t="str">
        <f>IF(様式2!$E478="","",様式2!$E478)</f>
        <v/>
      </c>
      <c r="BC27" s="82" t="str">
        <f>IF(様式2!$I478="","",様式2!$I478)</f>
        <v/>
      </c>
      <c r="BD27" s="81" t="str">
        <f>IFERROR(様式2!$A523,BD26+1)</f>
        <v/>
      </c>
      <c r="BE27" s="78" t="str">
        <f>IF(BD27="","",様式2!$B523)</f>
        <v/>
      </c>
      <c r="BF27" s="78" t="str">
        <f>IF(様式2!$D523="","",様式2!$D523)</f>
        <v/>
      </c>
      <c r="BG27" s="78" t="str">
        <f>IF(様式2!$E523="","",様式2!$E523)</f>
        <v/>
      </c>
      <c r="BH27" s="82" t="str">
        <f>IF(様式2!$I523="","",様式2!$I523)</f>
        <v/>
      </c>
      <c r="BI27" s="21"/>
    </row>
    <row r="28" spans="1:61" ht="25.5" customHeight="1">
      <c r="A28" s="71" t="str">
        <f>IFERROR(様式2!$A29,A27+1)</f>
        <v/>
      </c>
      <c r="B28" s="78" t="str">
        <f>IF(A28="","",様式2!$B29)</f>
        <v/>
      </c>
      <c r="C28" s="83" t="str">
        <f>IF(様式2!$D29="","",様式2!$D29)</f>
        <v/>
      </c>
      <c r="D28" s="83" t="str">
        <f>IF(様式2!$E29="","",様式2!$E29)</f>
        <v/>
      </c>
      <c r="E28" s="84" t="str">
        <f>IF(様式2!$I29="","",様式2!$I29)</f>
        <v/>
      </c>
      <c r="F28" s="81" t="str">
        <f>IFERROR(様式2!$A74,F27+1)</f>
        <v/>
      </c>
      <c r="G28" s="78" t="str">
        <f>IF(F28="","",様式2!$B74)</f>
        <v/>
      </c>
      <c r="H28" s="78" t="str">
        <f>IF(様式2!$D74="","",様式2!$D74)</f>
        <v/>
      </c>
      <c r="I28" s="78" t="str">
        <f>IF(様式2!$E74="","",様式2!$E74)</f>
        <v/>
      </c>
      <c r="J28" s="82" t="str">
        <f>IF(様式2!$I74="","",様式2!$I74)</f>
        <v/>
      </c>
      <c r="K28" s="81" t="str">
        <f>IFERROR(様式2!$A119,K27+1)</f>
        <v/>
      </c>
      <c r="L28" s="78" t="str">
        <f>IF(K28="","",様式2!$B119)</f>
        <v/>
      </c>
      <c r="M28" s="78" t="str">
        <f>IF(様式2!$D119="","",様式2!$D119)</f>
        <v/>
      </c>
      <c r="N28" s="78" t="str">
        <f>IF(様式2!$E119="","",様式2!$E119)</f>
        <v/>
      </c>
      <c r="O28" s="82" t="str">
        <f>IF(様式2!$I119="","",様式2!$I119)</f>
        <v/>
      </c>
      <c r="P28" s="81" t="str">
        <f>IFERROR(様式2!$A164,P27+1)</f>
        <v/>
      </c>
      <c r="Q28" s="78" t="str">
        <f>IF(P28="","",様式2!$B164)</f>
        <v/>
      </c>
      <c r="R28" s="78" t="str">
        <f>IF(様式2!$D164="","",様式2!$D164)</f>
        <v/>
      </c>
      <c r="S28" s="78" t="str">
        <f>IF(様式2!$E164="","",様式2!$E164)</f>
        <v/>
      </c>
      <c r="T28" s="82" t="str">
        <f>IF(様式2!$I164="","",様式2!$I164)</f>
        <v/>
      </c>
      <c r="U28" s="81" t="str">
        <f>IFERROR(様式2!$A209,U27+1)</f>
        <v/>
      </c>
      <c r="V28" s="78" t="str">
        <f>IF(U28="","",様式2!$B209)</f>
        <v/>
      </c>
      <c r="W28" s="78" t="str">
        <f>IF(様式2!$D209="","",様式2!$D209)</f>
        <v/>
      </c>
      <c r="X28" s="78" t="str">
        <f>IF(様式2!$E209="","",様式2!$E209)</f>
        <v/>
      </c>
      <c r="Y28" s="82" t="str">
        <f>IF(様式2!$I209="","",様式2!$I209)</f>
        <v/>
      </c>
      <c r="Z28" s="81" t="str">
        <f>IFERROR(様式2!$A254,Z27+1)</f>
        <v/>
      </c>
      <c r="AA28" s="78" t="str">
        <f>IF(Z28="","",様式2!$B254)</f>
        <v/>
      </c>
      <c r="AB28" s="78" t="str">
        <f>IF(様式2!$D254="","",様式2!$D254)</f>
        <v/>
      </c>
      <c r="AC28" s="78" t="str">
        <f>IF(様式2!$E254="","",様式2!$E254)</f>
        <v/>
      </c>
      <c r="AD28" s="82" t="str">
        <f>IF(様式2!$I254="","",様式2!$I254)</f>
        <v/>
      </c>
      <c r="AE28" s="81" t="str">
        <f>IFERROR(様式2!$A299,AE27+1)</f>
        <v/>
      </c>
      <c r="AF28" s="78" t="str">
        <f>IF(AE28="","",様式2!$B299)</f>
        <v/>
      </c>
      <c r="AG28" s="78" t="str">
        <f>IF(様式2!$D299="","",様式2!$D299)</f>
        <v/>
      </c>
      <c r="AH28" s="78" t="str">
        <f>IF(様式2!$E299="","",様式2!$E299)</f>
        <v/>
      </c>
      <c r="AI28" s="82" t="str">
        <f>IF(様式2!$I299="","",様式2!$I299)</f>
        <v/>
      </c>
      <c r="AJ28" s="81" t="str">
        <f>IFERROR(様式2!$A344,AJ27+1)</f>
        <v/>
      </c>
      <c r="AK28" s="78" t="str">
        <f>IF(AJ28="","",様式2!$B344)</f>
        <v/>
      </c>
      <c r="AL28" s="78" t="str">
        <f>IF(様式2!$D344="","",様式2!$D344)</f>
        <v/>
      </c>
      <c r="AM28" s="78" t="str">
        <f>IF(様式2!$E344="","",様式2!$E344)</f>
        <v/>
      </c>
      <c r="AN28" s="82" t="str">
        <f>IF(様式2!$I344="","",様式2!$I344)</f>
        <v/>
      </c>
      <c r="AO28" s="81" t="str">
        <f>IFERROR(様式2!$A389,AO27+1)</f>
        <v/>
      </c>
      <c r="AP28" s="78" t="str">
        <f>IF(AO28="","",様式2!$B389)</f>
        <v/>
      </c>
      <c r="AQ28" s="78" t="str">
        <f>IF(様式2!$D389="","",様式2!$D389)</f>
        <v/>
      </c>
      <c r="AR28" s="78" t="str">
        <f>IF(様式2!$E389="","",様式2!$E389)</f>
        <v/>
      </c>
      <c r="AS28" s="82" t="str">
        <f>IF(様式2!$I389="","",様式2!$I389)</f>
        <v/>
      </c>
      <c r="AT28" s="81" t="str">
        <f>IFERROR(様式2!$A434,AT27+1)</f>
        <v/>
      </c>
      <c r="AU28" s="78" t="str">
        <f>IF(AT28="","",様式2!$B434)</f>
        <v/>
      </c>
      <c r="AV28" s="78" t="str">
        <f>IF(様式2!$D434="","",様式2!$D434)</f>
        <v/>
      </c>
      <c r="AW28" s="78" t="str">
        <f>IF(様式2!$E434="","",様式2!$E434)</f>
        <v/>
      </c>
      <c r="AX28" s="82" t="str">
        <f>IF(様式2!$I434="","",様式2!$I434)</f>
        <v/>
      </c>
      <c r="AY28" s="81" t="str">
        <f>IFERROR(様式2!$A479,AY27+1)</f>
        <v/>
      </c>
      <c r="AZ28" s="78" t="str">
        <f>IF(AY28="","",様式2!$B479)</f>
        <v/>
      </c>
      <c r="BA28" s="78" t="str">
        <f>IF(様式2!$D479="","",様式2!$D479)</f>
        <v/>
      </c>
      <c r="BB28" s="78" t="str">
        <f>IF(様式2!$E479="","",様式2!$E479)</f>
        <v/>
      </c>
      <c r="BC28" s="82" t="str">
        <f>IF(様式2!$I479="","",様式2!$I479)</f>
        <v/>
      </c>
      <c r="BD28" s="81" t="str">
        <f>IFERROR(様式2!$A524,BD27+1)</f>
        <v/>
      </c>
      <c r="BE28" s="78" t="str">
        <f>IF(BD28="","",様式2!$B524)</f>
        <v/>
      </c>
      <c r="BF28" s="78" t="str">
        <f>IF(様式2!$D524="","",様式2!$D524)</f>
        <v/>
      </c>
      <c r="BG28" s="78" t="str">
        <f>IF(様式2!$E524="","",様式2!$E524)</f>
        <v/>
      </c>
      <c r="BH28" s="82" t="str">
        <f>IF(様式2!$I524="","",様式2!$I524)</f>
        <v/>
      </c>
      <c r="BI28" s="21"/>
    </row>
    <row r="29" spans="1:61" ht="25.5" customHeight="1">
      <c r="A29" s="71" t="str">
        <f>IFERROR(様式2!$A30,A28+1)</f>
        <v/>
      </c>
      <c r="B29" s="78" t="str">
        <f>IF(A29="","",様式2!$B30)</f>
        <v/>
      </c>
      <c r="C29" s="83" t="str">
        <f>IF(様式2!$D30="","",様式2!$D30)</f>
        <v/>
      </c>
      <c r="D29" s="83" t="str">
        <f>IF(様式2!$E30="","",様式2!$E30)</f>
        <v/>
      </c>
      <c r="E29" s="84" t="str">
        <f>IF(様式2!$I30="","",様式2!$I30)</f>
        <v/>
      </c>
      <c r="F29" s="81" t="str">
        <f>IFERROR(様式2!$A75,F28+1)</f>
        <v/>
      </c>
      <c r="G29" s="78" t="str">
        <f>IF(F29="","",様式2!$B75)</f>
        <v/>
      </c>
      <c r="H29" s="78" t="str">
        <f>IF(様式2!$D75="","",様式2!$D75)</f>
        <v/>
      </c>
      <c r="I29" s="78" t="str">
        <f>IF(様式2!$E75="","",様式2!$E75)</f>
        <v/>
      </c>
      <c r="J29" s="82" t="str">
        <f>IF(様式2!$I75="","",様式2!$I75)</f>
        <v/>
      </c>
      <c r="K29" s="81" t="str">
        <f>IFERROR(様式2!$A120,K28+1)</f>
        <v/>
      </c>
      <c r="L29" s="78" t="str">
        <f>IF(K29="","",様式2!$B120)</f>
        <v/>
      </c>
      <c r="M29" s="78" t="str">
        <f>IF(様式2!$D120="","",様式2!$D120)</f>
        <v/>
      </c>
      <c r="N29" s="78" t="str">
        <f>IF(様式2!$E120="","",様式2!$E120)</f>
        <v/>
      </c>
      <c r="O29" s="82" t="str">
        <f>IF(様式2!$I120="","",様式2!$I120)</f>
        <v/>
      </c>
      <c r="P29" s="81" t="str">
        <f>IFERROR(様式2!$A165,P28+1)</f>
        <v/>
      </c>
      <c r="Q29" s="78" t="str">
        <f>IF(P29="","",様式2!$B165)</f>
        <v/>
      </c>
      <c r="R29" s="78" t="str">
        <f>IF(様式2!$D165="","",様式2!$D165)</f>
        <v/>
      </c>
      <c r="S29" s="78" t="str">
        <f>IF(様式2!$E165="","",様式2!$E165)</f>
        <v/>
      </c>
      <c r="T29" s="82" t="str">
        <f>IF(様式2!$I165="","",様式2!$I165)</f>
        <v/>
      </c>
      <c r="U29" s="81" t="str">
        <f>IFERROR(様式2!$A210,U28+1)</f>
        <v/>
      </c>
      <c r="V29" s="78" t="str">
        <f>IF(U29="","",様式2!$B210)</f>
        <v/>
      </c>
      <c r="W29" s="78" t="str">
        <f>IF(様式2!$D210="","",様式2!$D210)</f>
        <v/>
      </c>
      <c r="X29" s="78" t="str">
        <f>IF(様式2!$E210="","",様式2!$E210)</f>
        <v/>
      </c>
      <c r="Y29" s="82" t="str">
        <f>IF(様式2!$I210="","",様式2!$I210)</f>
        <v/>
      </c>
      <c r="Z29" s="81" t="str">
        <f>IFERROR(様式2!$A255,Z28+1)</f>
        <v/>
      </c>
      <c r="AA29" s="78" t="str">
        <f>IF(Z29="","",様式2!$B255)</f>
        <v/>
      </c>
      <c r="AB29" s="78" t="str">
        <f>IF(様式2!$D255="","",様式2!$D255)</f>
        <v/>
      </c>
      <c r="AC29" s="78" t="str">
        <f>IF(様式2!$E255="","",様式2!$E255)</f>
        <v/>
      </c>
      <c r="AD29" s="82" t="str">
        <f>IF(様式2!$I255="","",様式2!$I255)</f>
        <v/>
      </c>
      <c r="AE29" s="81" t="str">
        <f>IFERROR(様式2!$A300,AE28+1)</f>
        <v/>
      </c>
      <c r="AF29" s="78" t="str">
        <f>IF(AE29="","",様式2!$B300)</f>
        <v/>
      </c>
      <c r="AG29" s="78" t="str">
        <f>IF(様式2!$D300="","",様式2!$D300)</f>
        <v/>
      </c>
      <c r="AH29" s="78" t="str">
        <f>IF(様式2!$E300="","",様式2!$E300)</f>
        <v/>
      </c>
      <c r="AI29" s="82" t="str">
        <f>IF(様式2!$I300="","",様式2!$I300)</f>
        <v/>
      </c>
      <c r="AJ29" s="81" t="str">
        <f>IFERROR(様式2!$A345,AJ28+1)</f>
        <v/>
      </c>
      <c r="AK29" s="78" t="str">
        <f>IF(AJ29="","",様式2!$B345)</f>
        <v/>
      </c>
      <c r="AL29" s="78" t="str">
        <f>IF(様式2!$D345="","",様式2!$D345)</f>
        <v/>
      </c>
      <c r="AM29" s="78" t="str">
        <f>IF(様式2!$E345="","",様式2!$E345)</f>
        <v/>
      </c>
      <c r="AN29" s="82" t="str">
        <f>IF(様式2!$I345="","",様式2!$I345)</f>
        <v/>
      </c>
      <c r="AO29" s="81" t="str">
        <f>IFERROR(様式2!$A390,AO28+1)</f>
        <v/>
      </c>
      <c r="AP29" s="78" t="str">
        <f>IF(AO29="","",様式2!$B390)</f>
        <v/>
      </c>
      <c r="AQ29" s="78" t="str">
        <f>IF(様式2!$D390="","",様式2!$D390)</f>
        <v/>
      </c>
      <c r="AR29" s="78" t="str">
        <f>IF(様式2!$E390="","",様式2!$E390)</f>
        <v/>
      </c>
      <c r="AS29" s="82" t="str">
        <f>IF(様式2!$I390="","",様式2!$I390)</f>
        <v/>
      </c>
      <c r="AT29" s="81" t="str">
        <f>IFERROR(様式2!$A435,AT28+1)</f>
        <v/>
      </c>
      <c r="AU29" s="78" t="str">
        <f>IF(AT29="","",様式2!$B435)</f>
        <v/>
      </c>
      <c r="AV29" s="78" t="str">
        <f>IF(様式2!$D435="","",様式2!$D435)</f>
        <v/>
      </c>
      <c r="AW29" s="78" t="str">
        <f>IF(様式2!$E435="","",様式2!$E435)</f>
        <v/>
      </c>
      <c r="AX29" s="82" t="str">
        <f>IF(様式2!$I435="","",様式2!$I435)</f>
        <v/>
      </c>
      <c r="AY29" s="81" t="str">
        <f>IFERROR(様式2!$A480,AY28+1)</f>
        <v/>
      </c>
      <c r="AZ29" s="78" t="str">
        <f>IF(AY29="","",様式2!$B480)</f>
        <v/>
      </c>
      <c r="BA29" s="78" t="str">
        <f>IF(様式2!$D480="","",様式2!$D480)</f>
        <v/>
      </c>
      <c r="BB29" s="78" t="str">
        <f>IF(様式2!$E480="","",様式2!$E480)</f>
        <v/>
      </c>
      <c r="BC29" s="82" t="str">
        <f>IF(様式2!$I480="","",様式2!$I480)</f>
        <v/>
      </c>
      <c r="BD29" s="81" t="str">
        <f>IFERROR(様式2!$A525,BD28+1)</f>
        <v/>
      </c>
      <c r="BE29" s="78" t="str">
        <f>IF(BD29="","",様式2!$B525)</f>
        <v/>
      </c>
      <c r="BF29" s="78" t="str">
        <f>IF(様式2!$D525="","",様式2!$D525)</f>
        <v/>
      </c>
      <c r="BG29" s="78" t="str">
        <f>IF(様式2!$E525="","",様式2!$E525)</f>
        <v/>
      </c>
      <c r="BH29" s="82" t="str">
        <f>IF(様式2!$I525="","",様式2!$I525)</f>
        <v/>
      </c>
      <c r="BI29" s="21"/>
    </row>
    <row r="30" spans="1:61" ht="25.5" customHeight="1">
      <c r="A30" s="71" t="str">
        <f>IFERROR(様式2!$A31,A29+1)</f>
        <v/>
      </c>
      <c r="B30" s="78" t="str">
        <f>IF(A30="","",様式2!$B31)</f>
        <v/>
      </c>
      <c r="C30" s="83" t="str">
        <f>IF(様式2!$D31="","",様式2!$D31)</f>
        <v/>
      </c>
      <c r="D30" s="83" t="str">
        <f>IF(様式2!$E31="","",様式2!$E31)</f>
        <v/>
      </c>
      <c r="E30" s="84" t="str">
        <f>IF(様式2!$I31="","",様式2!$I31)</f>
        <v/>
      </c>
      <c r="F30" s="81" t="str">
        <f>IFERROR(様式2!$A76,F29+1)</f>
        <v/>
      </c>
      <c r="G30" s="78" t="str">
        <f>IF(F30="","",様式2!$B76)</f>
        <v/>
      </c>
      <c r="H30" s="78" t="str">
        <f>IF(様式2!$D76="","",様式2!$D76)</f>
        <v/>
      </c>
      <c r="I30" s="78" t="str">
        <f>IF(様式2!$E76="","",様式2!$E76)</f>
        <v/>
      </c>
      <c r="J30" s="82" t="str">
        <f>IF(様式2!$I76="","",様式2!$I76)</f>
        <v/>
      </c>
      <c r="K30" s="81" t="str">
        <f>IFERROR(様式2!$A121,K29+1)</f>
        <v/>
      </c>
      <c r="L30" s="78" t="str">
        <f>IF(K30="","",様式2!$B121)</f>
        <v/>
      </c>
      <c r="M30" s="78" t="str">
        <f>IF(様式2!$D121="","",様式2!$D121)</f>
        <v/>
      </c>
      <c r="N30" s="78" t="str">
        <f>IF(様式2!$E121="","",様式2!$E121)</f>
        <v/>
      </c>
      <c r="O30" s="82" t="str">
        <f>IF(様式2!$I121="","",様式2!$I121)</f>
        <v/>
      </c>
      <c r="P30" s="81" t="str">
        <f>IFERROR(様式2!$A166,P29+1)</f>
        <v/>
      </c>
      <c r="Q30" s="78" t="str">
        <f>IF(P30="","",様式2!$B166)</f>
        <v/>
      </c>
      <c r="R30" s="78" t="str">
        <f>IF(様式2!$D166="","",様式2!$D166)</f>
        <v/>
      </c>
      <c r="S30" s="78" t="str">
        <f>IF(様式2!$E166="","",様式2!$E166)</f>
        <v/>
      </c>
      <c r="T30" s="82" t="str">
        <f>IF(様式2!$I166="","",様式2!$I166)</f>
        <v/>
      </c>
      <c r="U30" s="81" t="str">
        <f>IFERROR(様式2!$A211,U29+1)</f>
        <v/>
      </c>
      <c r="V30" s="78" t="str">
        <f>IF(U30="","",様式2!$B211)</f>
        <v/>
      </c>
      <c r="W30" s="78" t="str">
        <f>IF(様式2!$D211="","",様式2!$D211)</f>
        <v/>
      </c>
      <c r="X30" s="78" t="str">
        <f>IF(様式2!$E211="","",様式2!$E211)</f>
        <v/>
      </c>
      <c r="Y30" s="82" t="str">
        <f>IF(様式2!$I211="","",様式2!$I211)</f>
        <v/>
      </c>
      <c r="Z30" s="81" t="str">
        <f>IFERROR(様式2!$A256,Z29+1)</f>
        <v/>
      </c>
      <c r="AA30" s="78" t="str">
        <f>IF(Z30="","",様式2!$B256)</f>
        <v/>
      </c>
      <c r="AB30" s="78" t="str">
        <f>IF(様式2!$D256="","",様式2!$D256)</f>
        <v/>
      </c>
      <c r="AC30" s="78" t="str">
        <f>IF(様式2!$E256="","",様式2!$E256)</f>
        <v/>
      </c>
      <c r="AD30" s="82" t="str">
        <f>IF(様式2!$I256="","",様式2!$I256)</f>
        <v/>
      </c>
      <c r="AE30" s="81" t="str">
        <f>IFERROR(様式2!$A301,AE29+1)</f>
        <v/>
      </c>
      <c r="AF30" s="78" t="str">
        <f>IF(AE30="","",様式2!$B301)</f>
        <v/>
      </c>
      <c r="AG30" s="78" t="str">
        <f>IF(様式2!$D301="","",様式2!$D301)</f>
        <v/>
      </c>
      <c r="AH30" s="78" t="str">
        <f>IF(様式2!$E301="","",様式2!$E301)</f>
        <v/>
      </c>
      <c r="AI30" s="82" t="str">
        <f>IF(様式2!$I301="","",様式2!$I301)</f>
        <v/>
      </c>
      <c r="AJ30" s="81" t="str">
        <f>IFERROR(様式2!$A346,AJ29+1)</f>
        <v/>
      </c>
      <c r="AK30" s="78" t="str">
        <f>IF(AJ30="","",様式2!$B346)</f>
        <v/>
      </c>
      <c r="AL30" s="78" t="str">
        <f>IF(様式2!$D346="","",様式2!$D346)</f>
        <v/>
      </c>
      <c r="AM30" s="78" t="str">
        <f>IF(様式2!$E346="","",様式2!$E346)</f>
        <v/>
      </c>
      <c r="AN30" s="82" t="str">
        <f>IF(様式2!$I346="","",様式2!$I346)</f>
        <v/>
      </c>
      <c r="AO30" s="81" t="str">
        <f>IFERROR(様式2!$A391,AO29+1)</f>
        <v/>
      </c>
      <c r="AP30" s="78" t="str">
        <f>IF(AO30="","",様式2!$B391)</f>
        <v/>
      </c>
      <c r="AQ30" s="78" t="str">
        <f>IF(様式2!$D391="","",様式2!$D391)</f>
        <v/>
      </c>
      <c r="AR30" s="78" t="str">
        <f>IF(様式2!$E391="","",様式2!$E391)</f>
        <v/>
      </c>
      <c r="AS30" s="82" t="str">
        <f>IF(様式2!$I391="","",様式2!$I391)</f>
        <v/>
      </c>
      <c r="AT30" s="81" t="str">
        <f>IFERROR(様式2!$A436,AT29+1)</f>
        <v/>
      </c>
      <c r="AU30" s="78" t="str">
        <f>IF(AT30="","",様式2!$B436)</f>
        <v/>
      </c>
      <c r="AV30" s="78" t="str">
        <f>IF(様式2!$D436="","",様式2!$D436)</f>
        <v/>
      </c>
      <c r="AW30" s="78" t="str">
        <f>IF(様式2!$E436="","",様式2!$E436)</f>
        <v/>
      </c>
      <c r="AX30" s="82" t="str">
        <f>IF(様式2!$I436="","",様式2!$I436)</f>
        <v/>
      </c>
      <c r="AY30" s="81" t="str">
        <f>IFERROR(様式2!$A481,AY29+1)</f>
        <v/>
      </c>
      <c r="AZ30" s="78" t="str">
        <f>IF(AY30="","",様式2!$B481)</f>
        <v/>
      </c>
      <c r="BA30" s="78" t="str">
        <f>IF(様式2!$D481="","",様式2!$D481)</f>
        <v/>
      </c>
      <c r="BB30" s="78" t="str">
        <f>IF(様式2!$E481="","",様式2!$E481)</f>
        <v/>
      </c>
      <c r="BC30" s="82" t="str">
        <f>IF(様式2!$I481="","",様式2!$I481)</f>
        <v/>
      </c>
      <c r="BD30" s="81" t="str">
        <f>IFERROR(様式2!$A526,BD29+1)</f>
        <v/>
      </c>
      <c r="BE30" s="78" t="str">
        <f>IF(BD30="","",様式2!$B526)</f>
        <v/>
      </c>
      <c r="BF30" s="78" t="str">
        <f>IF(様式2!$D526="","",様式2!$D526)</f>
        <v/>
      </c>
      <c r="BG30" s="78" t="str">
        <f>IF(様式2!$E526="","",様式2!$E526)</f>
        <v/>
      </c>
      <c r="BH30" s="82" t="str">
        <f>IF(様式2!$I526="","",様式2!$I526)</f>
        <v/>
      </c>
      <c r="BI30" s="21"/>
    </row>
    <row r="31" spans="1:61" ht="25.5" customHeight="1">
      <c r="A31" s="71" t="str">
        <f>IFERROR(様式2!$A32,A30+1)</f>
        <v/>
      </c>
      <c r="B31" s="78" t="str">
        <f>IF(A31="","",様式2!$B32)</f>
        <v/>
      </c>
      <c r="C31" s="83" t="str">
        <f>IF(様式2!$D32="","",様式2!$D32)</f>
        <v/>
      </c>
      <c r="D31" s="83" t="str">
        <f>IF(様式2!$E32="","",様式2!$E32)</f>
        <v/>
      </c>
      <c r="E31" s="84" t="str">
        <f>IF(様式2!$I32="","",様式2!$I32)</f>
        <v/>
      </c>
      <c r="F31" s="81" t="str">
        <f>IFERROR(様式2!$A77,F30+1)</f>
        <v/>
      </c>
      <c r="G31" s="78" t="str">
        <f>IF(F31="","",様式2!$B77)</f>
        <v/>
      </c>
      <c r="H31" s="78" t="str">
        <f>IF(様式2!$D77="","",様式2!$D77)</f>
        <v/>
      </c>
      <c r="I31" s="78" t="str">
        <f>IF(様式2!$E77="","",様式2!$E77)</f>
        <v/>
      </c>
      <c r="J31" s="82" t="str">
        <f>IF(様式2!$I77="","",様式2!$I77)</f>
        <v/>
      </c>
      <c r="K31" s="81" t="str">
        <f>IFERROR(様式2!$A122,K30+1)</f>
        <v/>
      </c>
      <c r="L31" s="78" t="str">
        <f>IF(K31="","",様式2!$B122)</f>
        <v/>
      </c>
      <c r="M31" s="78" t="str">
        <f>IF(様式2!$D122="","",様式2!$D122)</f>
        <v/>
      </c>
      <c r="N31" s="78" t="str">
        <f>IF(様式2!$E122="","",様式2!$E122)</f>
        <v/>
      </c>
      <c r="O31" s="82" t="str">
        <f>IF(様式2!$I122="","",様式2!$I122)</f>
        <v/>
      </c>
      <c r="P31" s="81" t="str">
        <f>IFERROR(様式2!$A167,P30+1)</f>
        <v/>
      </c>
      <c r="Q31" s="78" t="str">
        <f>IF(P31="","",様式2!$B167)</f>
        <v/>
      </c>
      <c r="R31" s="78" t="str">
        <f>IF(様式2!$D167="","",様式2!$D167)</f>
        <v/>
      </c>
      <c r="S31" s="78" t="str">
        <f>IF(様式2!$E167="","",様式2!$E167)</f>
        <v/>
      </c>
      <c r="T31" s="82" t="str">
        <f>IF(様式2!$I167="","",様式2!$I167)</f>
        <v/>
      </c>
      <c r="U31" s="81" t="str">
        <f>IFERROR(様式2!$A212,U30+1)</f>
        <v/>
      </c>
      <c r="V31" s="78" t="str">
        <f>IF(U31="","",様式2!$B212)</f>
        <v/>
      </c>
      <c r="W31" s="78" t="str">
        <f>IF(様式2!$D212="","",様式2!$D212)</f>
        <v/>
      </c>
      <c r="X31" s="78" t="str">
        <f>IF(様式2!$E212="","",様式2!$E212)</f>
        <v/>
      </c>
      <c r="Y31" s="82" t="str">
        <f>IF(様式2!$I212="","",様式2!$I212)</f>
        <v/>
      </c>
      <c r="Z31" s="81" t="str">
        <f>IFERROR(様式2!$A257,Z30+1)</f>
        <v/>
      </c>
      <c r="AA31" s="78" t="str">
        <f>IF(Z31="","",様式2!$B257)</f>
        <v/>
      </c>
      <c r="AB31" s="78" t="str">
        <f>IF(様式2!$D257="","",様式2!$D257)</f>
        <v/>
      </c>
      <c r="AC31" s="78" t="str">
        <f>IF(様式2!$E257="","",様式2!$E257)</f>
        <v/>
      </c>
      <c r="AD31" s="82" t="str">
        <f>IF(様式2!$I257="","",様式2!$I257)</f>
        <v/>
      </c>
      <c r="AE31" s="81" t="str">
        <f>IFERROR(様式2!$A302,AE30+1)</f>
        <v/>
      </c>
      <c r="AF31" s="78" t="str">
        <f>IF(AE31="","",様式2!$B302)</f>
        <v/>
      </c>
      <c r="AG31" s="78" t="str">
        <f>IF(様式2!$D302="","",様式2!$D302)</f>
        <v/>
      </c>
      <c r="AH31" s="78" t="str">
        <f>IF(様式2!$E302="","",様式2!$E302)</f>
        <v/>
      </c>
      <c r="AI31" s="82" t="str">
        <f>IF(様式2!$I302="","",様式2!$I302)</f>
        <v/>
      </c>
      <c r="AJ31" s="81" t="str">
        <f>IFERROR(様式2!$A347,AJ30+1)</f>
        <v/>
      </c>
      <c r="AK31" s="78" t="str">
        <f>IF(AJ31="","",様式2!$B347)</f>
        <v/>
      </c>
      <c r="AL31" s="78" t="str">
        <f>IF(様式2!$D347="","",様式2!$D347)</f>
        <v/>
      </c>
      <c r="AM31" s="78" t="str">
        <f>IF(様式2!$E347="","",様式2!$E347)</f>
        <v/>
      </c>
      <c r="AN31" s="82" t="str">
        <f>IF(様式2!$I347="","",様式2!$I347)</f>
        <v/>
      </c>
      <c r="AO31" s="81" t="str">
        <f>IFERROR(様式2!$A392,AO30+1)</f>
        <v/>
      </c>
      <c r="AP31" s="78" t="str">
        <f>IF(AO31="","",様式2!$B392)</f>
        <v/>
      </c>
      <c r="AQ31" s="78" t="str">
        <f>IF(様式2!$D392="","",様式2!$D392)</f>
        <v/>
      </c>
      <c r="AR31" s="78" t="str">
        <f>IF(様式2!$E392="","",様式2!$E392)</f>
        <v/>
      </c>
      <c r="AS31" s="82" t="str">
        <f>IF(様式2!$I392="","",様式2!$I392)</f>
        <v/>
      </c>
      <c r="AT31" s="81" t="str">
        <f>IFERROR(様式2!$A437,AT30+1)</f>
        <v/>
      </c>
      <c r="AU31" s="78" t="str">
        <f>IF(AT31="","",様式2!$B437)</f>
        <v/>
      </c>
      <c r="AV31" s="78" t="str">
        <f>IF(様式2!$D437="","",様式2!$D437)</f>
        <v/>
      </c>
      <c r="AW31" s="78" t="str">
        <f>IF(様式2!$E437="","",様式2!$E437)</f>
        <v/>
      </c>
      <c r="AX31" s="82" t="str">
        <f>IF(様式2!$I437="","",様式2!$I437)</f>
        <v/>
      </c>
      <c r="AY31" s="81" t="str">
        <f>IFERROR(様式2!$A482,AY30+1)</f>
        <v/>
      </c>
      <c r="AZ31" s="78" t="str">
        <f>IF(AY31="","",様式2!$B482)</f>
        <v/>
      </c>
      <c r="BA31" s="78" t="str">
        <f>IF(様式2!$D482="","",様式2!$D482)</f>
        <v/>
      </c>
      <c r="BB31" s="78" t="str">
        <f>IF(様式2!$E482="","",様式2!$E482)</f>
        <v/>
      </c>
      <c r="BC31" s="82" t="str">
        <f>IF(様式2!$I482="","",様式2!$I482)</f>
        <v/>
      </c>
      <c r="BD31" s="81" t="str">
        <f>IFERROR(様式2!$A527,BD30+1)</f>
        <v/>
      </c>
      <c r="BE31" s="78" t="str">
        <f>IF(BD31="","",様式2!$B527)</f>
        <v/>
      </c>
      <c r="BF31" s="78" t="str">
        <f>IF(様式2!$D527="","",様式2!$D527)</f>
        <v/>
      </c>
      <c r="BG31" s="78" t="str">
        <f>IF(様式2!$E527="","",様式2!$E527)</f>
        <v/>
      </c>
      <c r="BH31" s="82" t="str">
        <f>IF(様式2!$I527="","",様式2!$I527)</f>
        <v/>
      </c>
      <c r="BI31" s="21"/>
    </row>
    <row r="32" spans="1:61" ht="25.5" customHeight="1">
      <c r="A32" s="71" t="str">
        <f>IFERROR(様式2!$A33,A31+1)</f>
        <v/>
      </c>
      <c r="B32" s="78" t="str">
        <f>IF(A32="","",様式2!$B33)</f>
        <v/>
      </c>
      <c r="C32" s="83" t="str">
        <f>IF(様式2!$D33="","",様式2!$D33)</f>
        <v/>
      </c>
      <c r="D32" s="83" t="str">
        <f>IF(様式2!$E33="","",様式2!$E33)</f>
        <v/>
      </c>
      <c r="E32" s="84" t="str">
        <f>IF(様式2!$I33="","",様式2!$I33)</f>
        <v/>
      </c>
      <c r="F32" s="81" t="str">
        <f>IFERROR(様式2!$A78,F31+1)</f>
        <v/>
      </c>
      <c r="G32" s="78" t="str">
        <f>IF(F32="","",様式2!$B78)</f>
        <v/>
      </c>
      <c r="H32" s="78" t="str">
        <f>IF(様式2!$D78="","",様式2!$D78)</f>
        <v/>
      </c>
      <c r="I32" s="78" t="str">
        <f>IF(様式2!$E78="","",様式2!$E78)</f>
        <v/>
      </c>
      <c r="J32" s="82" t="str">
        <f>IF(様式2!$I78="","",様式2!$I78)</f>
        <v/>
      </c>
      <c r="K32" s="81" t="str">
        <f>IFERROR(様式2!$A123,K31+1)</f>
        <v/>
      </c>
      <c r="L32" s="78" t="str">
        <f>IF(K32="","",様式2!$B123)</f>
        <v/>
      </c>
      <c r="M32" s="78" t="str">
        <f>IF(様式2!$D123="","",様式2!$D123)</f>
        <v/>
      </c>
      <c r="N32" s="78" t="str">
        <f>IF(様式2!$E123="","",様式2!$E123)</f>
        <v/>
      </c>
      <c r="O32" s="82" t="str">
        <f>IF(様式2!$I123="","",様式2!$I123)</f>
        <v/>
      </c>
      <c r="P32" s="81" t="str">
        <f>IFERROR(様式2!$A168,P31+1)</f>
        <v/>
      </c>
      <c r="Q32" s="78" t="str">
        <f>IF(P32="","",様式2!$B168)</f>
        <v/>
      </c>
      <c r="R32" s="78" t="str">
        <f>IF(様式2!$D168="","",様式2!$D168)</f>
        <v/>
      </c>
      <c r="S32" s="78" t="str">
        <f>IF(様式2!$E168="","",様式2!$E168)</f>
        <v/>
      </c>
      <c r="T32" s="82" t="str">
        <f>IF(様式2!$I168="","",様式2!$I168)</f>
        <v/>
      </c>
      <c r="U32" s="81" t="str">
        <f>IFERROR(様式2!$A213,U31+1)</f>
        <v/>
      </c>
      <c r="V32" s="78" t="str">
        <f>IF(U32="","",様式2!$B213)</f>
        <v/>
      </c>
      <c r="W32" s="78" t="str">
        <f>IF(様式2!$D213="","",様式2!$D213)</f>
        <v/>
      </c>
      <c r="X32" s="78" t="str">
        <f>IF(様式2!$E213="","",様式2!$E213)</f>
        <v/>
      </c>
      <c r="Y32" s="82" t="str">
        <f>IF(様式2!$I213="","",様式2!$I213)</f>
        <v/>
      </c>
      <c r="Z32" s="81" t="str">
        <f>IFERROR(様式2!$A258,Z31+1)</f>
        <v/>
      </c>
      <c r="AA32" s="78" t="str">
        <f>IF(Z32="","",様式2!$B258)</f>
        <v/>
      </c>
      <c r="AB32" s="78" t="str">
        <f>IF(様式2!$D258="","",様式2!$D258)</f>
        <v/>
      </c>
      <c r="AC32" s="78" t="str">
        <f>IF(様式2!$E258="","",様式2!$E258)</f>
        <v/>
      </c>
      <c r="AD32" s="82" t="str">
        <f>IF(様式2!$I258="","",様式2!$I258)</f>
        <v/>
      </c>
      <c r="AE32" s="81" t="str">
        <f>IFERROR(様式2!$A303,AE31+1)</f>
        <v/>
      </c>
      <c r="AF32" s="78" t="str">
        <f>IF(AE32="","",様式2!$B303)</f>
        <v/>
      </c>
      <c r="AG32" s="78" t="str">
        <f>IF(様式2!$D303="","",様式2!$D303)</f>
        <v/>
      </c>
      <c r="AH32" s="78" t="str">
        <f>IF(様式2!$E303="","",様式2!$E303)</f>
        <v/>
      </c>
      <c r="AI32" s="82" t="str">
        <f>IF(様式2!$I303="","",様式2!$I303)</f>
        <v/>
      </c>
      <c r="AJ32" s="81" t="str">
        <f>IFERROR(様式2!$A348,AJ31+1)</f>
        <v/>
      </c>
      <c r="AK32" s="78" t="str">
        <f>IF(AJ32="","",様式2!$B348)</f>
        <v/>
      </c>
      <c r="AL32" s="78" t="str">
        <f>IF(様式2!$D348="","",様式2!$D348)</f>
        <v/>
      </c>
      <c r="AM32" s="78" t="str">
        <f>IF(様式2!$E348="","",様式2!$E348)</f>
        <v/>
      </c>
      <c r="AN32" s="82" t="str">
        <f>IF(様式2!$I348="","",様式2!$I348)</f>
        <v/>
      </c>
      <c r="AO32" s="81" t="str">
        <f>IFERROR(様式2!$A393,AO31+1)</f>
        <v/>
      </c>
      <c r="AP32" s="78" t="str">
        <f>IF(AO32="","",様式2!$B393)</f>
        <v/>
      </c>
      <c r="AQ32" s="78" t="str">
        <f>IF(様式2!$D393="","",様式2!$D393)</f>
        <v/>
      </c>
      <c r="AR32" s="78" t="str">
        <f>IF(様式2!$E393="","",様式2!$E393)</f>
        <v/>
      </c>
      <c r="AS32" s="82" t="str">
        <f>IF(様式2!$I393="","",様式2!$I393)</f>
        <v/>
      </c>
      <c r="AT32" s="81" t="str">
        <f>IFERROR(様式2!$A438,AT31+1)</f>
        <v/>
      </c>
      <c r="AU32" s="78" t="str">
        <f>IF(AT32="","",様式2!$B438)</f>
        <v/>
      </c>
      <c r="AV32" s="78" t="str">
        <f>IF(様式2!$D438="","",様式2!$D438)</f>
        <v/>
      </c>
      <c r="AW32" s="78" t="str">
        <f>IF(様式2!$E438="","",様式2!$E438)</f>
        <v/>
      </c>
      <c r="AX32" s="82" t="str">
        <f>IF(様式2!$I438="","",様式2!$I438)</f>
        <v/>
      </c>
      <c r="AY32" s="81" t="str">
        <f>IFERROR(様式2!$A483,AY31+1)</f>
        <v/>
      </c>
      <c r="AZ32" s="78" t="str">
        <f>IF(AY32="","",様式2!$B483)</f>
        <v/>
      </c>
      <c r="BA32" s="78" t="str">
        <f>IF(様式2!$D483="","",様式2!$D483)</f>
        <v/>
      </c>
      <c r="BB32" s="78" t="str">
        <f>IF(様式2!$E483="","",様式2!$E483)</f>
        <v/>
      </c>
      <c r="BC32" s="82" t="str">
        <f>IF(様式2!$I483="","",様式2!$I483)</f>
        <v/>
      </c>
      <c r="BD32" s="81" t="str">
        <f>IFERROR(様式2!$A528,BD31+1)</f>
        <v/>
      </c>
      <c r="BE32" s="78" t="str">
        <f>IF(BD32="","",様式2!$B528)</f>
        <v/>
      </c>
      <c r="BF32" s="78" t="str">
        <f>IF(様式2!$D528="","",様式2!$D528)</f>
        <v/>
      </c>
      <c r="BG32" s="78" t="str">
        <f>IF(様式2!$E528="","",様式2!$E528)</f>
        <v/>
      </c>
      <c r="BH32" s="82" t="str">
        <f>IF(様式2!$I528="","",様式2!$I528)</f>
        <v/>
      </c>
      <c r="BI32" s="21"/>
    </row>
    <row r="33" spans="1:61" ht="25.5" customHeight="1">
      <c r="A33" s="71" t="str">
        <f>IFERROR(様式2!$A34,A32+1)</f>
        <v/>
      </c>
      <c r="B33" s="78" t="str">
        <f>IF(A33="","",様式2!$B34)</f>
        <v/>
      </c>
      <c r="C33" s="83" t="str">
        <f>IF(様式2!$D34="","",様式2!$D34)</f>
        <v/>
      </c>
      <c r="D33" s="83" t="str">
        <f>IF(様式2!$E34="","",様式2!$E34)</f>
        <v/>
      </c>
      <c r="E33" s="84" t="str">
        <f>IF(様式2!$I34="","",様式2!$I34)</f>
        <v/>
      </c>
      <c r="F33" s="81" t="str">
        <f>IFERROR(様式2!$A79,F32+1)</f>
        <v/>
      </c>
      <c r="G33" s="78" t="str">
        <f>IF(F33="","",様式2!$B79)</f>
        <v/>
      </c>
      <c r="H33" s="78" t="str">
        <f>IF(様式2!$D79="","",様式2!$D79)</f>
        <v/>
      </c>
      <c r="I33" s="78" t="str">
        <f>IF(様式2!$E79="","",様式2!$E79)</f>
        <v/>
      </c>
      <c r="J33" s="82" t="str">
        <f>IF(様式2!$I79="","",様式2!$I79)</f>
        <v/>
      </c>
      <c r="K33" s="81" t="str">
        <f>IFERROR(様式2!$A124,K32+1)</f>
        <v/>
      </c>
      <c r="L33" s="78" t="str">
        <f>IF(K33="","",様式2!$B124)</f>
        <v/>
      </c>
      <c r="M33" s="78" t="str">
        <f>IF(様式2!$D124="","",様式2!$D124)</f>
        <v/>
      </c>
      <c r="N33" s="78" t="str">
        <f>IF(様式2!$E124="","",様式2!$E124)</f>
        <v/>
      </c>
      <c r="O33" s="82" t="str">
        <f>IF(様式2!$I124="","",様式2!$I124)</f>
        <v/>
      </c>
      <c r="P33" s="81" t="str">
        <f>IFERROR(様式2!$A169,P32+1)</f>
        <v/>
      </c>
      <c r="Q33" s="78" t="str">
        <f>IF(P33="","",様式2!$B169)</f>
        <v/>
      </c>
      <c r="R33" s="78" t="str">
        <f>IF(様式2!$D169="","",様式2!$D169)</f>
        <v/>
      </c>
      <c r="S33" s="78" t="str">
        <f>IF(様式2!$E169="","",様式2!$E169)</f>
        <v/>
      </c>
      <c r="T33" s="82" t="str">
        <f>IF(様式2!$I169="","",様式2!$I169)</f>
        <v/>
      </c>
      <c r="U33" s="81" t="str">
        <f>IFERROR(様式2!$A214,U32+1)</f>
        <v/>
      </c>
      <c r="V33" s="78" t="str">
        <f>IF(U33="","",様式2!$B214)</f>
        <v/>
      </c>
      <c r="W33" s="78" t="str">
        <f>IF(様式2!$D214="","",様式2!$D214)</f>
        <v/>
      </c>
      <c r="X33" s="78" t="str">
        <f>IF(様式2!$E214="","",様式2!$E214)</f>
        <v/>
      </c>
      <c r="Y33" s="82" t="str">
        <f>IF(様式2!$I214="","",様式2!$I214)</f>
        <v/>
      </c>
      <c r="Z33" s="81" t="str">
        <f>IFERROR(様式2!$A259,Z32+1)</f>
        <v/>
      </c>
      <c r="AA33" s="78" t="str">
        <f>IF(Z33="","",様式2!$B259)</f>
        <v/>
      </c>
      <c r="AB33" s="78" t="str">
        <f>IF(様式2!$D259="","",様式2!$D259)</f>
        <v/>
      </c>
      <c r="AC33" s="78" t="str">
        <f>IF(様式2!$E259="","",様式2!$E259)</f>
        <v/>
      </c>
      <c r="AD33" s="82" t="str">
        <f>IF(様式2!$I259="","",様式2!$I259)</f>
        <v/>
      </c>
      <c r="AE33" s="81" t="str">
        <f>IFERROR(様式2!$A304,AE32+1)</f>
        <v/>
      </c>
      <c r="AF33" s="78" t="str">
        <f>IF(AE33="","",様式2!$B304)</f>
        <v/>
      </c>
      <c r="AG33" s="78" t="str">
        <f>IF(様式2!$D304="","",様式2!$D304)</f>
        <v/>
      </c>
      <c r="AH33" s="78" t="str">
        <f>IF(様式2!$E304="","",様式2!$E304)</f>
        <v/>
      </c>
      <c r="AI33" s="82" t="str">
        <f>IF(様式2!$I304="","",様式2!$I304)</f>
        <v/>
      </c>
      <c r="AJ33" s="81" t="str">
        <f>IFERROR(様式2!$A349,AJ32+1)</f>
        <v/>
      </c>
      <c r="AK33" s="78" t="str">
        <f>IF(AJ33="","",様式2!$B349)</f>
        <v/>
      </c>
      <c r="AL33" s="78" t="str">
        <f>IF(様式2!$D349="","",様式2!$D349)</f>
        <v/>
      </c>
      <c r="AM33" s="78" t="str">
        <f>IF(様式2!$E349="","",様式2!$E349)</f>
        <v/>
      </c>
      <c r="AN33" s="82" t="str">
        <f>IF(様式2!$I349="","",様式2!$I349)</f>
        <v/>
      </c>
      <c r="AO33" s="81" t="str">
        <f>IFERROR(様式2!$A394,AO32+1)</f>
        <v/>
      </c>
      <c r="AP33" s="78" t="str">
        <f>IF(AO33="","",様式2!$B394)</f>
        <v/>
      </c>
      <c r="AQ33" s="78" t="str">
        <f>IF(様式2!$D394="","",様式2!$D394)</f>
        <v/>
      </c>
      <c r="AR33" s="78" t="str">
        <f>IF(様式2!$E394="","",様式2!$E394)</f>
        <v/>
      </c>
      <c r="AS33" s="82" t="str">
        <f>IF(様式2!$I394="","",様式2!$I394)</f>
        <v/>
      </c>
      <c r="AT33" s="81" t="str">
        <f>IFERROR(様式2!$A439,AT32+1)</f>
        <v/>
      </c>
      <c r="AU33" s="78" t="str">
        <f>IF(AT33="","",様式2!$B439)</f>
        <v/>
      </c>
      <c r="AV33" s="78" t="str">
        <f>IF(様式2!$D439="","",様式2!$D439)</f>
        <v/>
      </c>
      <c r="AW33" s="78" t="str">
        <f>IF(様式2!$E439="","",様式2!$E439)</f>
        <v/>
      </c>
      <c r="AX33" s="82" t="str">
        <f>IF(様式2!$I439="","",様式2!$I439)</f>
        <v/>
      </c>
      <c r="AY33" s="81" t="str">
        <f>IFERROR(様式2!$A484,AY32+1)</f>
        <v/>
      </c>
      <c r="AZ33" s="78" t="str">
        <f>IF(AY33="","",様式2!$B484)</f>
        <v/>
      </c>
      <c r="BA33" s="78" t="str">
        <f>IF(様式2!$D484="","",様式2!$D484)</f>
        <v/>
      </c>
      <c r="BB33" s="78" t="str">
        <f>IF(様式2!$E484="","",様式2!$E484)</f>
        <v/>
      </c>
      <c r="BC33" s="82" t="str">
        <f>IF(様式2!$I484="","",様式2!$I484)</f>
        <v/>
      </c>
      <c r="BD33" s="81" t="str">
        <f>IFERROR(様式2!$A529,BD32+1)</f>
        <v/>
      </c>
      <c r="BE33" s="78" t="str">
        <f>IF(BD33="","",様式2!$B529)</f>
        <v/>
      </c>
      <c r="BF33" s="78" t="str">
        <f>IF(様式2!$D529="","",様式2!$D529)</f>
        <v/>
      </c>
      <c r="BG33" s="78" t="str">
        <f>IF(様式2!$E529="","",様式2!$E529)</f>
        <v/>
      </c>
      <c r="BH33" s="82" t="str">
        <f>IF(様式2!$I529="","",様式2!$I529)</f>
        <v/>
      </c>
      <c r="BI33" s="21"/>
    </row>
    <row r="34" spans="1:61" ht="25.5" customHeight="1">
      <c r="A34" s="71" t="str">
        <f>IFERROR(様式2!$A35,A33+1)</f>
        <v/>
      </c>
      <c r="B34" s="78" t="str">
        <f>IF(A34="","",様式2!$B35)</f>
        <v/>
      </c>
      <c r="C34" s="83" t="str">
        <f>IF(様式2!$D35="","",様式2!$D35)</f>
        <v/>
      </c>
      <c r="D34" s="83" t="str">
        <f>IF(様式2!$E35="","",様式2!$E35)</f>
        <v/>
      </c>
      <c r="E34" s="84" t="str">
        <f>IF(様式2!$I35="","",様式2!$I35)</f>
        <v/>
      </c>
      <c r="F34" s="81" t="str">
        <f>IFERROR(様式2!$A80,F33+1)</f>
        <v/>
      </c>
      <c r="G34" s="78" t="str">
        <f>IF(F34="","",様式2!$B80)</f>
        <v/>
      </c>
      <c r="H34" s="78" t="str">
        <f>IF(様式2!$D80="","",様式2!$D80)</f>
        <v/>
      </c>
      <c r="I34" s="78" t="str">
        <f>IF(様式2!$E80="","",様式2!$E80)</f>
        <v/>
      </c>
      <c r="J34" s="82" t="str">
        <f>IF(様式2!$I80="","",様式2!$I80)</f>
        <v/>
      </c>
      <c r="K34" s="81" t="str">
        <f>IFERROR(様式2!$A125,K33+1)</f>
        <v/>
      </c>
      <c r="L34" s="78" t="str">
        <f>IF(K34="","",様式2!$B125)</f>
        <v/>
      </c>
      <c r="M34" s="78" t="str">
        <f>IF(様式2!$D125="","",様式2!$D125)</f>
        <v/>
      </c>
      <c r="N34" s="78" t="str">
        <f>IF(様式2!$E125="","",様式2!$E125)</f>
        <v/>
      </c>
      <c r="O34" s="82" t="str">
        <f>IF(様式2!$I125="","",様式2!$I125)</f>
        <v/>
      </c>
      <c r="P34" s="81" t="str">
        <f>IFERROR(様式2!$A170,P33+1)</f>
        <v/>
      </c>
      <c r="Q34" s="78" t="str">
        <f>IF(P34="","",様式2!$B170)</f>
        <v/>
      </c>
      <c r="R34" s="78" t="str">
        <f>IF(様式2!$D170="","",様式2!$D170)</f>
        <v/>
      </c>
      <c r="S34" s="78" t="str">
        <f>IF(様式2!$E170="","",様式2!$E170)</f>
        <v/>
      </c>
      <c r="T34" s="82" t="str">
        <f>IF(様式2!$I170="","",様式2!$I170)</f>
        <v/>
      </c>
      <c r="U34" s="81" t="str">
        <f>IFERROR(様式2!$A215,U33+1)</f>
        <v/>
      </c>
      <c r="V34" s="78" t="str">
        <f>IF(U34="","",様式2!$B215)</f>
        <v/>
      </c>
      <c r="W34" s="78" t="str">
        <f>IF(様式2!$D215="","",様式2!$D215)</f>
        <v/>
      </c>
      <c r="X34" s="78" t="str">
        <f>IF(様式2!$E215="","",様式2!$E215)</f>
        <v/>
      </c>
      <c r="Y34" s="82" t="str">
        <f>IF(様式2!$I215="","",様式2!$I215)</f>
        <v/>
      </c>
      <c r="Z34" s="81" t="str">
        <f>IFERROR(様式2!$A260,Z33+1)</f>
        <v/>
      </c>
      <c r="AA34" s="78" t="str">
        <f>IF(Z34="","",様式2!$B260)</f>
        <v/>
      </c>
      <c r="AB34" s="78" t="str">
        <f>IF(様式2!$D260="","",様式2!$D260)</f>
        <v/>
      </c>
      <c r="AC34" s="78" t="str">
        <f>IF(様式2!$E260="","",様式2!$E260)</f>
        <v/>
      </c>
      <c r="AD34" s="82" t="str">
        <f>IF(様式2!$I260="","",様式2!$I260)</f>
        <v/>
      </c>
      <c r="AE34" s="81" t="str">
        <f>IFERROR(様式2!$A305,AE33+1)</f>
        <v/>
      </c>
      <c r="AF34" s="78" t="str">
        <f>IF(AE34="","",様式2!$B305)</f>
        <v/>
      </c>
      <c r="AG34" s="78" t="str">
        <f>IF(様式2!$D305="","",様式2!$D305)</f>
        <v/>
      </c>
      <c r="AH34" s="78" t="str">
        <f>IF(様式2!$E305="","",様式2!$E305)</f>
        <v/>
      </c>
      <c r="AI34" s="82" t="str">
        <f>IF(様式2!$I305="","",様式2!$I305)</f>
        <v/>
      </c>
      <c r="AJ34" s="81" t="str">
        <f>IFERROR(様式2!$A350,AJ33+1)</f>
        <v/>
      </c>
      <c r="AK34" s="78" t="str">
        <f>IF(AJ34="","",様式2!$B350)</f>
        <v/>
      </c>
      <c r="AL34" s="78" t="str">
        <f>IF(様式2!$D350="","",様式2!$D350)</f>
        <v/>
      </c>
      <c r="AM34" s="78" t="str">
        <f>IF(様式2!$E350="","",様式2!$E350)</f>
        <v/>
      </c>
      <c r="AN34" s="82" t="str">
        <f>IF(様式2!$I350="","",様式2!$I350)</f>
        <v/>
      </c>
      <c r="AO34" s="81" t="str">
        <f>IFERROR(様式2!$A395,AO33+1)</f>
        <v/>
      </c>
      <c r="AP34" s="78" t="str">
        <f>IF(AO34="","",様式2!$B395)</f>
        <v/>
      </c>
      <c r="AQ34" s="78" t="str">
        <f>IF(様式2!$D395="","",様式2!$D395)</f>
        <v/>
      </c>
      <c r="AR34" s="78" t="str">
        <f>IF(様式2!$E395="","",様式2!$E395)</f>
        <v/>
      </c>
      <c r="AS34" s="82" t="str">
        <f>IF(様式2!$I395="","",様式2!$I395)</f>
        <v/>
      </c>
      <c r="AT34" s="81" t="str">
        <f>IFERROR(様式2!$A440,AT33+1)</f>
        <v/>
      </c>
      <c r="AU34" s="78" t="str">
        <f>IF(AT34="","",様式2!$B440)</f>
        <v/>
      </c>
      <c r="AV34" s="78" t="str">
        <f>IF(様式2!$D440="","",様式2!$D440)</f>
        <v/>
      </c>
      <c r="AW34" s="78" t="str">
        <f>IF(様式2!$E440="","",様式2!$E440)</f>
        <v/>
      </c>
      <c r="AX34" s="82" t="str">
        <f>IF(様式2!$I440="","",様式2!$I440)</f>
        <v/>
      </c>
      <c r="AY34" s="81" t="str">
        <f>IFERROR(様式2!$A485,AY33+1)</f>
        <v/>
      </c>
      <c r="AZ34" s="78" t="str">
        <f>IF(AY34="","",様式2!$B485)</f>
        <v/>
      </c>
      <c r="BA34" s="78" t="str">
        <f>IF(様式2!$D485="","",様式2!$D485)</f>
        <v/>
      </c>
      <c r="BB34" s="78" t="str">
        <f>IF(様式2!$E485="","",様式2!$E485)</f>
        <v/>
      </c>
      <c r="BC34" s="82" t="str">
        <f>IF(様式2!$I485="","",様式2!$I485)</f>
        <v/>
      </c>
      <c r="BD34" s="81" t="str">
        <f>IFERROR(様式2!$A530,BD33+1)</f>
        <v/>
      </c>
      <c r="BE34" s="78" t="str">
        <f>IF(BD34="","",様式2!$B530)</f>
        <v/>
      </c>
      <c r="BF34" s="78" t="str">
        <f>IF(様式2!$D530="","",様式2!$D530)</f>
        <v/>
      </c>
      <c r="BG34" s="78" t="str">
        <f>IF(様式2!$E530="","",様式2!$E530)</f>
        <v/>
      </c>
      <c r="BH34" s="82" t="str">
        <f>IF(様式2!$I530="","",様式2!$I530)</f>
        <v/>
      </c>
      <c r="BI34" s="21"/>
    </row>
    <row r="35" spans="1:61" ht="25.5" customHeight="1">
      <c r="A35" s="71" t="str">
        <f>IFERROR(様式2!$A36,A34+1)</f>
        <v/>
      </c>
      <c r="B35" s="78" t="str">
        <f>IF(A35="","",様式2!$B36)</f>
        <v/>
      </c>
      <c r="C35" s="83" t="str">
        <f>IF(様式2!$D36="","",様式2!$D36)</f>
        <v/>
      </c>
      <c r="D35" s="83" t="str">
        <f>IF(様式2!$E36="","",様式2!$E36)</f>
        <v/>
      </c>
      <c r="E35" s="84" t="str">
        <f>IF(様式2!$I36="","",様式2!$I36)</f>
        <v/>
      </c>
      <c r="F35" s="81" t="str">
        <f>IFERROR(様式2!$A81,F34+1)</f>
        <v/>
      </c>
      <c r="G35" s="78" t="str">
        <f>IF(F35="","",様式2!$B81)</f>
        <v/>
      </c>
      <c r="H35" s="78" t="str">
        <f>IF(様式2!$D81="","",様式2!$D81)</f>
        <v/>
      </c>
      <c r="I35" s="78" t="str">
        <f>IF(様式2!$E81="","",様式2!$E81)</f>
        <v/>
      </c>
      <c r="J35" s="82" t="str">
        <f>IF(様式2!$I81="","",様式2!$I81)</f>
        <v/>
      </c>
      <c r="K35" s="81" t="str">
        <f>IFERROR(様式2!$A126,K34+1)</f>
        <v/>
      </c>
      <c r="L35" s="78" t="str">
        <f>IF(K35="","",様式2!$B126)</f>
        <v/>
      </c>
      <c r="M35" s="78" t="str">
        <f>IF(様式2!$D126="","",様式2!$D126)</f>
        <v/>
      </c>
      <c r="N35" s="78" t="str">
        <f>IF(様式2!$E126="","",様式2!$E126)</f>
        <v/>
      </c>
      <c r="O35" s="82" t="str">
        <f>IF(様式2!$I126="","",様式2!$I126)</f>
        <v/>
      </c>
      <c r="P35" s="81" t="str">
        <f>IFERROR(様式2!$A171,P34+1)</f>
        <v/>
      </c>
      <c r="Q35" s="78" t="str">
        <f>IF(P35="","",様式2!$B171)</f>
        <v/>
      </c>
      <c r="R35" s="78" t="str">
        <f>IF(様式2!$D171="","",様式2!$D171)</f>
        <v/>
      </c>
      <c r="S35" s="78" t="str">
        <f>IF(様式2!$E171="","",様式2!$E171)</f>
        <v/>
      </c>
      <c r="T35" s="82" t="str">
        <f>IF(様式2!$I171="","",様式2!$I171)</f>
        <v/>
      </c>
      <c r="U35" s="81" t="str">
        <f>IFERROR(様式2!$A216,U34+1)</f>
        <v/>
      </c>
      <c r="V35" s="78" t="str">
        <f>IF(U35="","",様式2!$B216)</f>
        <v/>
      </c>
      <c r="W35" s="78" t="str">
        <f>IF(様式2!$D216="","",様式2!$D216)</f>
        <v/>
      </c>
      <c r="X35" s="78" t="str">
        <f>IF(様式2!$E216="","",様式2!$E216)</f>
        <v/>
      </c>
      <c r="Y35" s="82" t="str">
        <f>IF(様式2!$I216="","",様式2!$I216)</f>
        <v/>
      </c>
      <c r="Z35" s="81" t="str">
        <f>IFERROR(様式2!$A261,Z34+1)</f>
        <v/>
      </c>
      <c r="AA35" s="78" t="str">
        <f>IF(Z35="","",様式2!$B261)</f>
        <v/>
      </c>
      <c r="AB35" s="78" t="str">
        <f>IF(様式2!$D261="","",様式2!$D261)</f>
        <v/>
      </c>
      <c r="AC35" s="78" t="str">
        <f>IF(様式2!$E261="","",様式2!$E261)</f>
        <v/>
      </c>
      <c r="AD35" s="82" t="str">
        <f>IF(様式2!$I261="","",様式2!$I261)</f>
        <v/>
      </c>
      <c r="AE35" s="81" t="str">
        <f>IFERROR(様式2!$A306,AE34+1)</f>
        <v/>
      </c>
      <c r="AF35" s="78" t="str">
        <f>IF(AE35="","",様式2!$B306)</f>
        <v/>
      </c>
      <c r="AG35" s="78" t="str">
        <f>IF(様式2!$D306="","",様式2!$D306)</f>
        <v/>
      </c>
      <c r="AH35" s="78" t="str">
        <f>IF(様式2!$E306="","",様式2!$E306)</f>
        <v/>
      </c>
      <c r="AI35" s="82" t="str">
        <f>IF(様式2!$I306="","",様式2!$I306)</f>
        <v/>
      </c>
      <c r="AJ35" s="81" t="str">
        <f>IFERROR(様式2!$A351,AJ34+1)</f>
        <v/>
      </c>
      <c r="AK35" s="78" t="str">
        <f>IF(AJ35="","",様式2!$B351)</f>
        <v/>
      </c>
      <c r="AL35" s="78" t="str">
        <f>IF(様式2!$D351="","",様式2!$D351)</f>
        <v/>
      </c>
      <c r="AM35" s="78" t="str">
        <f>IF(様式2!$E351="","",様式2!$E351)</f>
        <v/>
      </c>
      <c r="AN35" s="82" t="str">
        <f>IF(様式2!$I351="","",様式2!$I351)</f>
        <v/>
      </c>
      <c r="AO35" s="81" t="str">
        <f>IFERROR(様式2!$A396,AO34+1)</f>
        <v/>
      </c>
      <c r="AP35" s="78" t="str">
        <f>IF(AO35="","",様式2!$B396)</f>
        <v/>
      </c>
      <c r="AQ35" s="78" t="str">
        <f>IF(様式2!$D396="","",様式2!$D396)</f>
        <v/>
      </c>
      <c r="AR35" s="78" t="str">
        <f>IF(様式2!$E396="","",様式2!$E396)</f>
        <v/>
      </c>
      <c r="AS35" s="82" t="str">
        <f>IF(様式2!$I396="","",様式2!$I396)</f>
        <v/>
      </c>
      <c r="AT35" s="81" t="str">
        <f>IFERROR(様式2!$A441,AT34+1)</f>
        <v/>
      </c>
      <c r="AU35" s="78" t="str">
        <f>IF(AT35="","",様式2!$B441)</f>
        <v/>
      </c>
      <c r="AV35" s="78" t="str">
        <f>IF(様式2!$D441="","",様式2!$D441)</f>
        <v/>
      </c>
      <c r="AW35" s="78" t="str">
        <f>IF(様式2!$E441="","",様式2!$E441)</f>
        <v/>
      </c>
      <c r="AX35" s="82" t="str">
        <f>IF(様式2!$I441="","",様式2!$I441)</f>
        <v/>
      </c>
      <c r="AY35" s="81" t="str">
        <f>IFERROR(様式2!$A486,AY34+1)</f>
        <v/>
      </c>
      <c r="AZ35" s="78" t="str">
        <f>IF(AY35="","",様式2!$B486)</f>
        <v/>
      </c>
      <c r="BA35" s="78" t="str">
        <f>IF(様式2!$D486="","",様式2!$D486)</f>
        <v/>
      </c>
      <c r="BB35" s="78" t="str">
        <f>IF(様式2!$E486="","",様式2!$E486)</f>
        <v/>
      </c>
      <c r="BC35" s="82" t="str">
        <f>IF(様式2!$I486="","",様式2!$I486)</f>
        <v/>
      </c>
      <c r="BD35" s="81" t="str">
        <f>IFERROR(様式2!$A531,BD34+1)</f>
        <v/>
      </c>
      <c r="BE35" s="78" t="str">
        <f>IF(BD35="","",様式2!$B531)</f>
        <v/>
      </c>
      <c r="BF35" s="78" t="str">
        <f>IF(様式2!$D531="","",様式2!$D531)</f>
        <v/>
      </c>
      <c r="BG35" s="78" t="str">
        <f>IF(様式2!$E531="","",様式2!$E531)</f>
        <v/>
      </c>
      <c r="BH35" s="82" t="str">
        <f>IF(様式2!$I531="","",様式2!$I531)</f>
        <v/>
      </c>
      <c r="BI35" s="21"/>
    </row>
    <row r="36" spans="1:61" ht="25.5" customHeight="1">
      <c r="A36" s="71" t="str">
        <f>IFERROR(様式2!$A37,A35+1)</f>
        <v/>
      </c>
      <c r="B36" s="78" t="str">
        <f>IF(A36="","",様式2!$B37)</f>
        <v/>
      </c>
      <c r="C36" s="83" t="str">
        <f>IF(様式2!$D37="","",様式2!$D37)</f>
        <v/>
      </c>
      <c r="D36" s="83" t="str">
        <f>IF(様式2!$E37="","",様式2!$E37)</f>
        <v/>
      </c>
      <c r="E36" s="84" t="str">
        <f>IF(様式2!$I37="","",様式2!$I37)</f>
        <v/>
      </c>
      <c r="F36" s="81" t="str">
        <f>IFERROR(様式2!$A82,F35+1)</f>
        <v/>
      </c>
      <c r="G36" s="78" t="str">
        <f>IF(F36="","",様式2!$B82)</f>
        <v/>
      </c>
      <c r="H36" s="78" t="str">
        <f>IF(様式2!$D82="","",様式2!$D82)</f>
        <v/>
      </c>
      <c r="I36" s="78" t="str">
        <f>IF(様式2!$E82="","",様式2!$E82)</f>
        <v/>
      </c>
      <c r="J36" s="82" t="str">
        <f>IF(様式2!$I82="","",様式2!$I82)</f>
        <v/>
      </c>
      <c r="K36" s="81" t="str">
        <f>IFERROR(様式2!$A127,K35+1)</f>
        <v/>
      </c>
      <c r="L36" s="78" t="str">
        <f>IF(K36="","",様式2!$B127)</f>
        <v/>
      </c>
      <c r="M36" s="78" t="str">
        <f>IF(様式2!$D127="","",様式2!$D127)</f>
        <v/>
      </c>
      <c r="N36" s="78" t="str">
        <f>IF(様式2!$E127="","",様式2!$E127)</f>
        <v/>
      </c>
      <c r="O36" s="82" t="str">
        <f>IF(様式2!$I127="","",様式2!$I127)</f>
        <v/>
      </c>
      <c r="P36" s="81" t="str">
        <f>IFERROR(様式2!$A172,P35+1)</f>
        <v/>
      </c>
      <c r="Q36" s="78" t="str">
        <f>IF(P36="","",様式2!$B172)</f>
        <v/>
      </c>
      <c r="R36" s="78" t="str">
        <f>IF(様式2!$D172="","",様式2!$D172)</f>
        <v/>
      </c>
      <c r="S36" s="78" t="str">
        <f>IF(様式2!$E172="","",様式2!$E172)</f>
        <v/>
      </c>
      <c r="T36" s="82" t="str">
        <f>IF(様式2!$I172="","",様式2!$I172)</f>
        <v/>
      </c>
      <c r="U36" s="81" t="str">
        <f>IFERROR(様式2!$A217,U35+1)</f>
        <v/>
      </c>
      <c r="V36" s="78" t="str">
        <f>IF(U36="","",様式2!$B217)</f>
        <v/>
      </c>
      <c r="W36" s="78" t="str">
        <f>IF(様式2!$D217="","",様式2!$D217)</f>
        <v/>
      </c>
      <c r="X36" s="78" t="str">
        <f>IF(様式2!$E217="","",様式2!$E217)</f>
        <v/>
      </c>
      <c r="Y36" s="82" t="str">
        <f>IF(様式2!$I217="","",様式2!$I217)</f>
        <v/>
      </c>
      <c r="Z36" s="81" t="str">
        <f>IFERROR(様式2!$A262,Z35+1)</f>
        <v/>
      </c>
      <c r="AA36" s="78" t="str">
        <f>IF(Z36="","",様式2!$B262)</f>
        <v/>
      </c>
      <c r="AB36" s="78" t="str">
        <f>IF(様式2!$D262="","",様式2!$D262)</f>
        <v/>
      </c>
      <c r="AC36" s="78" t="str">
        <f>IF(様式2!$E262="","",様式2!$E262)</f>
        <v/>
      </c>
      <c r="AD36" s="82" t="str">
        <f>IF(様式2!$I262="","",様式2!$I262)</f>
        <v/>
      </c>
      <c r="AE36" s="81" t="str">
        <f>IFERROR(様式2!$A307,AE35+1)</f>
        <v/>
      </c>
      <c r="AF36" s="78" t="str">
        <f>IF(AE36="","",様式2!$B307)</f>
        <v/>
      </c>
      <c r="AG36" s="78" t="str">
        <f>IF(様式2!$D307="","",様式2!$D307)</f>
        <v/>
      </c>
      <c r="AH36" s="78" t="str">
        <f>IF(様式2!$E307="","",様式2!$E307)</f>
        <v/>
      </c>
      <c r="AI36" s="82" t="str">
        <f>IF(様式2!$I307="","",様式2!$I307)</f>
        <v/>
      </c>
      <c r="AJ36" s="81" t="str">
        <f>IFERROR(様式2!$A352,AJ35+1)</f>
        <v/>
      </c>
      <c r="AK36" s="78" t="str">
        <f>IF(AJ36="","",様式2!$B352)</f>
        <v/>
      </c>
      <c r="AL36" s="78" t="str">
        <f>IF(様式2!$D352="","",様式2!$D352)</f>
        <v/>
      </c>
      <c r="AM36" s="78" t="str">
        <f>IF(様式2!$E352="","",様式2!$E352)</f>
        <v/>
      </c>
      <c r="AN36" s="82" t="str">
        <f>IF(様式2!$I352="","",様式2!$I352)</f>
        <v/>
      </c>
      <c r="AO36" s="81" t="str">
        <f>IFERROR(様式2!$A397,AO35+1)</f>
        <v/>
      </c>
      <c r="AP36" s="78" t="str">
        <f>IF(AO36="","",様式2!$B397)</f>
        <v/>
      </c>
      <c r="AQ36" s="78" t="str">
        <f>IF(様式2!$D397="","",様式2!$D397)</f>
        <v/>
      </c>
      <c r="AR36" s="78" t="str">
        <f>IF(様式2!$E397="","",様式2!$E397)</f>
        <v/>
      </c>
      <c r="AS36" s="82" t="str">
        <f>IF(様式2!$I397="","",様式2!$I397)</f>
        <v/>
      </c>
      <c r="AT36" s="81" t="str">
        <f>IFERROR(様式2!$A442,AT35+1)</f>
        <v/>
      </c>
      <c r="AU36" s="78" t="str">
        <f>IF(AT36="","",様式2!$B442)</f>
        <v/>
      </c>
      <c r="AV36" s="78" t="str">
        <f>IF(様式2!$D442="","",様式2!$D442)</f>
        <v/>
      </c>
      <c r="AW36" s="78" t="str">
        <f>IF(様式2!$E442="","",様式2!$E442)</f>
        <v/>
      </c>
      <c r="AX36" s="82" t="str">
        <f>IF(様式2!$I442="","",様式2!$I442)</f>
        <v/>
      </c>
      <c r="AY36" s="81" t="str">
        <f>IFERROR(様式2!$A487,AY35+1)</f>
        <v/>
      </c>
      <c r="AZ36" s="78" t="str">
        <f>IF(AY36="","",様式2!$B487)</f>
        <v/>
      </c>
      <c r="BA36" s="78" t="str">
        <f>IF(様式2!$D487="","",様式2!$D487)</f>
        <v/>
      </c>
      <c r="BB36" s="78" t="str">
        <f>IF(様式2!$E487="","",様式2!$E487)</f>
        <v/>
      </c>
      <c r="BC36" s="82" t="str">
        <f>IF(様式2!$I487="","",様式2!$I487)</f>
        <v/>
      </c>
      <c r="BD36" s="81" t="str">
        <f>IFERROR(様式2!$A532,BD35+1)</f>
        <v/>
      </c>
      <c r="BE36" s="78" t="str">
        <f>IF(BD36="","",様式2!$B532)</f>
        <v/>
      </c>
      <c r="BF36" s="78" t="str">
        <f>IF(様式2!$D532="","",様式2!$D532)</f>
        <v/>
      </c>
      <c r="BG36" s="78" t="str">
        <f>IF(様式2!$E532="","",様式2!$E532)</f>
        <v/>
      </c>
      <c r="BH36" s="82" t="str">
        <f>IF(様式2!$I532="","",様式2!$I532)</f>
        <v/>
      </c>
      <c r="BI36" s="21"/>
    </row>
    <row r="37" spans="1:61" ht="25.5" customHeight="1">
      <c r="A37" s="71" t="str">
        <f>IFERROR(様式2!$A38,A36+1)</f>
        <v/>
      </c>
      <c r="B37" s="78" t="str">
        <f>IF(A37="","",様式2!$B38)</f>
        <v/>
      </c>
      <c r="C37" s="83" t="str">
        <f>IF(様式2!$D38="","",様式2!$D38)</f>
        <v/>
      </c>
      <c r="D37" s="83" t="str">
        <f>IF(様式2!$E38="","",様式2!$E38)</f>
        <v/>
      </c>
      <c r="E37" s="84" t="str">
        <f>IF(様式2!$I38="","",様式2!$I38)</f>
        <v/>
      </c>
      <c r="F37" s="81" t="str">
        <f>IFERROR(様式2!$A83,F36+1)</f>
        <v/>
      </c>
      <c r="G37" s="78" t="str">
        <f>IF(F37="","",様式2!$B83)</f>
        <v/>
      </c>
      <c r="H37" s="78" t="str">
        <f>IF(様式2!$D83="","",様式2!$D83)</f>
        <v/>
      </c>
      <c r="I37" s="78" t="str">
        <f>IF(様式2!$E83="","",様式2!$E83)</f>
        <v/>
      </c>
      <c r="J37" s="82" t="str">
        <f>IF(様式2!$I83="","",様式2!$I83)</f>
        <v/>
      </c>
      <c r="K37" s="81" t="str">
        <f>IFERROR(様式2!$A128,K36+1)</f>
        <v/>
      </c>
      <c r="L37" s="78" t="str">
        <f>IF(K37="","",様式2!$B128)</f>
        <v/>
      </c>
      <c r="M37" s="78" t="str">
        <f>IF(様式2!$D128="","",様式2!$D128)</f>
        <v/>
      </c>
      <c r="N37" s="78" t="str">
        <f>IF(様式2!$E128="","",様式2!$E128)</f>
        <v/>
      </c>
      <c r="O37" s="82" t="str">
        <f>IF(様式2!$I128="","",様式2!$I128)</f>
        <v/>
      </c>
      <c r="P37" s="81" t="str">
        <f>IFERROR(様式2!$A173,P36+1)</f>
        <v/>
      </c>
      <c r="Q37" s="78" t="str">
        <f>IF(P37="","",様式2!$B173)</f>
        <v/>
      </c>
      <c r="R37" s="78" t="str">
        <f>IF(様式2!$D173="","",様式2!$D173)</f>
        <v/>
      </c>
      <c r="S37" s="78" t="str">
        <f>IF(様式2!$E173="","",様式2!$E173)</f>
        <v/>
      </c>
      <c r="T37" s="82" t="str">
        <f>IF(様式2!$I173="","",様式2!$I173)</f>
        <v/>
      </c>
      <c r="U37" s="81" t="str">
        <f>IFERROR(様式2!$A218,U36+1)</f>
        <v/>
      </c>
      <c r="V37" s="78" t="str">
        <f>IF(U37="","",様式2!$B218)</f>
        <v/>
      </c>
      <c r="W37" s="78" t="str">
        <f>IF(様式2!$D218="","",様式2!$D218)</f>
        <v/>
      </c>
      <c r="X37" s="78" t="str">
        <f>IF(様式2!$E218="","",様式2!$E218)</f>
        <v/>
      </c>
      <c r="Y37" s="82" t="str">
        <f>IF(様式2!$I218="","",様式2!$I218)</f>
        <v/>
      </c>
      <c r="Z37" s="81" t="str">
        <f>IFERROR(様式2!$A263,Z36+1)</f>
        <v/>
      </c>
      <c r="AA37" s="78" t="str">
        <f>IF(Z37="","",様式2!$B263)</f>
        <v/>
      </c>
      <c r="AB37" s="78" t="str">
        <f>IF(様式2!$D263="","",様式2!$D263)</f>
        <v/>
      </c>
      <c r="AC37" s="78" t="str">
        <f>IF(様式2!$E263="","",様式2!$E263)</f>
        <v/>
      </c>
      <c r="AD37" s="82" t="str">
        <f>IF(様式2!$I263="","",様式2!$I263)</f>
        <v/>
      </c>
      <c r="AE37" s="81" t="str">
        <f>IFERROR(様式2!$A308,AE36+1)</f>
        <v/>
      </c>
      <c r="AF37" s="78" t="str">
        <f>IF(AE37="","",様式2!$B308)</f>
        <v/>
      </c>
      <c r="AG37" s="78" t="str">
        <f>IF(様式2!$D308="","",様式2!$D308)</f>
        <v/>
      </c>
      <c r="AH37" s="78" t="str">
        <f>IF(様式2!$E308="","",様式2!$E308)</f>
        <v/>
      </c>
      <c r="AI37" s="82" t="str">
        <f>IF(様式2!$I308="","",様式2!$I308)</f>
        <v/>
      </c>
      <c r="AJ37" s="81" t="str">
        <f>IFERROR(様式2!$A353,AJ36+1)</f>
        <v/>
      </c>
      <c r="AK37" s="78" t="str">
        <f>IF(AJ37="","",様式2!$B353)</f>
        <v/>
      </c>
      <c r="AL37" s="78" t="str">
        <f>IF(様式2!$D353="","",様式2!$D353)</f>
        <v/>
      </c>
      <c r="AM37" s="78" t="str">
        <f>IF(様式2!$E353="","",様式2!$E353)</f>
        <v/>
      </c>
      <c r="AN37" s="82" t="str">
        <f>IF(様式2!$I353="","",様式2!$I353)</f>
        <v/>
      </c>
      <c r="AO37" s="81" t="str">
        <f>IFERROR(様式2!$A398,AO36+1)</f>
        <v/>
      </c>
      <c r="AP37" s="78" t="str">
        <f>IF(AO37="","",様式2!$B398)</f>
        <v/>
      </c>
      <c r="AQ37" s="78" t="str">
        <f>IF(様式2!$D398="","",様式2!$D398)</f>
        <v/>
      </c>
      <c r="AR37" s="78" t="str">
        <f>IF(様式2!$E398="","",様式2!$E398)</f>
        <v/>
      </c>
      <c r="AS37" s="82" t="str">
        <f>IF(様式2!$I398="","",様式2!$I398)</f>
        <v/>
      </c>
      <c r="AT37" s="81" t="str">
        <f>IFERROR(様式2!$A443,AT36+1)</f>
        <v/>
      </c>
      <c r="AU37" s="78" t="str">
        <f>IF(AT37="","",様式2!$B443)</f>
        <v/>
      </c>
      <c r="AV37" s="78" t="str">
        <f>IF(様式2!$D443="","",様式2!$D443)</f>
        <v/>
      </c>
      <c r="AW37" s="78" t="str">
        <f>IF(様式2!$E443="","",様式2!$E443)</f>
        <v/>
      </c>
      <c r="AX37" s="82" t="str">
        <f>IF(様式2!$I443="","",様式2!$I443)</f>
        <v/>
      </c>
      <c r="AY37" s="81" t="str">
        <f>IFERROR(様式2!$A488,AY36+1)</f>
        <v/>
      </c>
      <c r="AZ37" s="78" t="str">
        <f>IF(AY37="","",様式2!$B488)</f>
        <v/>
      </c>
      <c r="BA37" s="78" t="str">
        <f>IF(様式2!$D488="","",様式2!$D488)</f>
        <v/>
      </c>
      <c r="BB37" s="78" t="str">
        <f>IF(様式2!$E488="","",様式2!$E488)</f>
        <v/>
      </c>
      <c r="BC37" s="82" t="str">
        <f>IF(様式2!$I488="","",様式2!$I488)</f>
        <v/>
      </c>
      <c r="BD37" s="81" t="str">
        <f>IFERROR(様式2!$A533,BD36+1)</f>
        <v/>
      </c>
      <c r="BE37" s="78" t="str">
        <f>IF(BD37="","",様式2!$B533)</f>
        <v/>
      </c>
      <c r="BF37" s="78" t="str">
        <f>IF(様式2!$D533="","",様式2!$D533)</f>
        <v/>
      </c>
      <c r="BG37" s="78" t="str">
        <f>IF(様式2!$E533="","",様式2!$E533)</f>
        <v/>
      </c>
      <c r="BH37" s="82" t="str">
        <f>IF(様式2!$I533="","",様式2!$I533)</f>
        <v/>
      </c>
      <c r="BI37" s="21"/>
    </row>
    <row r="38" spans="1:61" ht="25.5" customHeight="1">
      <c r="A38" s="71" t="str">
        <f>IFERROR(様式2!$A39,A37+1)</f>
        <v/>
      </c>
      <c r="B38" s="78" t="str">
        <f>IF(A38="","",様式2!$B39)</f>
        <v/>
      </c>
      <c r="C38" s="83" t="str">
        <f>IF(様式2!$D39="","",様式2!$D39)</f>
        <v/>
      </c>
      <c r="D38" s="83" t="str">
        <f>IF(様式2!$E39="","",様式2!$E39)</f>
        <v/>
      </c>
      <c r="E38" s="84" t="str">
        <f>IF(様式2!$I39="","",様式2!$I39)</f>
        <v/>
      </c>
      <c r="F38" s="81" t="str">
        <f>IFERROR(様式2!$A84,F37+1)</f>
        <v/>
      </c>
      <c r="G38" s="78" t="str">
        <f>IF(F38="","",様式2!$B84)</f>
        <v/>
      </c>
      <c r="H38" s="78" t="str">
        <f>IF(様式2!$D84="","",様式2!$D84)</f>
        <v/>
      </c>
      <c r="I38" s="78" t="str">
        <f>IF(様式2!$E84="","",様式2!$E84)</f>
        <v/>
      </c>
      <c r="J38" s="82" t="str">
        <f>IF(様式2!$I84="","",様式2!$I84)</f>
        <v/>
      </c>
      <c r="K38" s="81" t="str">
        <f>IFERROR(様式2!$A129,K37+1)</f>
        <v/>
      </c>
      <c r="L38" s="78" t="str">
        <f>IF(K38="","",様式2!$B129)</f>
        <v/>
      </c>
      <c r="M38" s="78" t="str">
        <f>IF(様式2!$D129="","",様式2!$D129)</f>
        <v/>
      </c>
      <c r="N38" s="78" t="str">
        <f>IF(様式2!$E129="","",様式2!$E129)</f>
        <v/>
      </c>
      <c r="O38" s="82" t="str">
        <f>IF(様式2!$I129="","",様式2!$I129)</f>
        <v/>
      </c>
      <c r="P38" s="81" t="str">
        <f>IFERROR(様式2!$A174,P37+1)</f>
        <v/>
      </c>
      <c r="Q38" s="78" t="str">
        <f>IF(P38="","",様式2!$B174)</f>
        <v/>
      </c>
      <c r="R38" s="78" t="str">
        <f>IF(様式2!$D174="","",様式2!$D174)</f>
        <v/>
      </c>
      <c r="S38" s="78" t="str">
        <f>IF(様式2!$E174="","",様式2!$E174)</f>
        <v/>
      </c>
      <c r="T38" s="82" t="str">
        <f>IF(様式2!$I174="","",様式2!$I174)</f>
        <v/>
      </c>
      <c r="U38" s="81" t="str">
        <f>IFERROR(様式2!$A219,U37+1)</f>
        <v/>
      </c>
      <c r="V38" s="78" t="str">
        <f>IF(U38="","",様式2!$B219)</f>
        <v/>
      </c>
      <c r="W38" s="78" t="str">
        <f>IF(様式2!$D219="","",様式2!$D219)</f>
        <v/>
      </c>
      <c r="X38" s="78" t="str">
        <f>IF(様式2!$E219="","",様式2!$E219)</f>
        <v/>
      </c>
      <c r="Y38" s="82" t="str">
        <f>IF(様式2!$I219="","",様式2!$I219)</f>
        <v/>
      </c>
      <c r="Z38" s="81" t="str">
        <f>IFERROR(様式2!$A264,Z37+1)</f>
        <v/>
      </c>
      <c r="AA38" s="78" t="str">
        <f>IF(Z38="","",様式2!$B264)</f>
        <v/>
      </c>
      <c r="AB38" s="78" t="str">
        <f>IF(様式2!$D264="","",様式2!$D264)</f>
        <v/>
      </c>
      <c r="AC38" s="78" t="str">
        <f>IF(様式2!$E264="","",様式2!$E264)</f>
        <v/>
      </c>
      <c r="AD38" s="82" t="str">
        <f>IF(様式2!$I264="","",様式2!$I264)</f>
        <v/>
      </c>
      <c r="AE38" s="81" t="str">
        <f>IFERROR(様式2!$A309,AE37+1)</f>
        <v/>
      </c>
      <c r="AF38" s="78" t="str">
        <f>IF(AE38="","",様式2!$B309)</f>
        <v/>
      </c>
      <c r="AG38" s="78" t="str">
        <f>IF(様式2!$D309="","",様式2!$D309)</f>
        <v/>
      </c>
      <c r="AH38" s="78" t="str">
        <f>IF(様式2!$E309="","",様式2!$E309)</f>
        <v/>
      </c>
      <c r="AI38" s="82" t="str">
        <f>IF(様式2!$I309="","",様式2!$I309)</f>
        <v/>
      </c>
      <c r="AJ38" s="81" t="str">
        <f>IFERROR(様式2!$A354,AJ37+1)</f>
        <v/>
      </c>
      <c r="AK38" s="78" t="str">
        <f>IF(AJ38="","",様式2!$B354)</f>
        <v/>
      </c>
      <c r="AL38" s="78" t="str">
        <f>IF(様式2!$D354="","",様式2!$D354)</f>
        <v/>
      </c>
      <c r="AM38" s="78" t="str">
        <f>IF(様式2!$E354="","",様式2!$E354)</f>
        <v/>
      </c>
      <c r="AN38" s="82" t="str">
        <f>IF(様式2!$I354="","",様式2!$I354)</f>
        <v/>
      </c>
      <c r="AO38" s="81" t="str">
        <f>IFERROR(様式2!$A399,AO37+1)</f>
        <v/>
      </c>
      <c r="AP38" s="78" t="str">
        <f>IF(AO38="","",様式2!$B399)</f>
        <v/>
      </c>
      <c r="AQ38" s="78" t="str">
        <f>IF(様式2!$D399="","",様式2!$D399)</f>
        <v/>
      </c>
      <c r="AR38" s="78" t="str">
        <f>IF(様式2!$E399="","",様式2!$E399)</f>
        <v/>
      </c>
      <c r="AS38" s="82" t="str">
        <f>IF(様式2!$I399="","",様式2!$I399)</f>
        <v/>
      </c>
      <c r="AT38" s="81" t="str">
        <f>IFERROR(様式2!$A444,AT37+1)</f>
        <v/>
      </c>
      <c r="AU38" s="78" t="str">
        <f>IF(AT38="","",様式2!$B444)</f>
        <v/>
      </c>
      <c r="AV38" s="78" t="str">
        <f>IF(様式2!$D444="","",様式2!$D444)</f>
        <v/>
      </c>
      <c r="AW38" s="78" t="str">
        <f>IF(様式2!$E444="","",様式2!$E444)</f>
        <v/>
      </c>
      <c r="AX38" s="82" t="str">
        <f>IF(様式2!$I444="","",様式2!$I444)</f>
        <v/>
      </c>
      <c r="AY38" s="81" t="str">
        <f>IFERROR(様式2!$A489,AY37+1)</f>
        <v/>
      </c>
      <c r="AZ38" s="78" t="str">
        <f>IF(AY38="","",様式2!$B489)</f>
        <v/>
      </c>
      <c r="BA38" s="78" t="str">
        <f>IF(様式2!$D489="","",様式2!$D489)</f>
        <v/>
      </c>
      <c r="BB38" s="78" t="str">
        <f>IF(様式2!$E489="","",様式2!$E489)</f>
        <v/>
      </c>
      <c r="BC38" s="82" t="str">
        <f>IF(様式2!$I489="","",様式2!$I489)</f>
        <v/>
      </c>
      <c r="BD38" s="81" t="str">
        <f>IFERROR(様式2!$A534,BD37+1)</f>
        <v/>
      </c>
      <c r="BE38" s="78" t="str">
        <f>IF(BD38="","",様式2!$B534)</f>
        <v/>
      </c>
      <c r="BF38" s="78" t="str">
        <f>IF(様式2!$D534="","",様式2!$D534)</f>
        <v/>
      </c>
      <c r="BG38" s="78" t="str">
        <f>IF(様式2!$E534="","",様式2!$E534)</f>
        <v/>
      </c>
      <c r="BH38" s="82" t="str">
        <f>IF(様式2!$I534="","",様式2!$I534)</f>
        <v/>
      </c>
      <c r="BI38" s="21"/>
    </row>
    <row r="39" spans="1:61" ht="25.5" customHeight="1" thickBot="1">
      <c r="A39" s="72" t="str">
        <f>IFERROR(様式2!$A40,A38+1)</f>
        <v/>
      </c>
      <c r="B39" s="85" t="str">
        <f>IF(A39="","",様式2!$B40)</f>
        <v/>
      </c>
      <c r="C39" s="74" t="str">
        <f>IF(様式2!$D40="","",様式2!$D40)</f>
        <v/>
      </c>
      <c r="D39" s="86" t="str">
        <f>IF(様式2!$E40="","",様式2!$E40)</f>
        <v/>
      </c>
      <c r="E39" s="87" t="str">
        <f>IF(様式2!$I40="","",様式2!$I40)</f>
        <v/>
      </c>
      <c r="F39" s="81" t="str">
        <f>IFERROR(様式2!$A85,F38+1)</f>
        <v/>
      </c>
      <c r="G39" s="78" t="str">
        <f>IF(F39="","",様式2!$B85)</f>
        <v/>
      </c>
      <c r="H39" s="78" t="str">
        <f>IF(様式2!$D85="","",様式2!$D85)</f>
        <v/>
      </c>
      <c r="I39" s="78" t="str">
        <f>IF(様式2!$E85="","",様式2!$E85)</f>
        <v/>
      </c>
      <c r="J39" s="82" t="str">
        <f>IF(様式2!$I85="","",様式2!$I85)</f>
        <v/>
      </c>
      <c r="K39" s="81" t="str">
        <f>IFERROR(様式2!$A130,K38+1)</f>
        <v/>
      </c>
      <c r="L39" s="78" t="str">
        <f>IF(K39="","",様式2!$B130)</f>
        <v/>
      </c>
      <c r="M39" s="78" t="str">
        <f>IF(様式2!$D130="","",様式2!$D130)</f>
        <v/>
      </c>
      <c r="N39" s="78" t="str">
        <f>IF(様式2!$E130="","",様式2!$E130)</f>
        <v/>
      </c>
      <c r="O39" s="82" t="str">
        <f>IF(様式2!$I130="","",様式2!$I130)</f>
        <v/>
      </c>
      <c r="P39" s="81" t="str">
        <f>IFERROR(様式2!$A175,P38+1)</f>
        <v/>
      </c>
      <c r="Q39" s="78" t="str">
        <f>IF(P39="","",様式2!$B175)</f>
        <v/>
      </c>
      <c r="R39" s="78" t="str">
        <f>IF(様式2!$D175="","",様式2!$D175)</f>
        <v/>
      </c>
      <c r="S39" s="78" t="str">
        <f>IF(様式2!$E175="","",様式2!$E175)</f>
        <v/>
      </c>
      <c r="T39" s="82" t="str">
        <f>IF(様式2!$I175="","",様式2!$I175)</f>
        <v/>
      </c>
      <c r="U39" s="81" t="str">
        <f>IFERROR(様式2!$A220,U38+1)</f>
        <v/>
      </c>
      <c r="V39" s="78" t="str">
        <f>IF(U39="","",様式2!$B220)</f>
        <v/>
      </c>
      <c r="W39" s="78" t="str">
        <f>IF(様式2!$D220="","",様式2!$D220)</f>
        <v/>
      </c>
      <c r="X39" s="78" t="str">
        <f>IF(様式2!$E220="","",様式2!$E220)</f>
        <v/>
      </c>
      <c r="Y39" s="82" t="str">
        <f>IF(様式2!$I220="","",様式2!$I220)</f>
        <v/>
      </c>
      <c r="Z39" s="81" t="str">
        <f>IFERROR(様式2!$A265,Z38+1)</f>
        <v/>
      </c>
      <c r="AA39" s="78" t="str">
        <f>IF(Z39="","",様式2!$B265)</f>
        <v/>
      </c>
      <c r="AB39" s="78" t="str">
        <f>IF(様式2!$D265="","",様式2!$D265)</f>
        <v/>
      </c>
      <c r="AC39" s="78" t="str">
        <f>IF(様式2!$E265="","",様式2!$E265)</f>
        <v/>
      </c>
      <c r="AD39" s="82" t="str">
        <f>IF(様式2!$I265="","",様式2!$I265)</f>
        <v/>
      </c>
      <c r="AE39" s="81" t="str">
        <f>IFERROR(様式2!$A310,AE38+1)</f>
        <v/>
      </c>
      <c r="AF39" s="78" t="str">
        <f>IF(AE39="","",様式2!$B310)</f>
        <v/>
      </c>
      <c r="AG39" s="78" t="str">
        <f>IF(様式2!$D310="","",様式2!$D310)</f>
        <v/>
      </c>
      <c r="AH39" s="78" t="str">
        <f>IF(様式2!$E310="","",様式2!$E310)</f>
        <v/>
      </c>
      <c r="AI39" s="82" t="str">
        <f>IF(様式2!$I310="","",様式2!$I310)</f>
        <v/>
      </c>
      <c r="AJ39" s="81" t="str">
        <f>IFERROR(様式2!$A355,AJ38+1)</f>
        <v/>
      </c>
      <c r="AK39" s="78" t="str">
        <f>IF(AJ39="","",様式2!$B355)</f>
        <v/>
      </c>
      <c r="AL39" s="78" t="str">
        <f>IF(様式2!$D355="","",様式2!$D355)</f>
        <v/>
      </c>
      <c r="AM39" s="78" t="str">
        <f>IF(様式2!$E355="","",様式2!$E355)</f>
        <v/>
      </c>
      <c r="AN39" s="82" t="str">
        <f>IF(様式2!$I355="","",様式2!$I355)</f>
        <v/>
      </c>
      <c r="AO39" s="81" t="str">
        <f>IFERROR(様式2!$A400,AO38+1)</f>
        <v/>
      </c>
      <c r="AP39" s="78" t="str">
        <f>IF(AO39="","",様式2!$B400)</f>
        <v/>
      </c>
      <c r="AQ39" s="78" t="str">
        <f>IF(様式2!$D400="","",様式2!$D400)</f>
        <v/>
      </c>
      <c r="AR39" s="78" t="str">
        <f>IF(様式2!$E400="","",様式2!$E400)</f>
        <v/>
      </c>
      <c r="AS39" s="82" t="str">
        <f>IF(様式2!$I400="","",様式2!$I400)</f>
        <v/>
      </c>
      <c r="AT39" s="81" t="str">
        <f>IFERROR(様式2!$A445,AT38+1)</f>
        <v/>
      </c>
      <c r="AU39" s="78" t="str">
        <f>IF(AT39="","",様式2!$B445)</f>
        <v/>
      </c>
      <c r="AV39" s="78" t="str">
        <f>IF(様式2!$D445="","",様式2!$D445)</f>
        <v/>
      </c>
      <c r="AW39" s="78" t="str">
        <f>IF(様式2!$E445="","",様式2!$E445)</f>
        <v/>
      </c>
      <c r="AX39" s="82" t="str">
        <f>IF(様式2!$I445="","",様式2!$I445)</f>
        <v/>
      </c>
      <c r="AY39" s="81" t="str">
        <f>IFERROR(様式2!$A490,AY38+1)</f>
        <v/>
      </c>
      <c r="AZ39" s="78" t="str">
        <f>IF(AY39="","",様式2!$B490)</f>
        <v/>
      </c>
      <c r="BA39" s="78" t="str">
        <f>IF(様式2!$D490="","",様式2!$D490)</f>
        <v/>
      </c>
      <c r="BB39" s="78" t="str">
        <f>IF(様式2!$E490="","",様式2!$E490)</f>
        <v/>
      </c>
      <c r="BC39" s="82" t="str">
        <f>IF(様式2!$I490="","",様式2!$I490)</f>
        <v/>
      </c>
      <c r="BD39" s="81" t="str">
        <f>IFERROR(様式2!$A535,BD38+1)</f>
        <v/>
      </c>
      <c r="BE39" s="78" t="str">
        <f>IF(BD39="","",様式2!$B535)</f>
        <v/>
      </c>
      <c r="BF39" s="78" t="str">
        <f>IF(様式2!$D535="","",様式2!$D535)</f>
        <v/>
      </c>
      <c r="BG39" s="78" t="str">
        <f>IF(様式2!$E535="","",様式2!$E535)</f>
        <v/>
      </c>
      <c r="BH39" s="82" t="str">
        <f>IF(様式2!$I535="","",様式2!$I535)</f>
        <v/>
      </c>
      <c r="BI39" s="21"/>
    </row>
    <row r="40" spans="1:61" s="7" customFormat="1" ht="25.5" customHeight="1" thickTop="1">
      <c r="A40" s="437" t="s">
        <v>147</v>
      </c>
      <c r="B40" s="438"/>
      <c r="C40" s="88" t="str">
        <f>C48</f>
        <v/>
      </c>
      <c r="D40" s="89" t="str">
        <f>D48</f>
        <v/>
      </c>
      <c r="E40" s="90"/>
      <c r="F40" s="437" t="s">
        <v>147</v>
      </c>
      <c r="G40" s="438"/>
      <c r="H40" s="88" t="str">
        <f>H48</f>
        <v/>
      </c>
      <c r="I40" s="89" t="str">
        <f>I48</f>
        <v/>
      </c>
      <c r="J40" s="90"/>
      <c r="K40" s="437" t="s">
        <v>147</v>
      </c>
      <c r="L40" s="438"/>
      <c r="M40" s="88" t="str">
        <f>M48</f>
        <v/>
      </c>
      <c r="N40" s="89" t="str">
        <f>N48</f>
        <v/>
      </c>
      <c r="O40" s="90"/>
      <c r="P40" s="437" t="s">
        <v>147</v>
      </c>
      <c r="Q40" s="438"/>
      <c r="R40" s="88" t="str">
        <f>R48</f>
        <v/>
      </c>
      <c r="S40" s="91" t="str">
        <f>S48</f>
        <v/>
      </c>
      <c r="T40" s="90"/>
      <c r="U40" s="437" t="s">
        <v>147</v>
      </c>
      <c r="V40" s="438"/>
      <c r="W40" s="88" t="str">
        <f>W48</f>
        <v/>
      </c>
      <c r="X40" s="89" t="str">
        <f>X48</f>
        <v/>
      </c>
      <c r="Y40" s="90"/>
      <c r="Z40" s="437" t="s">
        <v>147</v>
      </c>
      <c r="AA40" s="438"/>
      <c r="AB40" s="88" t="str">
        <f>AB48</f>
        <v/>
      </c>
      <c r="AC40" s="89" t="str">
        <f>AC48</f>
        <v/>
      </c>
      <c r="AD40" s="90"/>
      <c r="AE40" s="437" t="s">
        <v>147</v>
      </c>
      <c r="AF40" s="438"/>
      <c r="AG40" s="88" t="str">
        <f>AG48</f>
        <v/>
      </c>
      <c r="AH40" s="89" t="str">
        <f>AH48</f>
        <v/>
      </c>
      <c r="AI40" s="90"/>
      <c r="AJ40" s="437" t="s">
        <v>147</v>
      </c>
      <c r="AK40" s="438"/>
      <c r="AL40" s="88" t="str">
        <f>AL48</f>
        <v/>
      </c>
      <c r="AM40" s="91" t="str">
        <f>AM48</f>
        <v/>
      </c>
      <c r="AN40" s="90"/>
      <c r="AO40" s="437" t="s">
        <v>147</v>
      </c>
      <c r="AP40" s="438"/>
      <c r="AQ40" s="88" t="str">
        <f>AQ48</f>
        <v/>
      </c>
      <c r="AR40" s="89" t="str">
        <f>AR48</f>
        <v/>
      </c>
      <c r="AS40" s="90"/>
      <c r="AT40" s="437" t="s">
        <v>147</v>
      </c>
      <c r="AU40" s="438"/>
      <c r="AV40" s="88" t="str">
        <f>AV48</f>
        <v/>
      </c>
      <c r="AW40" s="89" t="str">
        <f>AW48</f>
        <v/>
      </c>
      <c r="AX40" s="90"/>
      <c r="AY40" s="437" t="s">
        <v>147</v>
      </c>
      <c r="AZ40" s="438"/>
      <c r="BA40" s="88" t="str">
        <f>BA48</f>
        <v/>
      </c>
      <c r="BB40" s="89" t="str">
        <f>BB48</f>
        <v/>
      </c>
      <c r="BC40" s="90"/>
      <c r="BD40" s="437" t="s">
        <v>147</v>
      </c>
      <c r="BE40" s="438"/>
      <c r="BF40" s="88" t="str">
        <f>BF48</f>
        <v/>
      </c>
      <c r="BG40" s="91" t="str">
        <f>BG48</f>
        <v/>
      </c>
      <c r="BH40" s="92"/>
      <c r="BI40" s="19"/>
    </row>
    <row r="41" spans="1:61" s="7" customFormat="1" ht="25.5" customHeight="1" thickBot="1">
      <c r="A41" s="55"/>
      <c r="B41" s="55"/>
      <c r="C41" s="55"/>
      <c r="D41" s="55"/>
      <c r="E41" s="55"/>
      <c r="F41" s="55"/>
      <c r="G41" s="55"/>
      <c r="H41" s="55"/>
      <c r="I41" s="55"/>
      <c r="J41" s="55"/>
      <c r="K41" s="55"/>
      <c r="L41" s="55"/>
      <c r="M41" s="55"/>
      <c r="N41" s="55"/>
      <c r="O41" s="55"/>
      <c r="P41" s="55"/>
      <c r="Q41" s="55"/>
      <c r="R41" s="55"/>
      <c r="S41" s="55"/>
      <c r="T41" s="55"/>
      <c r="U41" s="55"/>
      <c r="V41" s="55"/>
      <c r="W41" s="5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row>
    <row r="42" spans="1:61" s="7" customFormat="1" ht="25.5" customHeight="1">
      <c r="A42" s="15"/>
      <c r="B42" s="449" t="s">
        <v>150</v>
      </c>
      <c r="C42" s="450"/>
      <c r="D42" s="450"/>
      <c r="E42" s="63"/>
      <c r="F42" s="453" t="str">
        <f>SUM(C46,H46,M46,R46,W46,AB46,AG46,AL46,AQ46,AV46,BA46,BF46)&amp;" / "&amp;SUM(C47,H47,M47,R47,W47,AB47,AG47,AL47,AQ47,AV47,BA47,BF47)&amp;" = "</f>
        <v xml:space="preserve">0 / 0 = </v>
      </c>
      <c r="G42" s="454"/>
      <c r="H42" s="64" t="str">
        <f>IFERROR(ROUNDDOWN(SUM(C46,H46,M46,R46,W46,AB46,AG46,AL46,AQ46,AV46,BA46,BF46)/SUM(C47,H47,M47,R47,W47,AB47,AG47,AL47,AQ47,AV47,BA47,BF47),3),"　　　%")</f>
        <v>　　　%</v>
      </c>
      <c r="I42" s="59"/>
      <c r="J42" s="35"/>
      <c r="K42" s="443" t="str">
        <f>IFERROR(IF(H42=0,"―",IF(H42&gt;=0.285,"4週8休以上",IF(H42&gt;=0.25,"4週7休以上4週8休未満",IF(H42&gt;=0.214,"4週6休以上4週7休未満",IF(0.214&gt;H42,"4週6休未満"))))),"")</f>
        <v>4週8休以上</v>
      </c>
      <c r="L42" s="444"/>
      <c r="M42" s="444"/>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row>
    <row r="43" spans="1:61" s="7" customFormat="1" ht="25.5" customHeight="1" thickBot="1">
      <c r="A43" s="15"/>
      <c r="B43" s="451" t="s">
        <v>149</v>
      </c>
      <c r="C43" s="452"/>
      <c r="D43" s="452"/>
      <c r="E43" s="61"/>
      <c r="F43" s="455" t="str">
        <f>SUM(D46,I46,N46,S46,X46,AC46,AH46,AM46,AR46,AW46,BB46,BG46)&amp;" / "&amp;SUM(D47,I47,N47,S47,X47,AC47,AH47,AM47,AR47,AW47,BB47,BG47)&amp;" = "</f>
        <v xml:space="preserve">0 / 0 = </v>
      </c>
      <c r="G43" s="452"/>
      <c r="H43" s="62" t="str">
        <f>IFERROR(ROUNDDOWN(SUM(D46,I46,N46,S46,X46,AC46,AH46,AM46,AR46,AW46,BB46,BG46)/SUM(D47,I47,N47,S47,X47,AC47,AH47,AM47,AR47,AW47,BB47,BG47),3),"　　　%")</f>
        <v>　　　%</v>
      </c>
      <c r="I43" s="57"/>
      <c r="J43" s="15"/>
      <c r="K43" s="447" t="str">
        <f>IFERROR(IF(H43=0,"―",IF(H43&gt;=0.7,"70%以上","4週6休未満")),"")</f>
        <v>70%以上</v>
      </c>
      <c r="L43" s="448"/>
      <c r="M43" s="448"/>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row>
    <row r="44" spans="1:61" s="7" customFormat="1" ht="36" customHeight="1">
      <c r="A44" s="56"/>
      <c r="B44" s="56"/>
      <c r="C44" s="56"/>
      <c r="D44" s="56"/>
      <c r="E44" s="56"/>
      <c r="F44" s="56"/>
      <c r="G44" s="56"/>
      <c r="H44" s="56"/>
      <c r="I44" s="56"/>
      <c r="J44" s="56"/>
      <c r="K44" s="56"/>
      <c r="L44" s="56"/>
      <c r="M44" s="56"/>
      <c r="N44" s="56"/>
      <c r="O44" s="56"/>
      <c r="P44" s="56"/>
      <c r="Q44" s="56"/>
      <c r="R44" s="56"/>
      <c r="S44" s="56"/>
      <c r="T44" s="56"/>
      <c r="U44" s="56"/>
      <c r="V44" s="56"/>
      <c r="W44" s="56"/>
      <c r="X44" s="54"/>
      <c r="Y44" s="54"/>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row>
    <row r="45" spans="1:61" ht="22.5" customHeight="1">
      <c r="A45" s="5" t="s">
        <v>36</v>
      </c>
      <c r="C45" s="6">
        <f>様式2!$M5</f>
        <v>1</v>
      </c>
      <c r="H45" s="6">
        <f>様式2!$M50</f>
        <v>2</v>
      </c>
      <c r="M45" s="6">
        <f>様式2!$M95</f>
        <v>3</v>
      </c>
      <c r="R45" s="6">
        <f>様式2!$M140</f>
        <v>4</v>
      </c>
      <c r="W45" s="6">
        <f>様式2!$M185</f>
        <v>5</v>
      </c>
      <c r="AB45" s="6">
        <f>様式2!$M230</f>
        <v>6</v>
      </c>
      <c r="AG45" s="6">
        <f>様式2!$M275</f>
        <v>7</v>
      </c>
      <c r="AL45" s="6">
        <f>様式2!$M320</f>
        <v>8</v>
      </c>
      <c r="AQ45" s="6">
        <f>様式2!$M365</f>
        <v>9</v>
      </c>
      <c r="AV45" s="6">
        <f>様式2!$M410</f>
        <v>10</v>
      </c>
      <c r="BA45" s="6">
        <f>様式2!$M455</f>
        <v>11</v>
      </c>
      <c r="BF45" s="6">
        <f>様式2!$M500</f>
        <v>12</v>
      </c>
    </row>
    <row r="46" spans="1:61" ht="22.5" customHeight="1">
      <c r="A46" s="31" t="s">
        <v>31</v>
      </c>
      <c r="C46" s="6">
        <f>様式2!$D42</f>
        <v>0</v>
      </c>
      <c r="D46" s="6">
        <f>様式2!$E42</f>
        <v>0</v>
      </c>
      <c r="H46" s="6">
        <f>様式2!$D87</f>
        <v>0</v>
      </c>
      <c r="I46" s="6">
        <f>様式2!$E87</f>
        <v>0</v>
      </c>
      <c r="M46" s="6">
        <f>様式2!$D132</f>
        <v>0</v>
      </c>
      <c r="N46" s="6">
        <f>様式2!$E132</f>
        <v>0</v>
      </c>
      <c r="R46" s="6">
        <f>様式2!$D177</f>
        <v>0</v>
      </c>
      <c r="S46" s="6">
        <f>様式2!$E177</f>
        <v>0</v>
      </c>
      <c r="W46" s="6">
        <f>様式2!$D222</f>
        <v>0</v>
      </c>
      <c r="X46" s="6">
        <f>様式2!$E222</f>
        <v>0</v>
      </c>
      <c r="AB46" s="6">
        <f>様式2!$D267</f>
        <v>0</v>
      </c>
      <c r="AC46" s="6">
        <f>様式2!$E267</f>
        <v>0</v>
      </c>
      <c r="AG46" s="6">
        <f>様式2!$D312</f>
        <v>0</v>
      </c>
      <c r="AH46" s="6">
        <f>様式2!$E312</f>
        <v>0</v>
      </c>
      <c r="AL46" s="6">
        <f>様式2!$D357</f>
        <v>0</v>
      </c>
      <c r="AM46" s="6">
        <f>様式2!$E357</f>
        <v>0</v>
      </c>
      <c r="AQ46" s="6">
        <f>様式2!$D402</f>
        <v>0</v>
      </c>
      <c r="AR46" s="6">
        <f>様式2!$E402</f>
        <v>0</v>
      </c>
      <c r="AV46" s="6">
        <f>様式2!$D447</f>
        <v>0</v>
      </c>
      <c r="AW46" s="6">
        <f>様式2!$E447</f>
        <v>0</v>
      </c>
      <c r="BA46" s="6">
        <f>様式2!$D492</f>
        <v>0</v>
      </c>
      <c r="BB46" s="6">
        <f>様式2!$E492</f>
        <v>0</v>
      </c>
      <c r="BF46" s="6">
        <f>様式2!$D537</f>
        <v>0</v>
      </c>
      <c r="BG46" s="6">
        <f>様式2!$E537</f>
        <v>0</v>
      </c>
    </row>
    <row r="47" spans="1:61" ht="22.5" customHeight="1">
      <c r="A47" s="31" t="s">
        <v>30</v>
      </c>
      <c r="C47" s="6">
        <f>様式2!$D43</f>
        <v>0</v>
      </c>
      <c r="D47" s="6">
        <f>様式2!$E43</f>
        <v>0</v>
      </c>
      <c r="H47" s="6">
        <f>様式2!$D88</f>
        <v>0</v>
      </c>
      <c r="I47" s="6">
        <f>様式2!$E88</f>
        <v>0</v>
      </c>
      <c r="M47" s="6">
        <f>様式2!$D133</f>
        <v>0</v>
      </c>
      <c r="N47" s="6">
        <f>様式2!$E133</f>
        <v>0</v>
      </c>
      <c r="R47" s="6">
        <f>様式2!$D178</f>
        <v>0</v>
      </c>
      <c r="S47" s="6">
        <f>様式2!$E178</f>
        <v>0</v>
      </c>
      <c r="W47" s="6">
        <f>様式2!$D223</f>
        <v>0</v>
      </c>
      <c r="X47" s="6">
        <f>様式2!$E223</f>
        <v>0</v>
      </c>
      <c r="AB47" s="6">
        <f>様式2!$D268</f>
        <v>0</v>
      </c>
      <c r="AC47" s="6">
        <f>様式2!$E268</f>
        <v>0</v>
      </c>
      <c r="AG47" s="6">
        <f>様式2!$D313</f>
        <v>0</v>
      </c>
      <c r="AH47" s="6">
        <f>様式2!$E313</f>
        <v>0</v>
      </c>
      <c r="AL47" s="6">
        <f>様式2!$D358</f>
        <v>0</v>
      </c>
      <c r="AM47" s="6">
        <f>様式2!$E358</f>
        <v>0</v>
      </c>
      <c r="AQ47" s="6">
        <f>様式2!$D403</f>
        <v>0</v>
      </c>
      <c r="AR47" s="6">
        <f>様式2!$E403</f>
        <v>0</v>
      </c>
      <c r="AV47" s="6">
        <f>様式2!$D448</f>
        <v>0</v>
      </c>
      <c r="AW47" s="6">
        <f>様式2!$E448</f>
        <v>0</v>
      </c>
      <c r="BA47" s="6">
        <f>様式2!$D493</f>
        <v>0</v>
      </c>
      <c r="BB47" s="6">
        <f>様式2!$E493</f>
        <v>0</v>
      </c>
      <c r="BF47" s="6">
        <f>様式2!$D538</f>
        <v>0</v>
      </c>
      <c r="BG47" s="6">
        <f>様式2!$E538</f>
        <v>0</v>
      </c>
    </row>
    <row r="48" spans="1:61" ht="22.5" customHeight="1">
      <c r="A48" s="31" t="s">
        <v>68</v>
      </c>
      <c r="C48" s="60" t="str">
        <f>IFERROR(ROUNDDOWN(C46/C47,3),"")</f>
        <v/>
      </c>
      <c r="D48" s="60" t="str">
        <f>IFERROR(ROUNDDOWN(D46/D47,3),"")</f>
        <v/>
      </c>
      <c r="H48" s="60" t="str">
        <f>IFERROR(ROUNDDOWN(H46/H47,3),"")</f>
        <v/>
      </c>
      <c r="I48" s="60" t="str">
        <f>IFERROR(ROUNDDOWN(I46/I47,3),"")</f>
        <v/>
      </c>
      <c r="M48" s="60" t="str">
        <f>IFERROR(ROUNDDOWN(M46/M47,3),"")</f>
        <v/>
      </c>
      <c r="N48" s="60" t="str">
        <f>IFERROR(ROUNDDOWN(N46/N47,3),"")</f>
        <v/>
      </c>
      <c r="R48" s="60" t="str">
        <f>IFERROR(ROUNDDOWN(R46/R47,3),"")</f>
        <v/>
      </c>
      <c r="S48" s="60" t="str">
        <f>IFERROR(ROUNDDOWN(S46/S47,3),"")</f>
        <v/>
      </c>
      <c r="W48" s="60" t="str">
        <f>IFERROR(ROUNDDOWN(W46/W47,3),"")</f>
        <v/>
      </c>
      <c r="X48" s="60" t="str">
        <f>IFERROR(ROUNDDOWN(X46/X47,3),"")</f>
        <v/>
      </c>
      <c r="AB48" s="60" t="str">
        <f>IFERROR(ROUNDDOWN(AB46/AB47,3),"")</f>
        <v/>
      </c>
      <c r="AC48" s="60" t="str">
        <f>IFERROR(ROUNDDOWN(AC46/AC47,3),"")</f>
        <v/>
      </c>
      <c r="AG48" s="60" t="str">
        <f>IFERROR(ROUNDDOWN(AG46/AG47,3),"")</f>
        <v/>
      </c>
      <c r="AH48" s="60" t="str">
        <f>IFERROR(ROUNDDOWN(AH46/AH47,3),"")</f>
        <v/>
      </c>
      <c r="AL48" s="60" t="str">
        <f>IFERROR(ROUNDDOWN(AL46/AL47,3),"")</f>
        <v/>
      </c>
      <c r="AM48" s="60" t="str">
        <f>IFERROR(ROUNDDOWN(AM46/AM47,3),"")</f>
        <v/>
      </c>
      <c r="AQ48" s="60" t="str">
        <f>IFERROR(ROUNDDOWN(AQ46/AQ47,3),"")</f>
        <v/>
      </c>
      <c r="AR48" s="60" t="str">
        <f>IFERROR(ROUNDDOWN(AR46/AR47,3),"")</f>
        <v/>
      </c>
      <c r="AV48" s="60" t="str">
        <f>IFERROR(ROUNDDOWN(AV46/AV47,3),"")</f>
        <v/>
      </c>
      <c r="AW48" s="60" t="str">
        <f>IFERROR(ROUNDDOWN(AW46/AW47,3),"")</f>
        <v/>
      </c>
      <c r="BA48" s="60" t="str">
        <f>IFERROR(ROUNDDOWN(BA46/BA47,3),"")</f>
        <v/>
      </c>
      <c r="BB48" s="60" t="str">
        <f>IFERROR(ROUNDDOWN(BB46/BB47,3),"")</f>
        <v/>
      </c>
      <c r="BF48" s="60" t="str">
        <f>IFERROR(ROUNDDOWN(BF46/BF47,3),"")</f>
        <v/>
      </c>
      <c r="BG48" s="60" t="str">
        <f>IFERROR(ROUNDDOWN(BG46/BG47,3),"")</f>
        <v/>
      </c>
    </row>
    <row r="49" spans="1:59" ht="21" customHeight="1">
      <c r="A49" s="31"/>
      <c r="C49" s="6" t="str">
        <f>IFERROR(IF(C48="","",IF(C48&gt;=0.285,"4週8休以上",IF(C48&gt;=0.25,"4週7休以上4週8休未満",IF(C48&gt;=0.214,"4週6休以上4週7休未満",IF(0.214&gt;C48,"4週6休未満"))))),"")</f>
        <v/>
      </c>
      <c r="D49" s="6" t="str">
        <f>IFERROR(IF(D48="","",IF(D48&gt;=0.7,"70%以上","70%未満")),"")</f>
        <v/>
      </c>
      <c r="H49" s="29" t="str">
        <f>IFERROR(IF(H48="","",IF(H48&gt;=0.285,"4週8休以上",IF(H48&gt;=0.25,"4週7休以上4週8休未満",IF(H48&gt;=0.214,"4週6休以上4週7休未満",IF(0.214&gt;H48,"4週6休未満"))))),"")</f>
        <v/>
      </c>
      <c r="I49" s="6" t="str">
        <f>IFERROR(IF(I48="","",IF(I48&gt;=0.7,"70%以上","70%未満")),"")</f>
        <v/>
      </c>
      <c r="M49" s="6" t="str">
        <f>IFERROR(IF(M48="","",IF(M48&gt;=0.285,"4週8休以上",IF(M48&gt;=0.25,"4週7休以上4週8休未満",IF(M48&gt;=0.214,"4週6休以上4週7休未満",IF(0.214&gt;M48,"4週6休未満"))))),"")</f>
        <v/>
      </c>
      <c r="N49" s="6" t="str">
        <f>IFERROR(IF(N48="","",IF(N48&gt;=0.7,"70%以上","70%未満")),"")</f>
        <v/>
      </c>
      <c r="R49" s="6" t="str">
        <f>IFERROR(IF(R48="","",IF(R48&gt;=0.285,"4週8休以上",IF(R48&gt;=0.25,"4週7休以上4週8休未満",IF(R48&gt;=0.214,"4週6休以上4週7休未満",IF(0.214&gt;R48,"4週6休未満"))))),"")</f>
        <v/>
      </c>
      <c r="S49" s="6" t="str">
        <f>IFERROR(IF(S48="","",IF(S48&gt;=0.7,"70%以上","70%未満")),"")</f>
        <v/>
      </c>
      <c r="W49" s="6" t="str">
        <f>IFERROR(IF(W48="","",IF(W48&gt;=0.285,"4週8休以上",IF(W48&gt;=0.25,"4週7休以上4週8休未満",IF(W48&gt;=0.214,"4週6休以上4週7休未満",IF(0.214&gt;W48,"4週6休未満"))))),"")</f>
        <v/>
      </c>
      <c r="X49" s="6" t="str">
        <f>IFERROR(IF(X48="","",IF(X48&gt;=0.7,"70%以上","70%未満")),"")</f>
        <v/>
      </c>
      <c r="AB49" s="6" t="str">
        <f>IFERROR(IF(AB48="","",IF(AB48&gt;=0.285,"4週8休以上",IF(AB48&gt;=0.25,"4週7休以上4週8休未満",IF(AB48&gt;=0.214,"4週6休以上4週7休未満",IF(0.214&gt;AB48,"4週6休未満"))))),"")</f>
        <v/>
      </c>
      <c r="AC49" s="6" t="str">
        <f>IFERROR(IF(AC48="","",IF(AC48&gt;=0.7,"70%以上","70%未満")),"")</f>
        <v/>
      </c>
      <c r="AG49" s="6" t="str">
        <f>IFERROR(IF(AG48="","",IF(AG48&gt;=0.285,"4週8休以上",IF(AG48&gt;=0.25,"4週7休以上4週8休未満",IF(AG48&gt;=0.214,"4週6休以上4週7休未満",IF(0.214&gt;AG48,"4週6休未満"))))),"")</f>
        <v/>
      </c>
      <c r="AH49" s="6" t="str">
        <f>IFERROR(IF(AH48="","",IF(AH48&gt;=0.7,"70%以上","70%未満")),"")</f>
        <v/>
      </c>
      <c r="AL49" s="6" t="str">
        <f>IFERROR(IF(AL48="","",IF(AL48&gt;=0.285,"4週8休以上",IF(AL48&gt;=0.25,"4週7休以上4週8休未満",IF(AL48&gt;=0.214,"4週6休以上4週7休未満",IF(0.214&gt;AL48,"4週6休未満"))))),"")</f>
        <v/>
      </c>
      <c r="AM49" s="6" t="str">
        <f>IFERROR(IF(AM48="","",IF(AM48&gt;=0.7,"70%以上","70%未満")),"")</f>
        <v/>
      </c>
      <c r="AQ49" s="6" t="str">
        <f>IFERROR(IF(AQ48="","",IF(AQ48&gt;=0.285,"4週8休以上",IF(AQ48&gt;=0.25,"4週7休以上4週8休未満",IF(AQ48&gt;=0.214,"4週6休以上4週7休未満",IF(0.214&gt;AQ48,"4週6休未満"))))),"")</f>
        <v/>
      </c>
      <c r="AR49" s="6" t="str">
        <f>IFERROR(IF(AR48="","",IF(AR48&gt;=0.7,"70%以上","70%未満")),"")</f>
        <v/>
      </c>
      <c r="AV49" s="6" t="str">
        <f>IFERROR(IF(AV48="","",IF(AV48&gt;=0.285,"4週8休以上",IF(AV48&gt;=0.25,"4週7休以上4週8休未満",IF(AV48&gt;=0.214,"4週6休以上4週7休未満",IF(0.214&gt;AV48,"4週6休未満"))))),"")</f>
        <v/>
      </c>
      <c r="AW49" s="6" t="str">
        <f>IFERROR(IF(AW48="","",IF(AW48&gt;=0.7,"70%以上","70%未満")),"")</f>
        <v/>
      </c>
      <c r="BA49" s="6" t="str">
        <f>IFERROR(IF(BA48="","",IF(BA48&gt;=0.285,"4週8休以上",IF(BA48&gt;=0.25,"4週7休以上4週8休未満",IF(BA48&gt;=0.214,"4週6休以上4週7休未満",IF(0.214&gt;BA48,"4週6休未満"))))),"")</f>
        <v/>
      </c>
      <c r="BB49" s="6" t="str">
        <f>IFERROR(IF(BB48="","",IF(BB48&gt;=0.7,"70%以上","70%未満")),"")</f>
        <v/>
      </c>
      <c r="BF49" s="6" t="str">
        <f>IFERROR(IF(BF48="","",IF(BF48&gt;=0.285,"4週8休以上",IF(BF48&gt;=0.25,"4週7休以上4週8休未満",IF(BF48&gt;=0.214,"4週6休以上4週7休未満",IF(0.214&gt;BF48,"4週6休未満"))))),"")</f>
        <v/>
      </c>
      <c r="BG49" s="6" t="str">
        <f>IFERROR(IF(BG48="","",IF(BG48&gt;=0.7,"70%以上","70%未満")),"")</f>
        <v/>
      </c>
    </row>
    <row r="50" spans="1:59" ht="22.5" customHeight="1">
      <c r="A50" s="5" t="s">
        <v>69</v>
      </c>
    </row>
    <row r="51" spans="1:59" ht="22.5" customHeight="1">
      <c r="A51" s="31" t="s">
        <v>31</v>
      </c>
      <c r="C51" s="6">
        <f>C46</f>
        <v>0</v>
      </c>
      <c r="D51" s="6">
        <f>D46</f>
        <v>0</v>
      </c>
      <c r="H51" s="6">
        <f>C51+H46</f>
        <v>0</v>
      </c>
      <c r="I51" s="6">
        <f>D51+I46</f>
        <v>0</v>
      </c>
      <c r="M51" s="6">
        <f>H51+M46</f>
        <v>0</v>
      </c>
      <c r="N51" s="6">
        <f>I51+N46</f>
        <v>0</v>
      </c>
      <c r="R51" s="6">
        <f>M51+R46</f>
        <v>0</v>
      </c>
      <c r="S51" s="6">
        <f>N51+S46</f>
        <v>0</v>
      </c>
      <c r="W51" s="6">
        <f>R51+W46</f>
        <v>0</v>
      </c>
      <c r="X51" s="6">
        <f>S51+X46</f>
        <v>0</v>
      </c>
      <c r="AB51" s="6">
        <f>W51+AB46</f>
        <v>0</v>
      </c>
      <c r="AC51" s="6">
        <f>X51+AC46</f>
        <v>0</v>
      </c>
      <c r="AG51" s="6">
        <f>AB51+AG46</f>
        <v>0</v>
      </c>
      <c r="AH51" s="6">
        <f>AC51+AH46</f>
        <v>0</v>
      </c>
      <c r="AL51" s="6">
        <f>AG51+AL46</f>
        <v>0</v>
      </c>
      <c r="AM51" s="6">
        <f>AH51+AM46</f>
        <v>0</v>
      </c>
      <c r="AQ51" s="6">
        <f>AL51+AQ46</f>
        <v>0</v>
      </c>
      <c r="AR51" s="6">
        <f>AM51+AR46</f>
        <v>0</v>
      </c>
      <c r="AV51" s="6">
        <f>AQ51+AV46</f>
        <v>0</v>
      </c>
      <c r="AW51" s="6">
        <f>AR51+AW46</f>
        <v>0</v>
      </c>
      <c r="BA51" s="6">
        <f>AV51+BA46</f>
        <v>0</v>
      </c>
      <c r="BB51" s="6">
        <f>AW51+BB46</f>
        <v>0</v>
      </c>
      <c r="BF51" s="6">
        <f>BA51+BF46</f>
        <v>0</v>
      </c>
      <c r="BG51" s="6">
        <f>BB51+BG46</f>
        <v>0</v>
      </c>
    </row>
    <row r="52" spans="1:59" ht="22.5" customHeight="1">
      <c r="A52" s="31" t="s">
        <v>30</v>
      </c>
      <c r="C52" s="6">
        <f>C47</f>
        <v>0</v>
      </c>
      <c r="D52" s="6">
        <f>D47</f>
        <v>0</v>
      </c>
      <c r="H52" s="6">
        <f>C52+H47</f>
        <v>0</v>
      </c>
      <c r="I52" s="6">
        <f>D52+I47</f>
        <v>0</v>
      </c>
      <c r="M52" s="6">
        <f>H52+M47</f>
        <v>0</v>
      </c>
      <c r="N52" s="6">
        <f>I52+N47</f>
        <v>0</v>
      </c>
      <c r="R52" s="6">
        <f>M52+R47</f>
        <v>0</v>
      </c>
      <c r="S52" s="6">
        <f>N52+S47</f>
        <v>0</v>
      </c>
      <c r="W52" s="6">
        <f>R52+W47</f>
        <v>0</v>
      </c>
      <c r="X52" s="6">
        <f>S52+X47</f>
        <v>0</v>
      </c>
      <c r="AB52" s="6">
        <f>W52+AB47</f>
        <v>0</v>
      </c>
      <c r="AC52" s="6">
        <f>X52+AC47</f>
        <v>0</v>
      </c>
      <c r="AG52" s="6">
        <f>AB52+AG47</f>
        <v>0</v>
      </c>
      <c r="AH52" s="6">
        <f>AC52+AH47</f>
        <v>0</v>
      </c>
      <c r="AL52" s="6">
        <f>AG52+AL47</f>
        <v>0</v>
      </c>
      <c r="AM52" s="6">
        <f>AH52+AM47</f>
        <v>0</v>
      </c>
      <c r="AQ52" s="6">
        <f>AL52+AQ47</f>
        <v>0</v>
      </c>
      <c r="AR52" s="6">
        <f>AM52+AR47</f>
        <v>0</v>
      </c>
      <c r="AV52" s="6">
        <f>AQ52+AV47</f>
        <v>0</v>
      </c>
      <c r="AW52" s="6">
        <f>AR52+AW47</f>
        <v>0</v>
      </c>
      <c r="BA52" s="6">
        <f>AV52+BA47</f>
        <v>0</v>
      </c>
      <c r="BB52" s="6">
        <f>AW52+BB47</f>
        <v>0</v>
      </c>
      <c r="BF52" s="6">
        <f>BA52+BF47</f>
        <v>0</v>
      </c>
      <c r="BG52" s="6">
        <f>BB52+BG47</f>
        <v>0</v>
      </c>
    </row>
    <row r="53" spans="1:59" ht="22.5" customHeight="1">
      <c r="A53" s="31" t="s">
        <v>68</v>
      </c>
      <c r="C53" s="60" t="str">
        <f>IFERROR(ROUNDDOWN(C51/C52,3),"")</f>
        <v/>
      </c>
      <c r="D53" s="60" t="str">
        <f>IFERROR(ROUNDDOWN(D51/D52,3),"")</f>
        <v/>
      </c>
      <c r="H53" s="60" t="str">
        <f>IFERROR(ROUNDDOWN(H51/H52,3),"")</f>
        <v/>
      </c>
      <c r="I53" s="60" t="str">
        <f>IFERROR(ROUNDDOWN(I51/I52,3),"")</f>
        <v/>
      </c>
      <c r="M53" s="60" t="str">
        <f>IFERROR(ROUNDDOWN(M51/M52,3),"")</f>
        <v/>
      </c>
      <c r="N53" s="60" t="str">
        <f>IFERROR(ROUNDDOWN(N51/N52,3),"")</f>
        <v/>
      </c>
      <c r="R53" s="60" t="str">
        <f>IFERROR(ROUNDDOWN(R51/R52,3),"")</f>
        <v/>
      </c>
      <c r="S53" s="60" t="str">
        <f>IFERROR(ROUNDDOWN(S51/S52,3),"")</f>
        <v/>
      </c>
      <c r="W53" s="60" t="str">
        <f>IFERROR(ROUNDDOWN(W51/W52,3),"")</f>
        <v/>
      </c>
      <c r="X53" s="60" t="str">
        <f>IFERROR(ROUNDDOWN(X51/X52,3),"")</f>
        <v/>
      </c>
      <c r="AB53" s="60" t="str">
        <f>IFERROR(ROUNDDOWN(AB51/AB52,3),"")</f>
        <v/>
      </c>
      <c r="AC53" s="60" t="str">
        <f>IFERROR(ROUNDDOWN(AC51/AC52,3),"")</f>
        <v/>
      </c>
      <c r="AG53" s="60" t="str">
        <f>IFERROR(ROUNDDOWN(AG51/AG52,3),"")</f>
        <v/>
      </c>
      <c r="AH53" s="60" t="str">
        <f>IFERROR(ROUNDDOWN(AH51/AH52,3),"")</f>
        <v/>
      </c>
      <c r="AL53" s="60" t="str">
        <f>IFERROR(ROUNDDOWN(AL51/AL52,3),"")</f>
        <v/>
      </c>
      <c r="AM53" s="60" t="str">
        <f>IFERROR(ROUNDDOWN(AM51/AM52,3),"")</f>
        <v/>
      </c>
      <c r="AQ53" s="60" t="str">
        <f>IFERROR(ROUNDDOWN(AQ51/AQ52,3),"")</f>
        <v/>
      </c>
      <c r="AR53" s="60" t="str">
        <f>IFERROR(ROUNDDOWN(AR51/AR52,3),"")</f>
        <v/>
      </c>
      <c r="AV53" s="60" t="str">
        <f>IFERROR(ROUNDDOWN(AV51/AV52,3),"")</f>
        <v/>
      </c>
      <c r="AW53" s="60" t="str">
        <f>IFERROR(ROUNDDOWN(AW51/AW52,3),"")</f>
        <v/>
      </c>
      <c r="BA53" s="60" t="str">
        <f>IFERROR(ROUNDDOWN(BA51/BA52,3),"")</f>
        <v/>
      </c>
      <c r="BB53" s="60" t="str">
        <f>IFERROR(ROUNDDOWN(BB51/BB52,3),"")</f>
        <v/>
      </c>
      <c r="BF53" s="60" t="str">
        <f>IFERROR(ROUNDDOWN(BF51/BF52,3),"")</f>
        <v/>
      </c>
      <c r="BG53" s="60" t="str">
        <f>IFERROR(ROUNDDOWN(BG51/BG52,3),"")</f>
        <v/>
      </c>
    </row>
    <row r="54" spans="1:59" ht="21.75" customHeight="1">
      <c r="C54" s="6" t="str">
        <f>IFERROR(IF(C53="","",IF(C53&gt;=0.285,"4週8休以上",IF(C53&gt;=0.25,"4週7休以上4週8休未満",IF(C53&gt;=0.214,"4週6休以上4週7休未満",IF(0.214&gt;C53,"4週6休未満"))))),"")</f>
        <v/>
      </c>
      <c r="D54" s="6" t="str">
        <f>IFERROR(IF(D53="","",IF(D53&gt;=0.7,"70%以上","70%未満")),"")</f>
        <v/>
      </c>
      <c r="E54" s="29"/>
      <c r="H54" s="6" t="str">
        <f>IFERROR(IF(H53="","",IF(H53&gt;=0.285,"4週8休以上",IF(H53&gt;=0.25,"4週7休以上4週8休未満",IF(H53&gt;=0.214,"4週6休以上4週7休未満",IF(0.214&gt;H53,"4週6休未満"))))),"")</f>
        <v/>
      </c>
      <c r="I54" s="6" t="str">
        <f>IFERROR(IF(I53="","",IF(I53&gt;=0.7,"70%以上","70%未満")),"")</f>
        <v/>
      </c>
      <c r="M54" s="6" t="str">
        <f>IFERROR(IF(M53="","",IF(M53&gt;=0.285,"4週8休以上",IF(M53&gt;=0.25,"4週7休以上4週8休未満",IF(M53&gt;=0.214,"4週6休以上4週7休未満",IF(0.214&gt;M53,"4週6休未満"))))),"")</f>
        <v/>
      </c>
      <c r="N54" s="6" t="str">
        <f>IFERROR(IF(N53="","",IF(N53&gt;=0.7,"70%以上","70%未満")),"")</f>
        <v/>
      </c>
      <c r="R54" s="6" t="str">
        <f>IFERROR(IF(R53="","",IF(R53&gt;=0.285,"4週8休以上",IF(R53&gt;=0.25,"4週7休以上4週8休未満",IF(R53&gt;=0.214,"4週6休以上4週7休未満",IF(0.214&gt;R53,"4週6休未満"))))),"")</f>
        <v/>
      </c>
      <c r="S54" s="6" t="str">
        <f>IFERROR(IF(S53="","",IF(S53&gt;=0.7,"70%以上","70%未満")),"")</f>
        <v/>
      </c>
      <c r="W54" s="6" t="str">
        <f>IFERROR(IF(W53="","",IF(W53&gt;=0.285,"4週8休以上",IF(W53&gt;=0.25,"4週7休以上4週8休未満",IF(W53&gt;=0.214,"4週6休以上4週7休未満",IF(0.214&gt;W53,"4週6休未満"))))),"")</f>
        <v/>
      </c>
      <c r="X54" s="6" t="str">
        <f>IFERROR(IF(X53="","",IF(X53&gt;=0.7,"70%以上","70%未満")),"")</f>
        <v/>
      </c>
      <c r="AB54" s="6" t="str">
        <f>IFERROR(IF(AB53="","",IF(AB53&gt;=0.285,"4週8休以上",IF(AB53&gt;=0.25,"4週7休以上4週8休未満",IF(AB53&gt;=0.214,"4週6休以上4週7休未満",IF(0.214&gt;AB53,"4週6休未満"))))),"")</f>
        <v/>
      </c>
      <c r="AC54" s="6" t="str">
        <f>IFERROR(IF(AC53="","",IF(AC53&gt;=0.7,"70%以上","70%未満")),"")</f>
        <v/>
      </c>
      <c r="AG54" s="6" t="str">
        <f>IFERROR(IF(AG53="","",IF(AG53&gt;=0.285,"4週8休以上",IF(AG53&gt;=0.25,"4週7休以上4週8休未満",IF(AG53&gt;=0.214,"4週6休以上4週7休未満",IF(0.214&gt;AG53,"4週6休未満"))))),"")</f>
        <v/>
      </c>
      <c r="AH54" s="6" t="str">
        <f>IFERROR(IF(AH53="","",IF(AH53&gt;=0.7,"70%以上","70%未満")),"")</f>
        <v/>
      </c>
      <c r="AL54" s="6" t="str">
        <f>IFERROR(IF(AL53="","",IF(AL53&gt;=0.285,"4週8休以上",IF(AL53&gt;=0.25,"4週7休以上4週8休未満",IF(AL53&gt;=0.214,"4週6休以上4週7休未満",IF(0.214&gt;AL53,"4週6休未満"))))),"")</f>
        <v/>
      </c>
      <c r="AM54" s="6" t="str">
        <f>IFERROR(IF(AM53="","",IF(AM53&gt;=0.7,"70%以上","70%未満")),"")</f>
        <v/>
      </c>
      <c r="AQ54" s="6" t="str">
        <f>IFERROR(IF(AQ53="","",IF(AQ53&gt;=0.285,"4週8休以上",IF(AQ53&gt;=0.25,"4週7休以上4週8休未満",IF(AQ53&gt;=0.214,"4週6休以上4週7休未満",IF(0.214&gt;AQ53,"4週6休未満"))))),"")</f>
        <v/>
      </c>
      <c r="AR54" s="6" t="str">
        <f>IFERROR(IF(AR53="","",IF(AR53&gt;=0.7,"70%以上","70%未満")),"")</f>
        <v/>
      </c>
      <c r="AV54" s="6" t="str">
        <f>IFERROR(IF(AV53="","",IF(AV53&gt;=0.285,"4週8休以上",IF(AV53&gt;=0.25,"4週7休以上4週8休未満",IF(AV53&gt;=0.214,"4週6休以上4週7休未満",IF(0.214&gt;AV53,"4週6休未満"))))),"")</f>
        <v/>
      </c>
      <c r="AW54" s="6" t="str">
        <f>IFERROR(IF(AW53="","",IF(AW53&gt;=0.7,"70%以上","70%未満")),"")</f>
        <v/>
      </c>
      <c r="BA54" s="6" t="str">
        <f>IFERROR(IF(BA53="","",IF(BA53&gt;=0.285,"4週8休以上",IF(BA53&gt;=0.25,"4週7休以上4週8休未満",IF(BA53&gt;=0.214,"4週6休以上4週7休未満",IF(0.214&gt;BA53,"4週6休未満"))))),"")</f>
        <v/>
      </c>
      <c r="BB54" s="6" t="str">
        <f>IFERROR(IF(BB53="","",IF(BB53&gt;=0.7,"70%以上","70%未満")),"")</f>
        <v/>
      </c>
      <c r="BF54" s="6" t="str">
        <f>IFERROR(IF(BF53="","",IF(BF53&gt;=0.285,"4週8休以上",IF(BF53&gt;=0.25,"4週7休以上4週8休未満",IF(BF53&gt;=0.214,"4週6休以上4週7休未満",IF(0.214&gt;BF53,"4週6休未満"))))),"")</f>
        <v/>
      </c>
      <c r="BG54" s="6" t="str">
        <f>IFERROR(IF(BG53="","",IF(BG53&gt;=0.7,"70%以上","70%未満")),"")</f>
        <v/>
      </c>
    </row>
    <row r="58" spans="1:59">
      <c r="C58" s="58"/>
    </row>
    <row r="59" spans="1:59">
      <c r="C59" s="58"/>
    </row>
  </sheetData>
  <mergeCells count="54">
    <mergeCell ref="C5:M5"/>
    <mergeCell ref="W4:AG4"/>
    <mergeCell ref="W5:AG5"/>
    <mergeCell ref="AQ4:BA4"/>
    <mergeCell ref="AQ5:BA5"/>
    <mergeCell ref="AO2:BG2"/>
    <mergeCell ref="AO3:AP3"/>
    <mergeCell ref="AO4:AP4"/>
    <mergeCell ref="AO5:AP5"/>
    <mergeCell ref="U2:AM2"/>
    <mergeCell ref="AL3:AM3"/>
    <mergeCell ref="AL4:AM4"/>
    <mergeCell ref="BF3:BG3"/>
    <mergeCell ref="BF4:BG4"/>
    <mergeCell ref="U3:V3"/>
    <mergeCell ref="U4:V4"/>
    <mergeCell ref="U5:V5"/>
    <mergeCell ref="K43:M43"/>
    <mergeCell ref="B42:D42"/>
    <mergeCell ref="B43:D43"/>
    <mergeCell ref="F42:G42"/>
    <mergeCell ref="F43:G43"/>
    <mergeCell ref="R3:S3"/>
    <mergeCell ref="R4:S4"/>
    <mergeCell ref="P7:S7"/>
    <mergeCell ref="A2:S2"/>
    <mergeCell ref="K42:M42"/>
    <mergeCell ref="F40:G40"/>
    <mergeCell ref="K40:L40"/>
    <mergeCell ref="P40:Q40"/>
    <mergeCell ref="A3:B3"/>
    <mergeCell ref="A4:B4"/>
    <mergeCell ref="A5:B5"/>
    <mergeCell ref="A40:B40"/>
    <mergeCell ref="A7:D7"/>
    <mergeCell ref="F7:I7"/>
    <mergeCell ref="K7:N7"/>
    <mergeCell ref="C4:M4"/>
    <mergeCell ref="U40:V40"/>
    <mergeCell ref="Z40:AA40"/>
    <mergeCell ref="AE40:AF40"/>
    <mergeCell ref="AJ40:AK40"/>
    <mergeCell ref="U7:X7"/>
    <mergeCell ref="Z7:AC7"/>
    <mergeCell ref="AE7:AH7"/>
    <mergeCell ref="AJ7:AM7"/>
    <mergeCell ref="BD7:BG7"/>
    <mergeCell ref="AT7:AW7"/>
    <mergeCell ref="AY7:BB7"/>
    <mergeCell ref="AO7:AR7"/>
    <mergeCell ref="AT40:AU40"/>
    <mergeCell ref="AY40:AZ40"/>
    <mergeCell ref="BD40:BE40"/>
    <mergeCell ref="AO40:AP40"/>
  </mergeCells>
  <phoneticPr fontId="1"/>
  <conditionalFormatting sqref="A9:E39">
    <cfRule type="expression" dxfId="125" priority="12">
      <formula>$E9&lt;&gt;""</formula>
    </cfRule>
    <cfRule type="expression" dxfId="124" priority="88">
      <formula>$B9="日"</formula>
    </cfRule>
    <cfRule type="expression" dxfId="123" priority="89">
      <formula>$B9="土"</formula>
    </cfRule>
  </conditionalFormatting>
  <conditionalFormatting sqref="K9:O39">
    <cfRule type="expression" dxfId="122" priority="10">
      <formula>$O9&lt;&gt;""</formula>
    </cfRule>
    <cfRule type="expression" dxfId="121" priority="64">
      <formula>$L9="日"</formula>
    </cfRule>
    <cfRule type="expression" dxfId="120" priority="65">
      <formula>$L9="土"</formula>
    </cfRule>
  </conditionalFormatting>
  <conditionalFormatting sqref="F9:J39">
    <cfRule type="expression" dxfId="119" priority="11">
      <formula>$J9&lt;&gt;""</formula>
    </cfRule>
    <cfRule type="expression" dxfId="118" priority="67">
      <formula>$G9="日"</formula>
    </cfRule>
    <cfRule type="expression" dxfId="117" priority="68">
      <formula>$G9="土"</formula>
    </cfRule>
  </conditionalFormatting>
  <conditionalFormatting sqref="P9:T39">
    <cfRule type="expression" dxfId="116" priority="9">
      <formula>$T9&lt;&gt;""</formula>
    </cfRule>
    <cfRule type="expression" dxfId="115" priority="43">
      <formula>$Q9="日"</formula>
    </cfRule>
    <cfRule type="expression" dxfId="114" priority="44">
      <formula>$Q9="土"</formula>
    </cfRule>
  </conditionalFormatting>
  <conditionalFormatting sqref="U9:Y39">
    <cfRule type="expression" dxfId="113" priority="8">
      <formula>$Y9&lt;&gt;""</formula>
    </cfRule>
    <cfRule type="expression" dxfId="112" priority="46">
      <formula>$V9="日"</formula>
    </cfRule>
    <cfRule type="expression" dxfId="111" priority="47">
      <formula>$V9="土"</formula>
    </cfRule>
  </conditionalFormatting>
  <conditionalFormatting sqref="Z9:AD39">
    <cfRule type="expression" dxfId="110" priority="7">
      <formula>$AD9&lt;&gt;""</formula>
    </cfRule>
    <cfRule type="expression" dxfId="109" priority="49">
      <formula>$AA9="日"</formula>
    </cfRule>
    <cfRule type="expression" dxfId="108" priority="50">
      <formula>$AA9="土"</formula>
    </cfRule>
  </conditionalFormatting>
  <conditionalFormatting sqref="AE9:AI39">
    <cfRule type="expression" dxfId="107" priority="6">
      <formula>$AI9&lt;&gt;""</formula>
    </cfRule>
    <cfRule type="expression" dxfId="106" priority="37">
      <formula>$AF9="日"</formula>
    </cfRule>
    <cfRule type="expression" dxfId="105" priority="38">
      <formula>$AF9="土"</formula>
    </cfRule>
  </conditionalFormatting>
  <conditionalFormatting sqref="AJ9:AN39">
    <cfRule type="expression" dxfId="104" priority="5">
      <formula>$AN9&lt;&gt;""</formula>
    </cfRule>
    <cfRule type="expression" dxfId="103" priority="34">
      <formula>$AK9="日"</formula>
    </cfRule>
    <cfRule type="expression" dxfId="102" priority="35">
      <formula>$AK9="土"</formula>
    </cfRule>
  </conditionalFormatting>
  <conditionalFormatting sqref="AO9:AS39">
    <cfRule type="expression" dxfId="101" priority="4">
      <formula>$AS9&lt;&gt;""</formula>
    </cfRule>
    <cfRule type="expression" dxfId="100" priority="61">
      <formula>$AP9="日"</formula>
    </cfRule>
    <cfRule type="expression" dxfId="99" priority="62">
      <formula>$AP9="土"</formula>
    </cfRule>
  </conditionalFormatting>
  <conditionalFormatting sqref="AT9:AX39">
    <cfRule type="expression" dxfId="98" priority="3">
      <formula>$AX9&lt;&gt;""</formula>
    </cfRule>
    <cfRule type="expression" dxfId="97" priority="28">
      <formula>$AU9="日"</formula>
    </cfRule>
    <cfRule type="expression" dxfId="96" priority="29">
      <formula>$AU9="土"</formula>
    </cfRule>
  </conditionalFormatting>
  <conditionalFormatting sqref="AY9:BC39">
    <cfRule type="expression" dxfId="95" priority="2">
      <formula>$BC9&lt;&gt;""</formula>
    </cfRule>
    <cfRule type="expression" dxfId="94" priority="22">
      <formula>$AZ9="日"</formula>
    </cfRule>
    <cfRule type="expression" dxfId="93" priority="23">
      <formula>$AZ9="土"</formula>
    </cfRule>
  </conditionalFormatting>
  <conditionalFormatting sqref="BD9:BH39">
    <cfRule type="expression" dxfId="92" priority="1">
      <formula>$BH9&lt;&gt;""</formula>
    </cfRule>
    <cfRule type="expression" dxfId="91" priority="16">
      <formula>$BE9="日"</formula>
    </cfRule>
    <cfRule type="expression" dxfId="90" priority="17">
      <formula>$BE9="土"</formula>
    </cfRule>
  </conditionalFormatting>
  <conditionalFormatting sqref="D9:D39">
    <cfRule type="expression" dxfId="89" priority="90">
      <formula>$B9&lt;&gt;""</formula>
    </cfRule>
  </conditionalFormatting>
  <conditionalFormatting sqref="I9:I39">
    <cfRule type="expression" dxfId="88" priority="69">
      <formula>$G9&lt;&gt;""</formula>
    </cfRule>
  </conditionalFormatting>
  <conditionalFormatting sqref="N9:N39">
    <cfRule type="expression" dxfId="87" priority="66">
      <formula>$L9&lt;&gt;""</formula>
    </cfRule>
  </conditionalFormatting>
  <conditionalFormatting sqref="S9:S39">
    <cfRule type="expression" dxfId="86" priority="45">
      <formula>$Q9&lt;&gt;""</formula>
    </cfRule>
  </conditionalFormatting>
  <conditionalFormatting sqref="X9:X39">
    <cfRule type="expression" dxfId="85" priority="48">
      <formula>$V9&lt;&gt;""</formula>
    </cfRule>
  </conditionalFormatting>
  <conditionalFormatting sqref="AC9:AC39">
    <cfRule type="expression" dxfId="84" priority="51">
      <formula>$AA9&lt;&gt;""</formula>
    </cfRule>
  </conditionalFormatting>
  <conditionalFormatting sqref="AH9:AH39">
    <cfRule type="expression" dxfId="83" priority="39">
      <formula>$AF9&lt;&gt;""</formula>
    </cfRule>
  </conditionalFormatting>
  <conditionalFormatting sqref="AM9:AM39">
    <cfRule type="expression" dxfId="82" priority="36">
      <formula>$AK9&lt;&gt;""</formula>
    </cfRule>
  </conditionalFormatting>
  <conditionalFormatting sqref="AR9:AR39">
    <cfRule type="expression" dxfId="81" priority="63">
      <formula>$AP$9&lt;&gt;""</formula>
    </cfRule>
  </conditionalFormatting>
  <conditionalFormatting sqref="AW9:AW39">
    <cfRule type="expression" dxfId="80" priority="30">
      <formula>$AU9&lt;&gt;""</formula>
    </cfRule>
  </conditionalFormatting>
  <conditionalFormatting sqref="BB9:BB39">
    <cfRule type="expression" dxfId="79" priority="24">
      <formula>$AZ9&lt;&gt;""</formula>
    </cfRule>
  </conditionalFormatting>
  <conditionalFormatting sqref="BG9:BG39">
    <cfRule type="expression" dxfId="78" priority="18">
      <formula>$BE9&lt;&gt;""</formula>
    </cfRule>
  </conditionalFormatting>
  <printOptions horizontalCentered="1" verticalCentered="1"/>
  <pageMargins left="0.70866141732283472" right="0.70866141732283472" top="0.39370078740157483" bottom="0.39370078740157483" header="0.31496062992125984" footer="0.31496062992125984"/>
  <pageSetup paperSize="9" scale="76" orientation="portrait" r:id="rId1"/>
  <colBreaks count="2" manualBreakCount="2">
    <brk id="20" max="43" man="1"/>
    <brk id="39" max="4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0E12-BF83-4F40-91E5-545F99EB4C50}">
  <dimension ref="A1:BB150"/>
  <sheetViews>
    <sheetView view="pageBreakPreview" zoomScaleNormal="100" zoomScaleSheetLayoutView="100" workbookViewId="0">
      <selection activeCell="AX1" sqref="AX1"/>
    </sheetView>
  </sheetViews>
  <sheetFormatPr defaultRowHeight="13.5"/>
  <cols>
    <col min="1" max="48" width="3.125" customWidth="1"/>
    <col min="49" max="49" width="5.125" style="100" bestFit="1" customWidth="1"/>
    <col min="50" max="50" width="9.25" bestFit="1" customWidth="1"/>
    <col min="51" max="51" width="5.5" bestFit="1" customWidth="1"/>
    <col min="54" max="54" width="17" bestFit="1" customWidth="1"/>
  </cols>
  <sheetData>
    <row r="1" spans="1:49" ht="24" customHeight="1">
      <c r="A1" s="100" t="s">
        <v>178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row>
    <row r="2" spans="1:49" ht="24" customHeight="1">
      <c r="A2" s="330" t="s">
        <v>222</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1"/>
      <c r="AO2" s="331"/>
      <c r="AP2" s="331"/>
      <c r="AQ2" s="331"/>
      <c r="AR2" s="331"/>
      <c r="AS2" s="331"/>
      <c r="AT2" s="331"/>
      <c r="AU2" s="331"/>
      <c r="AV2" s="331"/>
    </row>
    <row r="3" spans="1:49" ht="12"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212"/>
      <c r="AO3" s="212"/>
      <c r="AP3" s="212"/>
      <c r="AQ3" s="212"/>
      <c r="AR3" s="212"/>
      <c r="AS3" s="212"/>
      <c r="AT3" s="212" t="s">
        <v>36</v>
      </c>
      <c r="AU3" s="224">
        <v>1</v>
      </c>
      <c r="AV3" s="212"/>
    </row>
    <row r="4" spans="1:49" ht="22.5" customHeight="1">
      <c r="A4" s="355" t="s">
        <v>179</v>
      </c>
      <c r="B4" s="356"/>
      <c r="C4" s="356"/>
      <c r="D4" s="357"/>
      <c r="E4" s="361" t="s">
        <v>180</v>
      </c>
      <c r="F4" s="363" t="s">
        <v>231</v>
      </c>
      <c r="G4" s="363"/>
      <c r="H4" s="365" t="s">
        <v>181</v>
      </c>
      <c r="I4" s="367" t="s">
        <v>182</v>
      </c>
      <c r="J4" s="368"/>
      <c r="K4" s="368"/>
      <c r="L4" s="369"/>
      <c r="M4" s="456" t="s">
        <v>232</v>
      </c>
      <c r="N4" s="457"/>
      <c r="O4" s="457"/>
      <c r="P4" s="457"/>
      <c r="Q4" s="457"/>
      <c r="R4" s="457"/>
      <c r="S4" s="457"/>
      <c r="T4" s="457"/>
      <c r="U4" s="457"/>
      <c r="V4" s="365"/>
      <c r="W4" s="332" t="s">
        <v>175</v>
      </c>
      <c r="X4" s="333"/>
      <c r="Y4" s="333"/>
      <c r="Z4" s="334"/>
      <c r="AA4" s="222" t="s">
        <v>170</v>
      </c>
      <c r="AB4" s="381">
        <v>45231</v>
      </c>
      <c r="AC4" s="381"/>
      <c r="AD4" s="381"/>
      <c r="AE4" s="381"/>
      <c r="AF4" s="381"/>
      <c r="AG4" s="382"/>
      <c r="AH4" s="351" t="s">
        <v>214</v>
      </c>
      <c r="AI4" s="352"/>
      <c r="AJ4" s="352"/>
      <c r="AK4" s="353"/>
      <c r="AL4" s="314" t="s">
        <v>233</v>
      </c>
      <c r="AM4" s="315"/>
      <c r="AN4" s="315"/>
      <c r="AO4" s="315"/>
      <c r="AP4" s="315"/>
      <c r="AQ4" s="315"/>
      <c r="AR4" s="315"/>
      <c r="AS4" s="315"/>
      <c r="AT4" s="315"/>
      <c r="AU4" s="315"/>
      <c r="AV4" s="316"/>
      <c r="AW4" s="348"/>
    </row>
    <row r="5" spans="1:49" ht="22.5" customHeight="1">
      <c r="A5" s="358"/>
      <c r="B5" s="359"/>
      <c r="C5" s="359"/>
      <c r="D5" s="360"/>
      <c r="E5" s="362"/>
      <c r="F5" s="364"/>
      <c r="G5" s="364"/>
      <c r="H5" s="366"/>
      <c r="I5" s="370"/>
      <c r="J5" s="371"/>
      <c r="K5" s="371"/>
      <c r="L5" s="372"/>
      <c r="M5" s="458"/>
      <c r="N5" s="459"/>
      <c r="O5" s="459"/>
      <c r="P5" s="459"/>
      <c r="Q5" s="459"/>
      <c r="R5" s="459"/>
      <c r="S5" s="459"/>
      <c r="T5" s="459"/>
      <c r="U5" s="459"/>
      <c r="V5" s="366"/>
      <c r="W5" s="379"/>
      <c r="X5" s="380"/>
      <c r="Y5" s="380"/>
      <c r="Z5" s="380"/>
      <c r="AA5" s="223" t="s">
        <v>168</v>
      </c>
      <c r="AB5" s="349">
        <v>45366</v>
      </c>
      <c r="AC5" s="349"/>
      <c r="AD5" s="349"/>
      <c r="AE5" s="349"/>
      <c r="AF5" s="349"/>
      <c r="AG5" s="350"/>
      <c r="AH5" s="351" t="s">
        <v>215</v>
      </c>
      <c r="AI5" s="352"/>
      <c r="AJ5" s="352"/>
      <c r="AK5" s="353"/>
      <c r="AL5" s="314" t="s">
        <v>234</v>
      </c>
      <c r="AM5" s="315"/>
      <c r="AN5" s="315"/>
      <c r="AO5" s="315"/>
      <c r="AP5" s="315"/>
      <c r="AQ5" s="315"/>
      <c r="AR5" s="315"/>
      <c r="AS5" s="315"/>
      <c r="AT5" s="315"/>
      <c r="AU5" s="315"/>
      <c r="AV5" s="316"/>
      <c r="AW5" s="348"/>
    </row>
    <row r="6" spans="1:49" s="100" customFormat="1" ht="22.5" customHeight="1">
      <c r="V6" s="103"/>
      <c r="X6" s="104"/>
      <c r="AW6" s="348"/>
    </row>
    <row r="7" spans="1:49" ht="24" customHeight="1">
      <c r="A7" s="332" t="s">
        <v>185</v>
      </c>
      <c r="B7" s="333"/>
      <c r="C7" s="333"/>
      <c r="D7" s="333"/>
      <c r="E7" s="333"/>
      <c r="F7" s="334"/>
      <c r="G7" s="332" t="s">
        <v>186</v>
      </c>
      <c r="H7" s="333"/>
      <c r="I7" s="333"/>
      <c r="J7" s="333"/>
      <c r="K7" s="333"/>
      <c r="L7" s="334"/>
      <c r="M7" s="198"/>
      <c r="N7" s="199"/>
      <c r="O7" s="199"/>
      <c r="P7" s="199"/>
      <c r="Q7" s="199"/>
      <c r="R7" s="199"/>
      <c r="S7" s="199"/>
      <c r="T7" s="199"/>
      <c r="U7" s="199"/>
      <c r="V7" s="199"/>
      <c r="W7" s="199"/>
      <c r="X7" s="199"/>
      <c r="Y7" s="354">
        <v>45231</v>
      </c>
      <c r="Z7" s="354"/>
      <c r="AA7" s="354"/>
      <c r="AB7" s="200">
        <v>11</v>
      </c>
      <c r="AC7" s="201" t="s">
        <v>32</v>
      </c>
      <c r="AD7" s="199"/>
      <c r="AE7" s="199"/>
      <c r="AF7" s="199"/>
      <c r="AG7" s="199"/>
      <c r="AH7" s="199"/>
      <c r="AI7" s="199"/>
      <c r="AJ7" s="199"/>
      <c r="AK7" s="199"/>
      <c r="AL7" s="199"/>
      <c r="AM7" s="199"/>
      <c r="AN7" s="199"/>
      <c r="AO7" s="199"/>
      <c r="AP7" s="199"/>
      <c r="AQ7" s="202"/>
      <c r="AR7" s="332" t="s">
        <v>187</v>
      </c>
      <c r="AS7" s="333"/>
      <c r="AT7" s="333"/>
      <c r="AU7" s="333"/>
      <c r="AV7" s="334"/>
      <c r="AW7" s="348"/>
    </row>
    <row r="8" spans="1:49" ht="14.1" customHeight="1">
      <c r="A8" s="335"/>
      <c r="B8" s="336"/>
      <c r="C8" s="336"/>
      <c r="D8" s="336"/>
      <c r="E8" s="336"/>
      <c r="F8" s="337"/>
      <c r="G8" s="335"/>
      <c r="H8" s="336"/>
      <c r="I8" s="336"/>
      <c r="J8" s="336"/>
      <c r="K8" s="336"/>
      <c r="L8" s="337"/>
      <c r="M8" s="203">
        <v>45231</v>
      </c>
      <c r="N8" s="203">
        <v>45232</v>
      </c>
      <c r="O8" s="203">
        <v>45233</v>
      </c>
      <c r="P8" s="203">
        <v>45234</v>
      </c>
      <c r="Q8" s="203">
        <v>45235</v>
      </c>
      <c r="R8" s="203">
        <v>45236</v>
      </c>
      <c r="S8" s="203">
        <v>45237</v>
      </c>
      <c r="T8" s="203">
        <v>45238</v>
      </c>
      <c r="U8" s="203">
        <v>45239</v>
      </c>
      <c r="V8" s="203">
        <v>45240</v>
      </c>
      <c r="W8" s="203">
        <v>45241</v>
      </c>
      <c r="X8" s="203">
        <v>45242</v>
      </c>
      <c r="Y8" s="203">
        <v>45243</v>
      </c>
      <c r="Z8" s="203">
        <v>45244</v>
      </c>
      <c r="AA8" s="203">
        <v>45245</v>
      </c>
      <c r="AB8" s="203">
        <v>45246</v>
      </c>
      <c r="AC8" s="203">
        <v>45247</v>
      </c>
      <c r="AD8" s="203">
        <v>45248</v>
      </c>
      <c r="AE8" s="203">
        <v>45249</v>
      </c>
      <c r="AF8" s="203">
        <v>45250</v>
      </c>
      <c r="AG8" s="203">
        <v>45251</v>
      </c>
      <c r="AH8" s="203">
        <v>45252</v>
      </c>
      <c r="AI8" s="203">
        <v>45253</v>
      </c>
      <c r="AJ8" s="203">
        <v>45254</v>
      </c>
      <c r="AK8" s="203">
        <v>45255</v>
      </c>
      <c r="AL8" s="203">
        <v>45256</v>
      </c>
      <c r="AM8" s="203">
        <v>45257</v>
      </c>
      <c r="AN8" s="203">
        <v>45258</v>
      </c>
      <c r="AO8" s="203">
        <v>45259</v>
      </c>
      <c r="AP8" s="204">
        <v>45260</v>
      </c>
      <c r="AQ8" s="205" t="s">
        <v>109</v>
      </c>
      <c r="AR8" s="335"/>
      <c r="AS8" s="336"/>
      <c r="AT8" s="336"/>
      <c r="AU8" s="336"/>
      <c r="AV8" s="337"/>
      <c r="AW8" s="348"/>
    </row>
    <row r="9" spans="1:49" ht="14.1" customHeight="1">
      <c r="A9" s="335"/>
      <c r="B9" s="336"/>
      <c r="C9" s="336"/>
      <c r="D9" s="336"/>
      <c r="E9" s="336"/>
      <c r="F9" s="337"/>
      <c r="G9" s="335"/>
      <c r="H9" s="336"/>
      <c r="I9" s="336"/>
      <c r="J9" s="336"/>
      <c r="K9" s="336"/>
      <c r="L9" s="337"/>
      <c r="M9" s="206" t="s">
        <v>235</v>
      </c>
      <c r="N9" s="207" t="s">
        <v>236</v>
      </c>
      <c r="O9" s="207" t="s">
        <v>237</v>
      </c>
      <c r="P9" s="207" t="s">
        <v>238</v>
      </c>
      <c r="Q9" s="207" t="s">
        <v>239</v>
      </c>
      <c r="R9" s="207" t="s">
        <v>240</v>
      </c>
      <c r="S9" s="207" t="s">
        <v>241</v>
      </c>
      <c r="T9" s="207" t="s">
        <v>235</v>
      </c>
      <c r="U9" s="207" t="s">
        <v>236</v>
      </c>
      <c r="V9" s="207" t="s">
        <v>237</v>
      </c>
      <c r="W9" s="207" t="s">
        <v>238</v>
      </c>
      <c r="X9" s="207" t="s">
        <v>239</v>
      </c>
      <c r="Y9" s="207" t="s">
        <v>240</v>
      </c>
      <c r="Z9" s="207" t="s">
        <v>241</v>
      </c>
      <c r="AA9" s="207" t="s">
        <v>235</v>
      </c>
      <c r="AB9" s="207" t="s">
        <v>236</v>
      </c>
      <c r="AC9" s="207" t="s">
        <v>237</v>
      </c>
      <c r="AD9" s="207" t="s">
        <v>238</v>
      </c>
      <c r="AE9" s="207" t="s">
        <v>239</v>
      </c>
      <c r="AF9" s="207" t="s">
        <v>240</v>
      </c>
      <c r="AG9" s="207" t="s">
        <v>241</v>
      </c>
      <c r="AH9" s="207" t="s">
        <v>235</v>
      </c>
      <c r="AI9" s="207" t="s">
        <v>236</v>
      </c>
      <c r="AJ9" s="207" t="s">
        <v>237</v>
      </c>
      <c r="AK9" s="207" t="s">
        <v>238</v>
      </c>
      <c r="AL9" s="207" t="s">
        <v>239</v>
      </c>
      <c r="AM9" s="207" t="s">
        <v>240</v>
      </c>
      <c r="AN9" s="207" t="s">
        <v>241</v>
      </c>
      <c r="AO9" s="207" t="s">
        <v>235</v>
      </c>
      <c r="AP9" s="207" t="s">
        <v>236</v>
      </c>
      <c r="AQ9" s="208" t="s">
        <v>109</v>
      </c>
      <c r="AR9" s="335"/>
      <c r="AS9" s="336"/>
      <c r="AT9" s="336"/>
      <c r="AU9" s="336"/>
      <c r="AV9" s="337"/>
      <c r="AW9" s="348"/>
    </row>
    <row r="10" spans="1:49" ht="14.1" customHeight="1" thickBot="1">
      <c r="A10" s="341"/>
      <c r="B10" s="347"/>
      <c r="C10" s="347"/>
      <c r="D10" s="347"/>
      <c r="E10" s="347"/>
      <c r="F10" s="343"/>
      <c r="G10" s="341"/>
      <c r="H10" s="347"/>
      <c r="I10" s="347"/>
      <c r="J10" s="347"/>
      <c r="K10" s="347"/>
      <c r="L10" s="343"/>
      <c r="M10" s="110"/>
      <c r="N10" s="110"/>
      <c r="O10" s="110" t="s">
        <v>212</v>
      </c>
      <c r="P10" s="110"/>
      <c r="Q10" s="110"/>
      <c r="R10" s="110"/>
      <c r="S10" s="110"/>
      <c r="T10" s="110"/>
      <c r="U10" s="110"/>
      <c r="V10" s="110"/>
      <c r="W10" s="110"/>
      <c r="X10" s="110"/>
      <c r="Y10" s="110"/>
      <c r="Z10" s="110"/>
      <c r="AA10" s="110"/>
      <c r="AB10" s="110"/>
      <c r="AC10" s="110"/>
      <c r="AD10" s="110"/>
      <c r="AE10" s="110"/>
      <c r="AF10" s="110"/>
      <c r="AG10" s="110"/>
      <c r="AH10" s="110" t="s">
        <v>212</v>
      </c>
      <c r="AI10" s="110"/>
      <c r="AJ10" s="110"/>
      <c r="AK10" s="110"/>
      <c r="AL10" s="110"/>
      <c r="AM10" s="110"/>
      <c r="AN10" s="110"/>
      <c r="AO10" s="110"/>
      <c r="AP10" s="110"/>
      <c r="AQ10" s="110"/>
      <c r="AR10" s="341"/>
      <c r="AS10" s="342"/>
      <c r="AT10" s="342"/>
      <c r="AU10" s="342"/>
      <c r="AV10" s="343"/>
      <c r="AW10" s="348"/>
    </row>
    <row r="11" spans="1:49" ht="22.5" customHeight="1" thickTop="1">
      <c r="A11" s="386" t="s">
        <v>189</v>
      </c>
      <c r="B11" s="392"/>
      <c r="C11" s="392"/>
      <c r="D11" s="392"/>
      <c r="E11" s="392"/>
      <c r="F11" s="393"/>
      <c r="G11" s="386"/>
      <c r="H11" s="392"/>
      <c r="I11" s="392"/>
      <c r="J11" s="392"/>
      <c r="K11" s="392"/>
      <c r="L11" s="393"/>
      <c r="M11" s="179"/>
      <c r="N11" s="179"/>
      <c r="O11" s="179"/>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79"/>
      <c r="AQ11" s="213"/>
      <c r="AR11" s="383"/>
      <c r="AS11" s="384"/>
      <c r="AT11" s="384"/>
      <c r="AU11" s="384"/>
      <c r="AV11" s="385"/>
      <c r="AW11" s="348"/>
    </row>
    <row r="12" spans="1:49" ht="22.5" customHeight="1">
      <c r="A12" s="327" t="s">
        <v>190</v>
      </c>
      <c r="B12" s="394"/>
      <c r="C12" s="394"/>
      <c r="D12" s="394"/>
      <c r="E12" s="394"/>
      <c r="F12" s="395"/>
      <c r="G12" s="327" t="s">
        <v>191</v>
      </c>
      <c r="H12" s="394"/>
      <c r="I12" s="394"/>
      <c r="J12" s="394"/>
      <c r="K12" s="394"/>
      <c r="L12" s="395"/>
      <c r="M12" s="181"/>
      <c r="N12" s="181"/>
      <c r="O12" s="181"/>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3"/>
      <c r="AP12" s="184"/>
      <c r="AQ12" s="211"/>
      <c r="AR12" s="304"/>
      <c r="AS12" s="305"/>
      <c r="AT12" s="305"/>
      <c r="AU12" s="305"/>
      <c r="AV12" s="306"/>
    </row>
    <row r="13" spans="1:49" ht="22.5" customHeight="1">
      <c r="A13" s="327"/>
      <c r="B13" s="328"/>
      <c r="C13" s="328"/>
      <c r="D13" s="328"/>
      <c r="E13" s="328"/>
      <c r="F13" s="329"/>
      <c r="G13" s="327" t="s">
        <v>192</v>
      </c>
      <c r="H13" s="328"/>
      <c r="I13" s="328"/>
      <c r="J13" s="328"/>
      <c r="K13" s="328"/>
      <c r="L13" s="329"/>
      <c r="M13" s="184"/>
      <c r="N13" s="184"/>
      <c r="O13" s="184"/>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4"/>
      <c r="AQ13" s="211"/>
      <c r="AR13" s="304"/>
      <c r="AS13" s="305"/>
      <c r="AT13" s="305"/>
      <c r="AU13" s="305"/>
      <c r="AV13" s="306"/>
    </row>
    <row r="14" spans="1:49" ht="22.5" customHeight="1">
      <c r="A14" s="327"/>
      <c r="B14" s="328"/>
      <c r="C14" s="328"/>
      <c r="D14" s="328"/>
      <c r="E14" s="328"/>
      <c r="F14" s="329"/>
      <c r="G14" s="327" t="s">
        <v>193</v>
      </c>
      <c r="H14" s="328"/>
      <c r="I14" s="328"/>
      <c r="J14" s="328"/>
      <c r="K14" s="328"/>
      <c r="L14" s="329"/>
      <c r="M14" s="184"/>
      <c r="N14" s="184"/>
      <c r="O14" s="184"/>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4"/>
      <c r="AQ14" s="211"/>
      <c r="AR14" s="304"/>
      <c r="AS14" s="305"/>
      <c r="AT14" s="305"/>
      <c r="AU14" s="305"/>
      <c r="AV14" s="306"/>
    </row>
    <row r="15" spans="1:49" ht="22.5" customHeight="1">
      <c r="A15" s="327"/>
      <c r="B15" s="328"/>
      <c r="C15" s="328"/>
      <c r="D15" s="328"/>
      <c r="E15" s="328"/>
      <c r="F15" s="329"/>
      <c r="G15" s="327" t="s">
        <v>194</v>
      </c>
      <c r="H15" s="328"/>
      <c r="I15" s="328"/>
      <c r="J15" s="328"/>
      <c r="K15" s="328"/>
      <c r="L15" s="329"/>
      <c r="M15" s="184"/>
      <c r="N15" s="184"/>
      <c r="O15" s="184"/>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4"/>
      <c r="AQ15" s="211"/>
      <c r="AR15" s="304"/>
      <c r="AS15" s="305"/>
      <c r="AT15" s="305"/>
      <c r="AU15" s="305"/>
      <c r="AV15" s="306"/>
    </row>
    <row r="16" spans="1:49" ht="22.5" customHeight="1">
      <c r="A16" s="327"/>
      <c r="B16" s="328"/>
      <c r="C16" s="328"/>
      <c r="D16" s="328"/>
      <c r="E16" s="328"/>
      <c r="F16" s="329"/>
      <c r="G16" s="327" t="s">
        <v>195</v>
      </c>
      <c r="H16" s="328"/>
      <c r="I16" s="328"/>
      <c r="J16" s="328"/>
      <c r="K16" s="328"/>
      <c r="L16" s="329"/>
      <c r="M16" s="184"/>
      <c r="N16" s="184"/>
      <c r="O16" s="184"/>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4"/>
      <c r="AQ16" s="211"/>
      <c r="AR16" s="304"/>
      <c r="AS16" s="305"/>
      <c r="AT16" s="305"/>
      <c r="AU16" s="305"/>
      <c r="AV16" s="306"/>
    </row>
    <row r="17" spans="1:54" ht="22.5" customHeight="1">
      <c r="A17" s="327" t="s">
        <v>196</v>
      </c>
      <c r="B17" s="328"/>
      <c r="C17" s="328"/>
      <c r="D17" s="328"/>
      <c r="E17" s="328"/>
      <c r="F17" s="329"/>
      <c r="G17" s="327" t="s">
        <v>197</v>
      </c>
      <c r="H17" s="328"/>
      <c r="I17" s="328"/>
      <c r="J17" s="328"/>
      <c r="K17" s="328"/>
      <c r="L17" s="329"/>
      <c r="M17" s="184"/>
      <c r="N17" s="184"/>
      <c r="O17" s="184"/>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4"/>
      <c r="AQ17" s="211"/>
      <c r="AR17" s="304"/>
      <c r="AS17" s="305"/>
      <c r="AT17" s="305"/>
      <c r="AU17" s="305"/>
      <c r="AV17" s="306"/>
    </row>
    <row r="18" spans="1:54" s="100" customFormat="1" ht="22.5" customHeight="1">
      <c r="A18" s="327"/>
      <c r="B18" s="328"/>
      <c r="C18" s="328"/>
      <c r="D18" s="328"/>
      <c r="E18" s="328"/>
      <c r="F18" s="329"/>
      <c r="G18" s="327" t="s">
        <v>198</v>
      </c>
      <c r="H18" s="328"/>
      <c r="I18" s="328"/>
      <c r="J18" s="328"/>
      <c r="K18" s="328"/>
      <c r="L18" s="329"/>
      <c r="M18" s="184"/>
      <c r="N18" s="184"/>
      <c r="O18" s="184"/>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4"/>
      <c r="AQ18" s="211"/>
      <c r="AR18" s="304"/>
      <c r="AS18" s="305"/>
      <c r="AT18" s="305"/>
      <c r="AU18" s="305"/>
      <c r="AV18" s="306"/>
      <c r="AX18"/>
      <c r="AY18"/>
      <c r="AZ18"/>
      <c r="BA18"/>
      <c r="BB18" s="108"/>
    </row>
    <row r="19" spans="1:54" s="100" customFormat="1" ht="22.5" customHeight="1">
      <c r="A19" s="327"/>
      <c r="B19" s="328"/>
      <c r="C19" s="328"/>
      <c r="D19" s="328"/>
      <c r="E19" s="328"/>
      <c r="F19" s="329"/>
      <c r="G19" s="327" t="s">
        <v>199</v>
      </c>
      <c r="H19" s="328"/>
      <c r="I19" s="328"/>
      <c r="J19" s="328"/>
      <c r="K19" s="328"/>
      <c r="L19" s="329"/>
      <c r="M19" s="184"/>
      <c r="N19" s="184"/>
      <c r="O19" s="184"/>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4"/>
      <c r="AQ19" s="211"/>
      <c r="AR19" s="304"/>
      <c r="AS19" s="305"/>
      <c r="AT19" s="305"/>
      <c r="AU19" s="305"/>
      <c r="AV19" s="306"/>
      <c r="AX19"/>
      <c r="AY19"/>
      <c r="AZ19"/>
      <c r="BA19"/>
      <c r="BB19" s="108"/>
    </row>
    <row r="20" spans="1:54" s="100" customFormat="1" ht="22.5" customHeight="1">
      <c r="A20" s="327" t="s">
        <v>200</v>
      </c>
      <c r="B20" s="328"/>
      <c r="C20" s="328"/>
      <c r="D20" s="328"/>
      <c r="E20" s="328"/>
      <c r="F20" s="329"/>
      <c r="G20" s="327" t="s">
        <v>201</v>
      </c>
      <c r="H20" s="328"/>
      <c r="I20" s="328"/>
      <c r="J20" s="328"/>
      <c r="K20" s="328"/>
      <c r="L20" s="329"/>
      <c r="M20" s="184"/>
      <c r="N20" s="184"/>
      <c r="O20" s="184"/>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4"/>
      <c r="AQ20" s="211"/>
      <c r="AR20" s="304"/>
      <c r="AS20" s="305"/>
      <c r="AT20" s="305"/>
      <c r="AU20" s="305"/>
      <c r="AV20" s="306"/>
      <c r="AX20"/>
      <c r="AY20"/>
      <c r="AZ20"/>
      <c r="BA20"/>
      <c r="BB20" s="108"/>
    </row>
    <row r="21" spans="1:54" s="100" customFormat="1" ht="22.5" customHeight="1">
      <c r="A21" s="327" t="s">
        <v>202</v>
      </c>
      <c r="B21" s="328"/>
      <c r="C21" s="328"/>
      <c r="D21" s="328"/>
      <c r="E21" s="328"/>
      <c r="F21" s="329"/>
      <c r="G21" s="327" t="s">
        <v>203</v>
      </c>
      <c r="H21" s="328"/>
      <c r="I21" s="328"/>
      <c r="J21" s="328"/>
      <c r="K21" s="328"/>
      <c r="L21" s="329"/>
      <c r="M21" s="184"/>
      <c r="N21" s="184"/>
      <c r="O21" s="184"/>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4"/>
      <c r="AQ21" s="211"/>
      <c r="AR21" s="304"/>
      <c r="AS21" s="305"/>
      <c r="AT21" s="305"/>
      <c r="AU21" s="305"/>
      <c r="AV21" s="306"/>
      <c r="AX21"/>
      <c r="AY21"/>
      <c r="AZ21"/>
      <c r="BA21"/>
      <c r="BB21" s="108"/>
    </row>
    <row r="22" spans="1:54" s="100" customFormat="1" ht="22.5" customHeight="1">
      <c r="A22" s="327"/>
      <c r="B22" s="328"/>
      <c r="C22" s="328"/>
      <c r="D22" s="328"/>
      <c r="E22" s="328"/>
      <c r="F22" s="329"/>
      <c r="G22" s="327" t="s">
        <v>204</v>
      </c>
      <c r="H22" s="328"/>
      <c r="I22" s="328"/>
      <c r="J22" s="328"/>
      <c r="K22" s="328"/>
      <c r="L22" s="329"/>
      <c r="M22" s="184"/>
      <c r="N22" s="184"/>
      <c r="O22" s="184"/>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4"/>
      <c r="AQ22" s="211"/>
      <c r="AR22" s="304"/>
      <c r="AS22" s="305"/>
      <c r="AT22" s="305"/>
      <c r="AU22" s="305"/>
      <c r="AV22" s="306"/>
      <c r="AX22"/>
      <c r="AY22"/>
      <c r="AZ22"/>
      <c r="BA22"/>
      <c r="BB22" s="108"/>
    </row>
    <row r="23" spans="1:54" s="100" customFormat="1" ht="22.5" customHeight="1">
      <c r="A23" s="327"/>
      <c r="B23" s="328"/>
      <c r="C23" s="328"/>
      <c r="D23" s="328"/>
      <c r="E23" s="328"/>
      <c r="F23" s="329"/>
      <c r="G23" s="327" t="s">
        <v>205</v>
      </c>
      <c r="H23" s="328"/>
      <c r="I23" s="328"/>
      <c r="J23" s="328"/>
      <c r="K23" s="328"/>
      <c r="L23" s="329"/>
      <c r="M23" s="184"/>
      <c r="N23" s="184"/>
      <c r="O23" s="184"/>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4"/>
      <c r="AQ23" s="211"/>
      <c r="AR23" s="304"/>
      <c r="AS23" s="305"/>
      <c r="AT23" s="305"/>
      <c r="AU23" s="305"/>
      <c r="AV23" s="306"/>
      <c r="AX23"/>
      <c r="AY23"/>
      <c r="AZ23"/>
      <c r="BA23"/>
      <c r="BB23" s="108"/>
    </row>
    <row r="24" spans="1:54" s="100" customFormat="1" ht="22.5" customHeight="1">
      <c r="A24" s="327"/>
      <c r="B24" s="328"/>
      <c r="C24" s="328"/>
      <c r="D24" s="328"/>
      <c r="E24" s="328"/>
      <c r="F24" s="329"/>
      <c r="G24" s="327" t="s">
        <v>206</v>
      </c>
      <c r="H24" s="328"/>
      <c r="I24" s="328"/>
      <c r="J24" s="328"/>
      <c r="K24" s="328"/>
      <c r="L24" s="329"/>
      <c r="M24" s="184"/>
      <c r="N24" s="184"/>
      <c r="O24" s="184"/>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4"/>
      <c r="AQ24" s="211"/>
      <c r="AR24" s="304"/>
      <c r="AS24" s="305"/>
      <c r="AT24" s="305"/>
      <c r="AU24" s="305"/>
      <c r="AV24" s="306"/>
      <c r="AX24"/>
      <c r="AY24"/>
      <c r="AZ24"/>
      <c r="BA24"/>
      <c r="BB24" s="108"/>
    </row>
    <row r="25" spans="1:54" s="100" customFormat="1" ht="22.5" customHeight="1">
      <c r="A25" s="327" t="s">
        <v>207</v>
      </c>
      <c r="B25" s="328"/>
      <c r="C25" s="328"/>
      <c r="D25" s="328"/>
      <c r="E25" s="328"/>
      <c r="F25" s="329"/>
      <c r="G25" s="327"/>
      <c r="H25" s="328"/>
      <c r="I25" s="328"/>
      <c r="J25" s="328"/>
      <c r="K25" s="328"/>
      <c r="L25" s="329"/>
      <c r="M25" s="184"/>
      <c r="N25" s="184"/>
      <c r="O25" s="184"/>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4"/>
      <c r="AQ25" s="211"/>
      <c r="AR25" s="304"/>
      <c r="AS25" s="305"/>
      <c r="AT25" s="305"/>
      <c r="AU25" s="305"/>
      <c r="AV25" s="306"/>
      <c r="AX25"/>
      <c r="AY25"/>
      <c r="AZ25"/>
      <c r="BA25"/>
      <c r="BB25" s="108"/>
    </row>
    <row r="26" spans="1:54" s="100" customFormat="1" ht="22.5" customHeight="1" thickBot="1">
      <c r="A26" s="319"/>
      <c r="B26" s="320"/>
      <c r="C26" s="320"/>
      <c r="D26" s="320"/>
      <c r="E26" s="320"/>
      <c r="F26" s="321"/>
      <c r="G26" s="319"/>
      <c r="H26" s="320"/>
      <c r="I26" s="320"/>
      <c r="J26" s="320"/>
      <c r="K26" s="320"/>
      <c r="L26" s="321"/>
      <c r="M26" s="184"/>
      <c r="N26" s="184"/>
      <c r="O26" s="184"/>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5"/>
      <c r="AQ26" s="211"/>
      <c r="AR26" s="304"/>
      <c r="AS26" s="305"/>
      <c r="AT26" s="305"/>
      <c r="AU26" s="305"/>
      <c r="AV26" s="306"/>
      <c r="AX26"/>
      <c r="AY26"/>
      <c r="AZ26"/>
      <c r="BA26"/>
      <c r="BB26"/>
    </row>
    <row r="27" spans="1:54" s="100" customFormat="1" ht="24" customHeight="1" thickTop="1">
      <c r="A27" s="322" t="s">
        <v>208</v>
      </c>
      <c r="B27" s="323"/>
      <c r="C27" s="323"/>
      <c r="D27" s="323"/>
      <c r="E27" s="323"/>
      <c r="F27" s="323"/>
      <c r="G27" s="323"/>
      <c r="H27" s="323"/>
      <c r="I27" s="323"/>
      <c r="J27" s="323"/>
      <c r="K27" s="323"/>
      <c r="L27" s="324"/>
      <c r="M27" s="111" t="s">
        <v>160</v>
      </c>
      <c r="N27" s="112" t="s">
        <v>160</v>
      </c>
      <c r="O27" s="112" t="s">
        <v>160</v>
      </c>
      <c r="P27" s="113" t="s">
        <v>160</v>
      </c>
      <c r="Q27" s="113" t="s">
        <v>160</v>
      </c>
      <c r="R27" s="113" t="s">
        <v>160</v>
      </c>
      <c r="S27" s="113" t="s">
        <v>160</v>
      </c>
      <c r="T27" s="113" t="s">
        <v>160</v>
      </c>
      <c r="U27" s="113" t="s">
        <v>160</v>
      </c>
      <c r="V27" s="113" t="s">
        <v>160</v>
      </c>
      <c r="W27" s="113" t="s">
        <v>160</v>
      </c>
      <c r="X27" s="113" t="s">
        <v>160</v>
      </c>
      <c r="Y27" s="113" t="s">
        <v>160</v>
      </c>
      <c r="Z27" s="113" t="s">
        <v>160</v>
      </c>
      <c r="AA27" s="113" t="s">
        <v>160</v>
      </c>
      <c r="AB27" s="113" t="s">
        <v>160</v>
      </c>
      <c r="AC27" s="113" t="s">
        <v>160</v>
      </c>
      <c r="AD27" s="113" t="s">
        <v>160</v>
      </c>
      <c r="AE27" s="113" t="s">
        <v>160</v>
      </c>
      <c r="AF27" s="113" t="s">
        <v>160</v>
      </c>
      <c r="AG27" s="113" t="s">
        <v>160</v>
      </c>
      <c r="AH27" s="113" t="s">
        <v>160</v>
      </c>
      <c r="AI27" s="113" t="s">
        <v>160</v>
      </c>
      <c r="AJ27" s="113"/>
      <c r="AK27" s="113" t="s">
        <v>0</v>
      </c>
      <c r="AL27" s="113" t="s">
        <v>0</v>
      </c>
      <c r="AM27" s="113"/>
      <c r="AN27" s="113"/>
      <c r="AO27" s="113"/>
      <c r="AP27" s="112"/>
      <c r="AQ27" s="114"/>
      <c r="AR27" s="307" t="s">
        <v>209</v>
      </c>
      <c r="AS27" s="308"/>
      <c r="AT27" s="308"/>
      <c r="AU27" s="308"/>
      <c r="AV27" s="309"/>
      <c r="AX27"/>
      <c r="AY27"/>
      <c r="AZ27"/>
      <c r="BA27"/>
      <c r="BB27"/>
    </row>
    <row r="28" spans="1:54" s="100" customFormat="1" ht="24" customHeight="1">
      <c r="A28" s="325" t="s">
        <v>210</v>
      </c>
      <c r="B28" s="326"/>
      <c r="C28" s="326"/>
      <c r="D28" s="326"/>
      <c r="E28" s="326"/>
      <c r="F28" s="326"/>
      <c r="G28" s="326"/>
      <c r="H28" s="326"/>
      <c r="I28" s="326"/>
      <c r="J28" s="326"/>
      <c r="K28" s="326"/>
      <c r="L28" s="326"/>
      <c r="M28" s="186" t="s">
        <v>160</v>
      </c>
      <c r="N28" s="187" t="s">
        <v>160</v>
      </c>
      <c r="O28" s="187" t="s">
        <v>160</v>
      </c>
      <c r="P28" s="187" t="s">
        <v>160</v>
      </c>
      <c r="Q28" s="187" t="s">
        <v>160</v>
      </c>
      <c r="R28" s="187" t="s">
        <v>160</v>
      </c>
      <c r="S28" s="187" t="s">
        <v>160</v>
      </c>
      <c r="T28" s="187" t="s">
        <v>160</v>
      </c>
      <c r="U28" s="187" t="s">
        <v>160</v>
      </c>
      <c r="V28" s="187" t="s">
        <v>160</v>
      </c>
      <c r="W28" s="187" t="s">
        <v>160</v>
      </c>
      <c r="X28" s="187" t="s">
        <v>160</v>
      </c>
      <c r="Y28" s="187" t="s">
        <v>160</v>
      </c>
      <c r="Z28" s="187" t="s">
        <v>160</v>
      </c>
      <c r="AA28" s="187" t="s">
        <v>160</v>
      </c>
      <c r="AB28" s="187" t="s">
        <v>160</v>
      </c>
      <c r="AC28" s="187" t="s">
        <v>160</v>
      </c>
      <c r="AD28" s="187" t="s">
        <v>160</v>
      </c>
      <c r="AE28" s="187" t="s">
        <v>160</v>
      </c>
      <c r="AF28" s="187" t="s">
        <v>160</v>
      </c>
      <c r="AG28" s="187" t="s">
        <v>160</v>
      </c>
      <c r="AH28" s="187" t="s">
        <v>160</v>
      </c>
      <c r="AI28" s="187" t="s">
        <v>160</v>
      </c>
      <c r="AJ28" s="187" t="s">
        <v>109</v>
      </c>
      <c r="AK28" s="187" t="s">
        <v>109</v>
      </c>
      <c r="AL28" s="187" t="s">
        <v>109</v>
      </c>
      <c r="AM28" s="187" t="s">
        <v>109</v>
      </c>
      <c r="AN28" s="187" t="s">
        <v>109</v>
      </c>
      <c r="AO28" s="187" t="s">
        <v>109</v>
      </c>
      <c r="AP28" s="187" t="s">
        <v>109</v>
      </c>
      <c r="AQ28" s="188" t="s">
        <v>109</v>
      </c>
      <c r="AR28" s="310" t="s">
        <v>242</v>
      </c>
      <c r="AS28" s="311"/>
      <c r="AT28" s="218" t="s">
        <v>211</v>
      </c>
      <c r="AU28" s="312">
        <v>0.28499999999999998</v>
      </c>
      <c r="AV28" s="313"/>
      <c r="AX28"/>
      <c r="AY28"/>
      <c r="AZ28"/>
      <c r="BA28"/>
      <c r="BB28"/>
    </row>
    <row r="29" spans="1:54" s="100" customFormat="1" ht="6" customHeight="1"/>
    <row r="30" spans="1:54" s="100" customFormat="1" ht="43.5" customHeight="1">
      <c r="A30" s="317" t="s">
        <v>230</v>
      </c>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row>
    <row r="31" spans="1:54" ht="24" customHeight="1">
      <c r="A31" s="100" t="s">
        <v>178</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row>
    <row r="32" spans="1:54" ht="24" customHeight="1">
      <c r="A32" s="330" t="s">
        <v>222</v>
      </c>
      <c r="B32" s="330"/>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1"/>
      <c r="AO32" s="331"/>
      <c r="AP32" s="331"/>
      <c r="AQ32" s="331"/>
      <c r="AR32" s="331"/>
      <c r="AS32" s="331"/>
      <c r="AT32" s="331"/>
      <c r="AU32" s="331"/>
      <c r="AV32" s="331"/>
    </row>
    <row r="33" spans="1:54" ht="12" customHeight="1">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212"/>
      <c r="AO33" s="212"/>
      <c r="AP33" s="212"/>
      <c r="AQ33" s="212"/>
      <c r="AR33" s="212"/>
      <c r="AS33" s="212"/>
      <c r="AT33" s="212" t="s">
        <v>36</v>
      </c>
      <c r="AU33" s="224">
        <v>2</v>
      </c>
      <c r="AV33" s="212"/>
    </row>
    <row r="34" spans="1:54" ht="22.5" customHeight="1">
      <c r="A34" s="355" t="s">
        <v>179</v>
      </c>
      <c r="B34" s="356"/>
      <c r="C34" s="356"/>
      <c r="D34" s="357"/>
      <c r="E34" s="361" t="s">
        <v>180</v>
      </c>
      <c r="F34" s="363" t="s">
        <v>231</v>
      </c>
      <c r="G34" s="363"/>
      <c r="H34" s="365" t="s">
        <v>181</v>
      </c>
      <c r="I34" s="367" t="s">
        <v>182</v>
      </c>
      <c r="J34" s="368"/>
      <c r="K34" s="368"/>
      <c r="L34" s="369"/>
      <c r="M34" s="456" t="s">
        <v>232</v>
      </c>
      <c r="N34" s="457"/>
      <c r="O34" s="457"/>
      <c r="P34" s="457"/>
      <c r="Q34" s="457"/>
      <c r="R34" s="457"/>
      <c r="S34" s="457"/>
      <c r="T34" s="457"/>
      <c r="U34" s="457"/>
      <c r="V34" s="365"/>
      <c r="W34" s="332" t="s">
        <v>175</v>
      </c>
      <c r="X34" s="333"/>
      <c r="Y34" s="333"/>
      <c r="Z34" s="334"/>
      <c r="AA34" s="222" t="s">
        <v>170</v>
      </c>
      <c r="AB34" s="381">
        <v>45231</v>
      </c>
      <c r="AC34" s="381"/>
      <c r="AD34" s="381"/>
      <c r="AE34" s="381"/>
      <c r="AF34" s="381"/>
      <c r="AG34" s="382"/>
      <c r="AH34" s="351" t="s">
        <v>214</v>
      </c>
      <c r="AI34" s="352"/>
      <c r="AJ34" s="352"/>
      <c r="AK34" s="353"/>
      <c r="AL34" s="314" t="s">
        <v>233</v>
      </c>
      <c r="AM34" s="315"/>
      <c r="AN34" s="315"/>
      <c r="AO34" s="315"/>
      <c r="AP34" s="315"/>
      <c r="AQ34" s="315"/>
      <c r="AR34" s="315"/>
      <c r="AS34" s="315"/>
      <c r="AT34" s="315"/>
      <c r="AU34" s="315"/>
      <c r="AV34" s="316"/>
      <c r="AW34" s="348"/>
    </row>
    <row r="35" spans="1:54" ht="22.5" customHeight="1">
      <c r="A35" s="358"/>
      <c r="B35" s="359"/>
      <c r="C35" s="359"/>
      <c r="D35" s="360"/>
      <c r="E35" s="362"/>
      <c r="F35" s="364"/>
      <c r="G35" s="364"/>
      <c r="H35" s="366"/>
      <c r="I35" s="370"/>
      <c r="J35" s="371"/>
      <c r="K35" s="371"/>
      <c r="L35" s="372"/>
      <c r="M35" s="458"/>
      <c r="N35" s="459"/>
      <c r="O35" s="459"/>
      <c r="P35" s="459"/>
      <c r="Q35" s="459"/>
      <c r="R35" s="459"/>
      <c r="S35" s="459"/>
      <c r="T35" s="459"/>
      <c r="U35" s="459"/>
      <c r="V35" s="366"/>
      <c r="W35" s="379"/>
      <c r="X35" s="380"/>
      <c r="Y35" s="380"/>
      <c r="Z35" s="380"/>
      <c r="AA35" s="223" t="s">
        <v>168</v>
      </c>
      <c r="AB35" s="349">
        <v>45366</v>
      </c>
      <c r="AC35" s="349"/>
      <c r="AD35" s="349"/>
      <c r="AE35" s="349"/>
      <c r="AF35" s="349"/>
      <c r="AG35" s="350"/>
      <c r="AH35" s="351" t="s">
        <v>215</v>
      </c>
      <c r="AI35" s="352"/>
      <c r="AJ35" s="352"/>
      <c r="AK35" s="353"/>
      <c r="AL35" s="314" t="s">
        <v>234</v>
      </c>
      <c r="AM35" s="315"/>
      <c r="AN35" s="315"/>
      <c r="AO35" s="315"/>
      <c r="AP35" s="315"/>
      <c r="AQ35" s="315"/>
      <c r="AR35" s="315"/>
      <c r="AS35" s="315"/>
      <c r="AT35" s="315"/>
      <c r="AU35" s="315"/>
      <c r="AV35" s="316"/>
      <c r="AW35" s="348"/>
    </row>
    <row r="36" spans="1:54" s="100" customFormat="1" ht="22.5" customHeight="1">
      <c r="V36" s="103"/>
      <c r="X36" s="104"/>
      <c r="AW36" s="348"/>
    </row>
    <row r="37" spans="1:54" ht="24" customHeight="1">
      <c r="A37" s="332" t="s">
        <v>185</v>
      </c>
      <c r="B37" s="333"/>
      <c r="C37" s="333"/>
      <c r="D37" s="333"/>
      <c r="E37" s="333"/>
      <c r="F37" s="334"/>
      <c r="G37" s="332" t="s">
        <v>186</v>
      </c>
      <c r="H37" s="333"/>
      <c r="I37" s="333"/>
      <c r="J37" s="333"/>
      <c r="K37" s="333"/>
      <c r="L37" s="334"/>
      <c r="M37" s="198"/>
      <c r="N37" s="199"/>
      <c r="O37" s="199"/>
      <c r="P37" s="199"/>
      <c r="Q37" s="199"/>
      <c r="R37" s="199"/>
      <c r="S37" s="199"/>
      <c r="T37" s="199"/>
      <c r="U37" s="199"/>
      <c r="V37" s="199"/>
      <c r="W37" s="199"/>
      <c r="X37" s="199"/>
      <c r="Y37" s="354">
        <v>45261</v>
      </c>
      <c r="Z37" s="354"/>
      <c r="AA37" s="354"/>
      <c r="AB37" s="200">
        <v>12</v>
      </c>
      <c r="AC37" s="201" t="s">
        <v>32</v>
      </c>
      <c r="AD37" s="199"/>
      <c r="AE37" s="199"/>
      <c r="AF37" s="199"/>
      <c r="AG37" s="199"/>
      <c r="AH37" s="199"/>
      <c r="AI37" s="199"/>
      <c r="AJ37" s="199"/>
      <c r="AK37" s="199"/>
      <c r="AL37" s="199"/>
      <c r="AM37" s="199"/>
      <c r="AN37" s="199"/>
      <c r="AO37" s="199"/>
      <c r="AP37" s="199"/>
      <c r="AQ37" s="202"/>
      <c r="AR37" s="332" t="s">
        <v>187</v>
      </c>
      <c r="AS37" s="333"/>
      <c r="AT37" s="333"/>
      <c r="AU37" s="333"/>
      <c r="AV37" s="334"/>
      <c r="AW37" s="348"/>
    </row>
    <row r="38" spans="1:54" ht="14.1" customHeight="1">
      <c r="A38" s="335"/>
      <c r="B38" s="336"/>
      <c r="C38" s="336"/>
      <c r="D38" s="336"/>
      <c r="E38" s="336"/>
      <c r="F38" s="337"/>
      <c r="G38" s="335"/>
      <c r="H38" s="336"/>
      <c r="I38" s="336"/>
      <c r="J38" s="336"/>
      <c r="K38" s="336"/>
      <c r="L38" s="337"/>
      <c r="M38" s="203">
        <v>45261</v>
      </c>
      <c r="N38" s="203">
        <v>45262</v>
      </c>
      <c r="O38" s="203">
        <v>45263</v>
      </c>
      <c r="P38" s="203">
        <v>45264</v>
      </c>
      <c r="Q38" s="203">
        <v>45265</v>
      </c>
      <c r="R38" s="203">
        <v>45266</v>
      </c>
      <c r="S38" s="203">
        <v>45267</v>
      </c>
      <c r="T38" s="203">
        <v>45268</v>
      </c>
      <c r="U38" s="203">
        <v>45269</v>
      </c>
      <c r="V38" s="203">
        <v>45270</v>
      </c>
      <c r="W38" s="203">
        <v>45271</v>
      </c>
      <c r="X38" s="203">
        <v>45272</v>
      </c>
      <c r="Y38" s="203">
        <v>45273</v>
      </c>
      <c r="Z38" s="203">
        <v>45274</v>
      </c>
      <c r="AA38" s="203">
        <v>45275</v>
      </c>
      <c r="AB38" s="203">
        <v>45276</v>
      </c>
      <c r="AC38" s="203">
        <v>45277</v>
      </c>
      <c r="AD38" s="203">
        <v>45278</v>
      </c>
      <c r="AE38" s="203">
        <v>45279</v>
      </c>
      <c r="AF38" s="203">
        <v>45280</v>
      </c>
      <c r="AG38" s="203">
        <v>45281</v>
      </c>
      <c r="AH38" s="203">
        <v>45282</v>
      </c>
      <c r="AI38" s="203">
        <v>45283</v>
      </c>
      <c r="AJ38" s="203">
        <v>45284</v>
      </c>
      <c r="AK38" s="203">
        <v>45285</v>
      </c>
      <c r="AL38" s="203">
        <v>45286</v>
      </c>
      <c r="AM38" s="203">
        <v>45287</v>
      </c>
      <c r="AN38" s="203">
        <v>45288</v>
      </c>
      <c r="AO38" s="203">
        <v>45289</v>
      </c>
      <c r="AP38" s="204">
        <v>45290</v>
      </c>
      <c r="AQ38" s="205">
        <v>45291</v>
      </c>
      <c r="AR38" s="335"/>
      <c r="AS38" s="336"/>
      <c r="AT38" s="336"/>
      <c r="AU38" s="336"/>
      <c r="AV38" s="337"/>
      <c r="AW38" s="348"/>
    </row>
    <row r="39" spans="1:54" ht="14.1" customHeight="1">
      <c r="A39" s="335"/>
      <c r="B39" s="336"/>
      <c r="C39" s="336"/>
      <c r="D39" s="336"/>
      <c r="E39" s="336"/>
      <c r="F39" s="337"/>
      <c r="G39" s="335"/>
      <c r="H39" s="336"/>
      <c r="I39" s="336"/>
      <c r="J39" s="336"/>
      <c r="K39" s="336"/>
      <c r="L39" s="337"/>
      <c r="M39" s="206" t="s">
        <v>237</v>
      </c>
      <c r="N39" s="207" t="s">
        <v>238</v>
      </c>
      <c r="O39" s="207" t="s">
        <v>239</v>
      </c>
      <c r="P39" s="207" t="s">
        <v>240</v>
      </c>
      <c r="Q39" s="207" t="s">
        <v>241</v>
      </c>
      <c r="R39" s="207" t="s">
        <v>235</v>
      </c>
      <c r="S39" s="207" t="s">
        <v>236</v>
      </c>
      <c r="T39" s="207" t="s">
        <v>237</v>
      </c>
      <c r="U39" s="207" t="s">
        <v>238</v>
      </c>
      <c r="V39" s="207" t="s">
        <v>239</v>
      </c>
      <c r="W39" s="207" t="s">
        <v>240</v>
      </c>
      <c r="X39" s="207" t="s">
        <v>241</v>
      </c>
      <c r="Y39" s="207" t="s">
        <v>235</v>
      </c>
      <c r="Z39" s="207" t="s">
        <v>236</v>
      </c>
      <c r="AA39" s="207" t="s">
        <v>237</v>
      </c>
      <c r="AB39" s="207" t="s">
        <v>238</v>
      </c>
      <c r="AC39" s="207" t="s">
        <v>239</v>
      </c>
      <c r="AD39" s="207" t="s">
        <v>240</v>
      </c>
      <c r="AE39" s="207" t="s">
        <v>241</v>
      </c>
      <c r="AF39" s="207" t="s">
        <v>235</v>
      </c>
      <c r="AG39" s="207" t="s">
        <v>236</v>
      </c>
      <c r="AH39" s="207" t="s">
        <v>237</v>
      </c>
      <c r="AI39" s="207" t="s">
        <v>238</v>
      </c>
      <c r="AJ39" s="207" t="s">
        <v>239</v>
      </c>
      <c r="AK39" s="207" t="s">
        <v>240</v>
      </c>
      <c r="AL39" s="207" t="s">
        <v>241</v>
      </c>
      <c r="AM39" s="207" t="s">
        <v>235</v>
      </c>
      <c r="AN39" s="207" t="s">
        <v>236</v>
      </c>
      <c r="AO39" s="207" t="s">
        <v>237</v>
      </c>
      <c r="AP39" s="207" t="s">
        <v>238</v>
      </c>
      <c r="AQ39" s="208" t="s">
        <v>239</v>
      </c>
      <c r="AR39" s="335"/>
      <c r="AS39" s="336"/>
      <c r="AT39" s="336"/>
      <c r="AU39" s="336"/>
      <c r="AV39" s="337"/>
      <c r="AW39" s="348"/>
    </row>
    <row r="40" spans="1:54" ht="14.1" customHeight="1" thickBot="1">
      <c r="A40" s="338"/>
      <c r="B40" s="339"/>
      <c r="C40" s="339"/>
      <c r="D40" s="339"/>
      <c r="E40" s="339"/>
      <c r="F40" s="340"/>
      <c r="G40" s="338"/>
      <c r="H40" s="339"/>
      <c r="I40" s="339"/>
      <c r="J40" s="339"/>
      <c r="K40" s="339"/>
      <c r="L40" s="34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338"/>
      <c r="AS40" s="339"/>
      <c r="AT40" s="339"/>
      <c r="AU40" s="339"/>
      <c r="AV40" s="340"/>
      <c r="AW40" s="348"/>
    </row>
    <row r="41" spans="1:54" ht="22.5" customHeight="1" thickTop="1">
      <c r="A41" s="344" t="s">
        <v>189</v>
      </c>
      <c r="B41" s="345"/>
      <c r="C41" s="345"/>
      <c r="D41" s="345"/>
      <c r="E41" s="345"/>
      <c r="F41" s="345"/>
      <c r="G41" s="344"/>
      <c r="H41" s="345"/>
      <c r="I41" s="345"/>
      <c r="J41" s="345"/>
      <c r="K41" s="345"/>
      <c r="L41" s="346"/>
      <c r="M41" s="179"/>
      <c r="N41" s="179"/>
      <c r="O41" s="179"/>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79"/>
      <c r="AQ41" s="213"/>
      <c r="AR41" s="389"/>
      <c r="AS41" s="390"/>
      <c r="AT41" s="390"/>
      <c r="AU41" s="390"/>
      <c r="AV41" s="391"/>
      <c r="AW41" s="348"/>
    </row>
    <row r="42" spans="1:54" ht="22.5" customHeight="1">
      <c r="A42" s="344" t="s">
        <v>190</v>
      </c>
      <c r="B42" s="345"/>
      <c r="C42" s="345"/>
      <c r="D42" s="345"/>
      <c r="E42" s="345"/>
      <c r="F42" s="345"/>
      <c r="G42" s="344" t="s">
        <v>191</v>
      </c>
      <c r="H42" s="345"/>
      <c r="I42" s="345"/>
      <c r="J42" s="345"/>
      <c r="K42" s="345"/>
      <c r="L42" s="346"/>
      <c r="M42" s="181"/>
      <c r="N42" s="181"/>
      <c r="O42" s="181"/>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3"/>
      <c r="AP42" s="184"/>
      <c r="AQ42" s="211"/>
      <c r="AR42" s="304"/>
      <c r="AS42" s="305"/>
      <c r="AT42" s="305"/>
      <c r="AU42" s="305"/>
      <c r="AV42" s="306"/>
    </row>
    <row r="43" spans="1:54" ht="22.5" customHeight="1">
      <c r="A43" s="327"/>
      <c r="B43" s="328"/>
      <c r="C43" s="328"/>
      <c r="D43" s="328"/>
      <c r="E43" s="328"/>
      <c r="F43" s="329"/>
      <c r="G43" s="327" t="s">
        <v>192</v>
      </c>
      <c r="H43" s="328"/>
      <c r="I43" s="328"/>
      <c r="J43" s="328"/>
      <c r="K43" s="328"/>
      <c r="L43" s="329"/>
      <c r="M43" s="184"/>
      <c r="N43" s="184"/>
      <c r="O43" s="184"/>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4"/>
      <c r="AQ43" s="211"/>
      <c r="AR43" s="304"/>
      <c r="AS43" s="305"/>
      <c r="AT43" s="305"/>
      <c r="AU43" s="305"/>
      <c r="AV43" s="306"/>
    </row>
    <row r="44" spans="1:54" ht="22.5" customHeight="1">
      <c r="A44" s="327"/>
      <c r="B44" s="328"/>
      <c r="C44" s="328"/>
      <c r="D44" s="328"/>
      <c r="E44" s="328"/>
      <c r="F44" s="329"/>
      <c r="G44" s="327" t="s">
        <v>193</v>
      </c>
      <c r="H44" s="328"/>
      <c r="I44" s="328"/>
      <c r="J44" s="328"/>
      <c r="K44" s="328"/>
      <c r="L44" s="329"/>
      <c r="M44" s="184"/>
      <c r="N44" s="184"/>
      <c r="O44" s="184"/>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4"/>
      <c r="AQ44" s="211"/>
      <c r="AR44" s="304"/>
      <c r="AS44" s="305"/>
      <c r="AT44" s="305"/>
      <c r="AU44" s="305"/>
      <c r="AV44" s="306"/>
    </row>
    <row r="45" spans="1:54" ht="22.5" customHeight="1">
      <c r="A45" s="327"/>
      <c r="B45" s="328"/>
      <c r="C45" s="328"/>
      <c r="D45" s="328"/>
      <c r="E45" s="328"/>
      <c r="F45" s="329"/>
      <c r="G45" s="327" t="s">
        <v>194</v>
      </c>
      <c r="H45" s="328"/>
      <c r="I45" s="328"/>
      <c r="J45" s="328"/>
      <c r="K45" s="328"/>
      <c r="L45" s="329"/>
      <c r="M45" s="184"/>
      <c r="N45" s="184"/>
      <c r="O45" s="184"/>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4"/>
      <c r="AQ45" s="211"/>
      <c r="AR45" s="304"/>
      <c r="AS45" s="305"/>
      <c r="AT45" s="305"/>
      <c r="AU45" s="305"/>
      <c r="AV45" s="306"/>
    </row>
    <row r="46" spans="1:54" ht="22.5" customHeight="1">
      <c r="A46" s="327"/>
      <c r="B46" s="328"/>
      <c r="C46" s="328"/>
      <c r="D46" s="328"/>
      <c r="E46" s="328"/>
      <c r="F46" s="329"/>
      <c r="G46" s="327" t="s">
        <v>195</v>
      </c>
      <c r="H46" s="328"/>
      <c r="I46" s="328"/>
      <c r="J46" s="328"/>
      <c r="K46" s="328"/>
      <c r="L46" s="329"/>
      <c r="M46" s="184"/>
      <c r="N46" s="184"/>
      <c r="O46" s="184"/>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4"/>
      <c r="AQ46" s="211"/>
      <c r="AR46" s="304"/>
      <c r="AS46" s="305"/>
      <c r="AT46" s="305"/>
      <c r="AU46" s="305"/>
      <c r="AV46" s="306"/>
    </row>
    <row r="47" spans="1:54" ht="22.5" customHeight="1">
      <c r="A47" s="327" t="s">
        <v>196</v>
      </c>
      <c r="B47" s="328"/>
      <c r="C47" s="328"/>
      <c r="D47" s="328"/>
      <c r="E47" s="328"/>
      <c r="F47" s="329"/>
      <c r="G47" s="327" t="s">
        <v>197</v>
      </c>
      <c r="H47" s="328"/>
      <c r="I47" s="328"/>
      <c r="J47" s="328"/>
      <c r="K47" s="328"/>
      <c r="L47" s="329"/>
      <c r="M47" s="184"/>
      <c r="N47" s="184"/>
      <c r="O47" s="184"/>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4"/>
      <c r="AQ47" s="211"/>
      <c r="AR47" s="304"/>
      <c r="AS47" s="305"/>
      <c r="AT47" s="305"/>
      <c r="AU47" s="305"/>
      <c r="AV47" s="306"/>
    </row>
    <row r="48" spans="1:54" s="100" customFormat="1" ht="22.5" customHeight="1">
      <c r="A48" s="327"/>
      <c r="B48" s="328"/>
      <c r="C48" s="328"/>
      <c r="D48" s="328"/>
      <c r="E48" s="328"/>
      <c r="F48" s="329"/>
      <c r="G48" s="327" t="s">
        <v>198</v>
      </c>
      <c r="H48" s="328"/>
      <c r="I48" s="328"/>
      <c r="J48" s="328"/>
      <c r="K48" s="328"/>
      <c r="L48" s="329"/>
      <c r="M48" s="184"/>
      <c r="N48" s="184"/>
      <c r="O48" s="184"/>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4"/>
      <c r="AQ48" s="211"/>
      <c r="AR48" s="304"/>
      <c r="AS48" s="305"/>
      <c r="AT48" s="305"/>
      <c r="AU48" s="305"/>
      <c r="AV48" s="306"/>
      <c r="AX48"/>
      <c r="AY48"/>
      <c r="AZ48"/>
      <c r="BA48"/>
      <c r="BB48" s="108"/>
    </row>
    <row r="49" spans="1:54" s="100" customFormat="1" ht="22.5" customHeight="1">
      <c r="A49" s="327"/>
      <c r="B49" s="328"/>
      <c r="C49" s="328"/>
      <c r="D49" s="328"/>
      <c r="E49" s="328"/>
      <c r="F49" s="329"/>
      <c r="G49" s="327" t="s">
        <v>199</v>
      </c>
      <c r="H49" s="328"/>
      <c r="I49" s="328"/>
      <c r="J49" s="328"/>
      <c r="K49" s="328"/>
      <c r="L49" s="329"/>
      <c r="M49" s="184"/>
      <c r="N49" s="184"/>
      <c r="O49" s="184"/>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4"/>
      <c r="AQ49" s="211"/>
      <c r="AR49" s="304"/>
      <c r="AS49" s="305"/>
      <c r="AT49" s="305"/>
      <c r="AU49" s="305"/>
      <c r="AV49" s="306"/>
      <c r="AX49"/>
      <c r="AY49"/>
      <c r="AZ49"/>
      <c r="BA49"/>
      <c r="BB49" s="108"/>
    </row>
    <row r="50" spans="1:54" s="100" customFormat="1" ht="22.5" customHeight="1">
      <c r="A50" s="327" t="s">
        <v>200</v>
      </c>
      <c r="B50" s="328"/>
      <c r="C50" s="328"/>
      <c r="D50" s="328"/>
      <c r="E50" s="328"/>
      <c r="F50" s="329"/>
      <c r="G50" s="327" t="s">
        <v>201</v>
      </c>
      <c r="H50" s="328"/>
      <c r="I50" s="328"/>
      <c r="J50" s="328"/>
      <c r="K50" s="328"/>
      <c r="L50" s="329"/>
      <c r="M50" s="184"/>
      <c r="N50" s="184"/>
      <c r="O50" s="184"/>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4"/>
      <c r="AQ50" s="211"/>
      <c r="AR50" s="304"/>
      <c r="AS50" s="305"/>
      <c r="AT50" s="305"/>
      <c r="AU50" s="305"/>
      <c r="AV50" s="306"/>
      <c r="AX50"/>
      <c r="AY50"/>
      <c r="AZ50"/>
      <c r="BA50"/>
      <c r="BB50" s="108"/>
    </row>
    <row r="51" spans="1:54" s="100" customFormat="1" ht="22.5" customHeight="1">
      <c r="A51" s="327"/>
      <c r="B51" s="328"/>
      <c r="C51" s="328"/>
      <c r="D51" s="328"/>
      <c r="E51" s="328"/>
      <c r="F51" s="329"/>
      <c r="G51" s="327" t="s">
        <v>203</v>
      </c>
      <c r="H51" s="328"/>
      <c r="I51" s="328"/>
      <c r="J51" s="328"/>
      <c r="K51" s="328"/>
      <c r="L51" s="329"/>
      <c r="M51" s="184"/>
      <c r="N51" s="184"/>
      <c r="O51" s="184"/>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4"/>
      <c r="AQ51" s="211"/>
      <c r="AR51" s="304"/>
      <c r="AS51" s="305"/>
      <c r="AT51" s="305"/>
      <c r="AU51" s="305"/>
      <c r="AV51" s="306"/>
      <c r="AX51"/>
      <c r="AY51"/>
      <c r="AZ51"/>
      <c r="BA51"/>
      <c r="BB51" s="108"/>
    </row>
    <row r="52" spans="1:54" s="100" customFormat="1" ht="22.5" customHeight="1">
      <c r="A52" s="327"/>
      <c r="B52" s="328"/>
      <c r="C52" s="328"/>
      <c r="D52" s="328"/>
      <c r="E52" s="328"/>
      <c r="F52" s="329"/>
      <c r="G52" s="327" t="s">
        <v>204</v>
      </c>
      <c r="H52" s="328"/>
      <c r="I52" s="328"/>
      <c r="J52" s="328"/>
      <c r="K52" s="328"/>
      <c r="L52" s="329"/>
      <c r="M52" s="184"/>
      <c r="N52" s="184"/>
      <c r="O52" s="184"/>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4"/>
      <c r="AQ52" s="211"/>
      <c r="AR52" s="304"/>
      <c r="AS52" s="305"/>
      <c r="AT52" s="305"/>
      <c r="AU52" s="305"/>
      <c r="AV52" s="306"/>
      <c r="AX52"/>
      <c r="AY52"/>
      <c r="AZ52"/>
      <c r="BA52"/>
      <c r="BB52" s="108"/>
    </row>
    <row r="53" spans="1:54" s="100" customFormat="1" ht="22.5" customHeight="1">
      <c r="A53" s="327"/>
      <c r="B53" s="328"/>
      <c r="C53" s="328"/>
      <c r="D53" s="328"/>
      <c r="E53" s="328"/>
      <c r="F53" s="329"/>
      <c r="G53" s="327" t="s">
        <v>205</v>
      </c>
      <c r="H53" s="328"/>
      <c r="I53" s="328"/>
      <c r="J53" s="328"/>
      <c r="K53" s="328"/>
      <c r="L53" s="329"/>
      <c r="M53" s="184"/>
      <c r="N53" s="184"/>
      <c r="O53" s="184"/>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4"/>
      <c r="AQ53" s="211"/>
      <c r="AR53" s="304"/>
      <c r="AS53" s="305"/>
      <c r="AT53" s="305"/>
      <c r="AU53" s="305"/>
      <c r="AV53" s="306"/>
      <c r="AX53"/>
      <c r="AY53"/>
      <c r="AZ53"/>
      <c r="BA53"/>
      <c r="BB53" s="108"/>
    </row>
    <row r="54" spans="1:54" s="100" customFormat="1" ht="22.5" customHeight="1">
      <c r="A54" s="327"/>
      <c r="B54" s="328"/>
      <c r="C54" s="328"/>
      <c r="D54" s="328"/>
      <c r="E54" s="328"/>
      <c r="F54" s="329"/>
      <c r="G54" s="327" t="s">
        <v>206</v>
      </c>
      <c r="H54" s="328"/>
      <c r="I54" s="328"/>
      <c r="J54" s="328"/>
      <c r="K54" s="328"/>
      <c r="L54" s="329"/>
      <c r="M54" s="184"/>
      <c r="N54" s="184"/>
      <c r="O54" s="184"/>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4"/>
      <c r="AQ54" s="211"/>
      <c r="AR54" s="304"/>
      <c r="AS54" s="305"/>
      <c r="AT54" s="305"/>
      <c r="AU54" s="305"/>
      <c r="AV54" s="306"/>
      <c r="AX54"/>
      <c r="AY54"/>
      <c r="AZ54"/>
      <c r="BA54"/>
      <c r="BB54" s="108"/>
    </row>
    <row r="55" spans="1:54" s="100" customFormat="1" ht="22.5" customHeight="1">
      <c r="A55" s="327" t="s">
        <v>207</v>
      </c>
      <c r="B55" s="328"/>
      <c r="C55" s="328"/>
      <c r="D55" s="328"/>
      <c r="E55" s="328"/>
      <c r="F55" s="329"/>
      <c r="G55" s="327"/>
      <c r="H55" s="328"/>
      <c r="I55" s="328"/>
      <c r="J55" s="328"/>
      <c r="K55" s="328"/>
      <c r="L55" s="329"/>
      <c r="M55" s="184"/>
      <c r="N55" s="184"/>
      <c r="O55" s="184"/>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4"/>
      <c r="AQ55" s="211"/>
      <c r="AR55" s="304"/>
      <c r="AS55" s="305"/>
      <c r="AT55" s="305"/>
      <c r="AU55" s="305"/>
      <c r="AV55" s="306"/>
      <c r="AX55"/>
      <c r="AY55"/>
      <c r="AZ55"/>
      <c r="BA55"/>
      <c r="BB55" s="108"/>
    </row>
    <row r="56" spans="1:54" s="100" customFormat="1" ht="22.5" customHeight="1" thickBot="1">
      <c r="A56" s="319"/>
      <c r="B56" s="320"/>
      <c r="C56" s="320"/>
      <c r="D56" s="320"/>
      <c r="E56" s="320"/>
      <c r="F56" s="321"/>
      <c r="G56" s="319"/>
      <c r="H56" s="320"/>
      <c r="I56" s="320"/>
      <c r="J56" s="320"/>
      <c r="K56" s="320"/>
      <c r="L56" s="321"/>
      <c r="M56" s="184"/>
      <c r="N56" s="184"/>
      <c r="O56" s="184"/>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5"/>
      <c r="AQ56" s="211"/>
      <c r="AR56" s="304"/>
      <c r="AS56" s="305"/>
      <c r="AT56" s="305"/>
      <c r="AU56" s="305"/>
      <c r="AV56" s="306"/>
      <c r="AX56"/>
      <c r="AY56"/>
      <c r="AZ56"/>
      <c r="BA56"/>
      <c r="BB56"/>
    </row>
    <row r="57" spans="1:54" s="100" customFormat="1" ht="24" customHeight="1" thickTop="1">
      <c r="A57" s="322" t="s">
        <v>208</v>
      </c>
      <c r="B57" s="323"/>
      <c r="C57" s="323"/>
      <c r="D57" s="323"/>
      <c r="E57" s="323"/>
      <c r="F57" s="323"/>
      <c r="G57" s="323"/>
      <c r="H57" s="323"/>
      <c r="I57" s="323"/>
      <c r="J57" s="323"/>
      <c r="K57" s="323"/>
      <c r="L57" s="324"/>
      <c r="M57" s="111"/>
      <c r="N57" s="112" t="s">
        <v>0</v>
      </c>
      <c r="O57" s="112" t="s">
        <v>0</v>
      </c>
      <c r="P57" s="113"/>
      <c r="Q57" s="113"/>
      <c r="R57" s="113"/>
      <c r="S57" s="113"/>
      <c r="T57" s="113"/>
      <c r="U57" s="113" t="s">
        <v>0</v>
      </c>
      <c r="V57" s="113" t="s">
        <v>0</v>
      </c>
      <c r="W57" s="113"/>
      <c r="X57" s="113"/>
      <c r="Y57" s="113"/>
      <c r="Z57" s="113"/>
      <c r="AA57" s="113"/>
      <c r="AB57" s="113" t="s">
        <v>0</v>
      </c>
      <c r="AC57" s="113" t="s">
        <v>0</v>
      </c>
      <c r="AD57" s="113"/>
      <c r="AE57" s="113"/>
      <c r="AF57" s="113"/>
      <c r="AG57" s="113"/>
      <c r="AH57" s="113"/>
      <c r="AI57" s="113" t="s">
        <v>0</v>
      </c>
      <c r="AJ57" s="113" t="s">
        <v>0</v>
      </c>
      <c r="AK57" s="113"/>
      <c r="AL57" s="113"/>
      <c r="AM57" s="113"/>
      <c r="AN57" s="113"/>
      <c r="AO57" s="113" t="s">
        <v>160</v>
      </c>
      <c r="AP57" s="112" t="s">
        <v>160</v>
      </c>
      <c r="AQ57" s="114" t="s">
        <v>160</v>
      </c>
      <c r="AR57" s="307" t="s">
        <v>209</v>
      </c>
      <c r="AS57" s="308"/>
      <c r="AT57" s="308"/>
      <c r="AU57" s="308"/>
      <c r="AV57" s="309"/>
      <c r="AX57"/>
      <c r="AY57"/>
      <c r="AZ57"/>
      <c r="BA57"/>
      <c r="BB57"/>
    </row>
    <row r="58" spans="1:54" s="100" customFormat="1" ht="24" customHeight="1">
      <c r="A58" s="325" t="s">
        <v>210</v>
      </c>
      <c r="B58" s="326"/>
      <c r="C58" s="326"/>
      <c r="D58" s="326"/>
      <c r="E58" s="326"/>
      <c r="F58" s="326"/>
      <c r="G58" s="326"/>
      <c r="H58" s="326"/>
      <c r="I58" s="326"/>
      <c r="J58" s="326"/>
      <c r="K58" s="326"/>
      <c r="L58" s="326"/>
      <c r="M58" s="186" t="s">
        <v>109</v>
      </c>
      <c r="N58" s="187" t="s">
        <v>109</v>
      </c>
      <c r="O58" s="187" t="s">
        <v>109</v>
      </c>
      <c r="P58" s="187" t="s">
        <v>109</v>
      </c>
      <c r="Q58" s="187" t="s">
        <v>109</v>
      </c>
      <c r="R58" s="187" t="s">
        <v>109</v>
      </c>
      <c r="S58" s="187" t="s">
        <v>109</v>
      </c>
      <c r="T58" s="187" t="s">
        <v>109</v>
      </c>
      <c r="U58" s="187" t="s">
        <v>109</v>
      </c>
      <c r="V58" s="187" t="s">
        <v>109</v>
      </c>
      <c r="W58" s="187" t="s">
        <v>109</v>
      </c>
      <c r="X58" s="187" t="s">
        <v>109</v>
      </c>
      <c r="Y58" s="187" t="s">
        <v>109</v>
      </c>
      <c r="Z58" s="187" t="s">
        <v>109</v>
      </c>
      <c r="AA58" s="187" t="s">
        <v>109</v>
      </c>
      <c r="AB58" s="187" t="s">
        <v>109</v>
      </c>
      <c r="AC58" s="187" t="s">
        <v>109</v>
      </c>
      <c r="AD58" s="187" t="s">
        <v>109</v>
      </c>
      <c r="AE58" s="187" t="s">
        <v>109</v>
      </c>
      <c r="AF58" s="187" t="s">
        <v>109</v>
      </c>
      <c r="AG58" s="187" t="s">
        <v>109</v>
      </c>
      <c r="AH58" s="187" t="s">
        <v>109</v>
      </c>
      <c r="AI58" s="187" t="s">
        <v>109</v>
      </c>
      <c r="AJ58" s="187" t="s">
        <v>109</v>
      </c>
      <c r="AK58" s="187" t="s">
        <v>109</v>
      </c>
      <c r="AL58" s="187" t="s">
        <v>109</v>
      </c>
      <c r="AM58" s="187" t="s">
        <v>109</v>
      </c>
      <c r="AN58" s="187" t="s">
        <v>109</v>
      </c>
      <c r="AO58" s="187" t="s">
        <v>160</v>
      </c>
      <c r="AP58" s="187" t="s">
        <v>160</v>
      </c>
      <c r="AQ58" s="188" t="s">
        <v>160</v>
      </c>
      <c r="AR58" s="310" t="s">
        <v>243</v>
      </c>
      <c r="AS58" s="311"/>
      <c r="AT58" s="218" t="s">
        <v>211</v>
      </c>
      <c r="AU58" s="312">
        <v>0.28499999999999998</v>
      </c>
      <c r="AV58" s="313"/>
      <c r="AX58"/>
      <c r="AY58"/>
      <c r="AZ58"/>
      <c r="BA58"/>
      <c r="BB58"/>
    </row>
    <row r="59" spans="1:54" s="100" customFormat="1" ht="6" customHeight="1"/>
    <row r="60" spans="1:54" s="100" customFormat="1" ht="43.5" customHeight="1">
      <c r="A60" s="317" t="s">
        <v>229</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row>
    <row r="61" spans="1:54" ht="24" customHeight="1">
      <c r="A61" s="100" t="s">
        <v>178</v>
      </c>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row>
    <row r="62" spans="1:54" ht="24" customHeight="1">
      <c r="A62" s="330" t="s">
        <v>222</v>
      </c>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1"/>
      <c r="AO62" s="331"/>
      <c r="AP62" s="331"/>
      <c r="AQ62" s="331"/>
      <c r="AR62" s="331"/>
      <c r="AS62" s="331"/>
      <c r="AT62" s="331"/>
      <c r="AU62" s="331"/>
      <c r="AV62" s="331"/>
    </row>
    <row r="63" spans="1:54" ht="12" customHeight="1">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212"/>
      <c r="AO63" s="212"/>
      <c r="AP63" s="212"/>
      <c r="AQ63" s="212"/>
      <c r="AR63" s="212"/>
      <c r="AS63" s="212"/>
      <c r="AT63" s="212" t="s">
        <v>36</v>
      </c>
      <c r="AU63" s="224">
        <v>3</v>
      </c>
      <c r="AV63" s="212"/>
    </row>
    <row r="64" spans="1:54" ht="22.5" customHeight="1">
      <c r="A64" s="355" t="s">
        <v>179</v>
      </c>
      <c r="B64" s="356"/>
      <c r="C64" s="356"/>
      <c r="D64" s="357"/>
      <c r="E64" s="361" t="s">
        <v>180</v>
      </c>
      <c r="F64" s="363" t="s">
        <v>231</v>
      </c>
      <c r="G64" s="363"/>
      <c r="H64" s="365" t="s">
        <v>181</v>
      </c>
      <c r="I64" s="367" t="s">
        <v>182</v>
      </c>
      <c r="J64" s="368"/>
      <c r="K64" s="368"/>
      <c r="L64" s="369"/>
      <c r="M64" s="456" t="s">
        <v>232</v>
      </c>
      <c r="N64" s="457"/>
      <c r="O64" s="457"/>
      <c r="P64" s="457"/>
      <c r="Q64" s="457"/>
      <c r="R64" s="457"/>
      <c r="S64" s="457"/>
      <c r="T64" s="457"/>
      <c r="U64" s="457"/>
      <c r="V64" s="365"/>
      <c r="W64" s="332" t="s">
        <v>175</v>
      </c>
      <c r="X64" s="333"/>
      <c r="Y64" s="333"/>
      <c r="Z64" s="334"/>
      <c r="AA64" s="222" t="s">
        <v>170</v>
      </c>
      <c r="AB64" s="381">
        <v>45231</v>
      </c>
      <c r="AC64" s="381"/>
      <c r="AD64" s="381"/>
      <c r="AE64" s="381"/>
      <c r="AF64" s="381"/>
      <c r="AG64" s="382"/>
      <c r="AH64" s="351" t="s">
        <v>214</v>
      </c>
      <c r="AI64" s="352"/>
      <c r="AJ64" s="352"/>
      <c r="AK64" s="353"/>
      <c r="AL64" s="314" t="s">
        <v>233</v>
      </c>
      <c r="AM64" s="315"/>
      <c r="AN64" s="315"/>
      <c r="AO64" s="315"/>
      <c r="AP64" s="315"/>
      <c r="AQ64" s="315"/>
      <c r="AR64" s="315"/>
      <c r="AS64" s="315"/>
      <c r="AT64" s="315"/>
      <c r="AU64" s="315"/>
      <c r="AV64" s="316"/>
      <c r="AW64" s="348"/>
    </row>
    <row r="65" spans="1:54" ht="22.5" customHeight="1">
      <c r="A65" s="358"/>
      <c r="B65" s="359"/>
      <c r="C65" s="359"/>
      <c r="D65" s="360"/>
      <c r="E65" s="362"/>
      <c r="F65" s="364"/>
      <c r="G65" s="364"/>
      <c r="H65" s="366"/>
      <c r="I65" s="370"/>
      <c r="J65" s="371"/>
      <c r="K65" s="371"/>
      <c r="L65" s="372"/>
      <c r="M65" s="458"/>
      <c r="N65" s="459"/>
      <c r="O65" s="459"/>
      <c r="P65" s="459"/>
      <c r="Q65" s="459"/>
      <c r="R65" s="459"/>
      <c r="S65" s="459"/>
      <c r="T65" s="459"/>
      <c r="U65" s="459"/>
      <c r="V65" s="366"/>
      <c r="W65" s="379"/>
      <c r="X65" s="380"/>
      <c r="Y65" s="380"/>
      <c r="Z65" s="380"/>
      <c r="AA65" s="223" t="s">
        <v>168</v>
      </c>
      <c r="AB65" s="349">
        <v>45366</v>
      </c>
      <c r="AC65" s="349"/>
      <c r="AD65" s="349"/>
      <c r="AE65" s="349"/>
      <c r="AF65" s="349"/>
      <c r="AG65" s="350"/>
      <c r="AH65" s="351" t="s">
        <v>215</v>
      </c>
      <c r="AI65" s="352"/>
      <c r="AJ65" s="352"/>
      <c r="AK65" s="353"/>
      <c r="AL65" s="314" t="s">
        <v>234</v>
      </c>
      <c r="AM65" s="315"/>
      <c r="AN65" s="315"/>
      <c r="AO65" s="315"/>
      <c r="AP65" s="315"/>
      <c r="AQ65" s="315"/>
      <c r="AR65" s="315"/>
      <c r="AS65" s="315"/>
      <c r="AT65" s="315"/>
      <c r="AU65" s="315"/>
      <c r="AV65" s="316"/>
      <c r="AW65" s="348"/>
    </row>
    <row r="66" spans="1:54" s="100" customFormat="1" ht="22.5" customHeight="1">
      <c r="V66" s="103"/>
      <c r="X66" s="104"/>
      <c r="AW66" s="348"/>
    </row>
    <row r="67" spans="1:54" ht="24" customHeight="1">
      <c r="A67" s="332" t="s">
        <v>185</v>
      </c>
      <c r="B67" s="333"/>
      <c r="C67" s="333"/>
      <c r="D67" s="333"/>
      <c r="E67" s="333"/>
      <c r="F67" s="334"/>
      <c r="G67" s="332" t="s">
        <v>186</v>
      </c>
      <c r="H67" s="333"/>
      <c r="I67" s="333"/>
      <c r="J67" s="333"/>
      <c r="K67" s="333"/>
      <c r="L67" s="334"/>
      <c r="M67" s="198"/>
      <c r="N67" s="199"/>
      <c r="O67" s="199"/>
      <c r="P67" s="199"/>
      <c r="Q67" s="199"/>
      <c r="R67" s="199"/>
      <c r="S67" s="199"/>
      <c r="T67" s="199"/>
      <c r="U67" s="199"/>
      <c r="V67" s="199"/>
      <c r="W67" s="199"/>
      <c r="X67" s="199"/>
      <c r="Y67" s="354">
        <v>45292</v>
      </c>
      <c r="Z67" s="354"/>
      <c r="AA67" s="354"/>
      <c r="AB67" s="200">
        <v>1</v>
      </c>
      <c r="AC67" s="201" t="s">
        <v>32</v>
      </c>
      <c r="AD67" s="199"/>
      <c r="AE67" s="199"/>
      <c r="AF67" s="199"/>
      <c r="AG67" s="199"/>
      <c r="AH67" s="199"/>
      <c r="AI67" s="199"/>
      <c r="AJ67" s="199"/>
      <c r="AK67" s="199"/>
      <c r="AL67" s="199"/>
      <c r="AM67" s="199"/>
      <c r="AN67" s="199"/>
      <c r="AO67" s="199"/>
      <c r="AP67" s="199"/>
      <c r="AQ67" s="202"/>
      <c r="AR67" s="332" t="s">
        <v>187</v>
      </c>
      <c r="AS67" s="333"/>
      <c r="AT67" s="333"/>
      <c r="AU67" s="333"/>
      <c r="AV67" s="334"/>
      <c r="AW67" s="348"/>
    </row>
    <row r="68" spans="1:54" ht="14.1" customHeight="1">
      <c r="A68" s="335"/>
      <c r="B68" s="336"/>
      <c r="C68" s="336"/>
      <c r="D68" s="336"/>
      <c r="E68" s="336"/>
      <c r="F68" s="337"/>
      <c r="G68" s="335"/>
      <c r="H68" s="336"/>
      <c r="I68" s="336"/>
      <c r="J68" s="336"/>
      <c r="K68" s="336"/>
      <c r="L68" s="337"/>
      <c r="M68" s="203">
        <v>45292</v>
      </c>
      <c r="N68" s="203">
        <v>45293</v>
      </c>
      <c r="O68" s="203">
        <v>45294</v>
      </c>
      <c r="P68" s="203">
        <v>45295</v>
      </c>
      <c r="Q68" s="203">
        <v>45296</v>
      </c>
      <c r="R68" s="203">
        <v>45297</v>
      </c>
      <c r="S68" s="203">
        <v>45298</v>
      </c>
      <c r="T68" s="203">
        <v>45299</v>
      </c>
      <c r="U68" s="203">
        <v>45300</v>
      </c>
      <c r="V68" s="203">
        <v>45301</v>
      </c>
      <c r="W68" s="203">
        <v>45302</v>
      </c>
      <c r="X68" s="203">
        <v>45303</v>
      </c>
      <c r="Y68" s="203">
        <v>45304</v>
      </c>
      <c r="Z68" s="203">
        <v>45305</v>
      </c>
      <c r="AA68" s="203">
        <v>45306</v>
      </c>
      <c r="AB68" s="203">
        <v>45307</v>
      </c>
      <c r="AC68" s="203">
        <v>45308</v>
      </c>
      <c r="AD68" s="203">
        <v>45309</v>
      </c>
      <c r="AE68" s="203">
        <v>45310</v>
      </c>
      <c r="AF68" s="203">
        <v>45311</v>
      </c>
      <c r="AG68" s="203">
        <v>45312</v>
      </c>
      <c r="AH68" s="203">
        <v>45313</v>
      </c>
      <c r="AI68" s="203">
        <v>45314</v>
      </c>
      <c r="AJ68" s="203">
        <v>45315</v>
      </c>
      <c r="AK68" s="203">
        <v>45316</v>
      </c>
      <c r="AL68" s="203">
        <v>45317</v>
      </c>
      <c r="AM68" s="203">
        <v>45318</v>
      </c>
      <c r="AN68" s="203">
        <v>45319</v>
      </c>
      <c r="AO68" s="203">
        <v>45320</v>
      </c>
      <c r="AP68" s="204">
        <v>45321</v>
      </c>
      <c r="AQ68" s="205">
        <v>45322</v>
      </c>
      <c r="AR68" s="335"/>
      <c r="AS68" s="336"/>
      <c r="AT68" s="336"/>
      <c r="AU68" s="336"/>
      <c r="AV68" s="337"/>
      <c r="AW68" s="348"/>
    </row>
    <row r="69" spans="1:54" ht="14.1" customHeight="1">
      <c r="A69" s="335"/>
      <c r="B69" s="336"/>
      <c r="C69" s="336"/>
      <c r="D69" s="336"/>
      <c r="E69" s="336"/>
      <c r="F69" s="337"/>
      <c r="G69" s="335"/>
      <c r="H69" s="336"/>
      <c r="I69" s="336"/>
      <c r="J69" s="336"/>
      <c r="K69" s="336"/>
      <c r="L69" s="337"/>
      <c r="M69" s="206" t="s">
        <v>240</v>
      </c>
      <c r="N69" s="207" t="s">
        <v>241</v>
      </c>
      <c r="O69" s="207" t="s">
        <v>235</v>
      </c>
      <c r="P69" s="207" t="s">
        <v>236</v>
      </c>
      <c r="Q69" s="207" t="s">
        <v>237</v>
      </c>
      <c r="R69" s="207" t="s">
        <v>238</v>
      </c>
      <c r="S69" s="207" t="s">
        <v>239</v>
      </c>
      <c r="T69" s="207" t="s">
        <v>240</v>
      </c>
      <c r="U69" s="207" t="s">
        <v>241</v>
      </c>
      <c r="V69" s="207" t="s">
        <v>235</v>
      </c>
      <c r="W69" s="207" t="s">
        <v>236</v>
      </c>
      <c r="X69" s="207" t="s">
        <v>237</v>
      </c>
      <c r="Y69" s="207" t="s">
        <v>238</v>
      </c>
      <c r="Z69" s="207" t="s">
        <v>239</v>
      </c>
      <c r="AA69" s="207" t="s">
        <v>240</v>
      </c>
      <c r="AB69" s="207" t="s">
        <v>241</v>
      </c>
      <c r="AC69" s="207" t="s">
        <v>235</v>
      </c>
      <c r="AD69" s="207" t="s">
        <v>236</v>
      </c>
      <c r="AE69" s="207" t="s">
        <v>237</v>
      </c>
      <c r="AF69" s="207" t="s">
        <v>238</v>
      </c>
      <c r="AG69" s="207" t="s">
        <v>239</v>
      </c>
      <c r="AH69" s="207" t="s">
        <v>240</v>
      </c>
      <c r="AI69" s="207" t="s">
        <v>241</v>
      </c>
      <c r="AJ69" s="207" t="s">
        <v>235</v>
      </c>
      <c r="AK69" s="207" t="s">
        <v>236</v>
      </c>
      <c r="AL69" s="207" t="s">
        <v>237</v>
      </c>
      <c r="AM69" s="207" t="s">
        <v>238</v>
      </c>
      <c r="AN69" s="207" t="s">
        <v>239</v>
      </c>
      <c r="AO69" s="207" t="s">
        <v>240</v>
      </c>
      <c r="AP69" s="207" t="s">
        <v>241</v>
      </c>
      <c r="AQ69" s="208" t="s">
        <v>235</v>
      </c>
      <c r="AR69" s="335"/>
      <c r="AS69" s="336"/>
      <c r="AT69" s="336"/>
      <c r="AU69" s="336"/>
      <c r="AV69" s="337"/>
      <c r="AW69" s="348"/>
    </row>
    <row r="70" spans="1:54" ht="14.1" customHeight="1" thickBot="1">
      <c r="A70" s="338"/>
      <c r="B70" s="339"/>
      <c r="C70" s="339"/>
      <c r="D70" s="339"/>
      <c r="E70" s="339"/>
      <c r="F70" s="340"/>
      <c r="G70" s="338"/>
      <c r="H70" s="339"/>
      <c r="I70" s="339"/>
      <c r="J70" s="339"/>
      <c r="K70" s="339"/>
      <c r="L70" s="340"/>
      <c r="M70" s="110" t="s">
        <v>212</v>
      </c>
      <c r="N70" s="110"/>
      <c r="O70" s="110"/>
      <c r="P70" s="110"/>
      <c r="Q70" s="110"/>
      <c r="R70" s="110"/>
      <c r="S70" s="110"/>
      <c r="T70" s="110" t="s">
        <v>212</v>
      </c>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341"/>
      <c r="AS70" s="342"/>
      <c r="AT70" s="342"/>
      <c r="AU70" s="342"/>
      <c r="AV70" s="343"/>
      <c r="AW70" s="348"/>
    </row>
    <row r="71" spans="1:54" ht="22.5" customHeight="1" thickTop="1">
      <c r="A71" s="344" t="s">
        <v>189</v>
      </c>
      <c r="B71" s="345"/>
      <c r="C71" s="345"/>
      <c r="D71" s="345"/>
      <c r="E71" s="345"/>
      <c r="F71" s="345"/>
      <c r="G71" s="344"/>
      <c r="H71" s="345"/>
      <c r="I71" s="345"/>
      <c r="J71" s="345"/>
      <c r="K71" s="345"/>
      <c r="L71" s="346"/>
      <c r="M71" s="179"/>
      <c r="N71" s="179"/>
      <c r="O71" s="179"/>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79"/>
      <c r="AQ71" s="213"/>
      <c r="AR71" s="383"/>
      <c r="AS71" s="384"/>
      <c r="AT71" s="384"/>
      <c r="AU71" s="384"/>
      <c r="AV71" s="385"/>
      <c r="AW71" s="348"/>
    </row>
    <row r="72" spans="1:54" ht="22.5" customHeight="1">
      <c r="A72" s="344" t="s">
        <v>190</v>
      </c>
      <c r="B72" s="345"/>
      <c r="C72" s="345"/>
      <c r="D72" s="345"/>
      <c r="E72" s="345"/>
      <c r="F72" s="345"/>
      <c r="G72" s="344" t="s">
        <v>191</v>
      </c>
      <c r="H72" s="345"/>
      <c r="I72" s="345"/>
      <c r="J72" s="345"/>
      <c r="K72" s="345"/>
      <c r="L72" s="346"/>
      <c r="M72" s="181"/>
      <c r="N72" s="181"/>
      <c r="O72" s="181"/>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3"/>
      <c r="AP72" s="184"/>
      <c r="AQ72" s="211"/>
      <c r="AR72" s="304"/>
      <c r="AS72" s="305"/>
      <c r="AT72" s="305"/>
      <c r="AU72" s="305"/>
      <c r="AV72" s="306"/>
    </row>
    <row r="73" spans="1:54" ht="22.5" customHeight="1">
      <c r="A73" s="327"/>
      <c r="B73" s="328"/>
      <c r="C73" s="328"/>
      <c r="D73" s="328"/>
      <c r="E73" s="328"/>
      <c r="F73" s="329"/>
      <c r="G73" s="327" t="s">
        <v>192</v>
      </c>
      <c r="H73" s="328"/>
      <c r="I73" s="328"/>
      <c r="J73" s="328"/>
      <c r="K73" s="328"/>
      <c r="L73" s="329"/>
      <c r="M73" s="184"/>
      <c r="N73" s="184"/>
      <c r="O73" s="184"/>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4"/>
      <c r="AQ73" s="211"/>
      <c r="AR73" s="304"/>
      <c r="AS73" s="305"/>
      <c r="AT73" s="305"/>
      <c r="AU73" s="305"/>
      <c r="AV73" s="306"/>
    </row>
    <row r="74" spans="1:54" ht="22.5" customHeight="1">
      <c r="A74" s="327"/>
      <c r="B74" s="328"/>
      <c r="C74" s="328"/>
      <c r="D74" s="328"/>
      <c r="E74" s="328"/>
      <c r="F74" s="329"/>
      <c r="G74" s="327" t="s">
        <v>193</v>
      </c>
      <c r="H74" s="328"/>
      <c r="I74" s="328"/>
      <c r="J74" s="328"/>
      <c r="K74" s="328"/>
      <c r="L74" s="329"/>
      <c r="M74" s="184"/>
      <c r="N74" s="184"/>
      <c r="O74" s="184"/>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4"/>
      <c r="AQ74" s="211"/>
      <c r="AR74" s="304"/>
      <c r="AS74" s="305"/>
      <c r="AT74" s="305"/>
      <c r="AU74" s="305"/>
      <c r="AV74" s="306"/>
    </row>
    <row r="75" spans="1:54" ht="22.5" customHeight="1">
      <c r="A75" s="327"/>
      <c r="B75" s="328"/>
      <c r="C75" s="328"/>
      <c r="D75" s="328"/>
      <c r="E75" s="328"/>
      <c r="F75" s="329"/>
      <c r="G75" s="327" t="s">
        <v>194</v>
      </c>
      <c r="H75" s="328"/>
      <c r="I75" s="328"/>
      <c r="J75" s="328"/>
      <c r="K75" s="328"/>
      <c r="L75" s="329"/>
      <c r="M75" s="184"/>
      <c r="N75" s="184"/>
      <c r="O75" s="184"/>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4"/>
      <c r="AQ75" s="211"/>
      <c r="AR75" s="304"/>
      <c r="AS75" s="305"/>
      <c r="AT75" s="305"/>
      <c r="AU75" s="305"/>
      <c r="AV75" s="306"/>
    </row>
    <row r="76" spans="1:54" ht="22.5" customHeight="1">
      <c r="A76" s="327"/>
      <c r="B76" s="328"/>
      <c r="C76" s="328"/>
      <c r="D76" s="328"/>
      <c r="E76" s="328"/>
      <c r="F76" s="329"/>
      <c r="G76" s="327" t="s">
        <v>195</v>
      </c>
      <c r="H76" s="328"/>
      <c r="I76" s="328"/>
      <c r="J76" s="328"/>
      <c r="K76" s="328"/>
      <c r="L76" s="329"/>
      <c r="M76" s="184"/>
      <c r="N76" s="184"/>
      <c r="O76" s="184"/>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4"/>
      <c r="AQ76" s="211"/>
      <c r="AR76" s="304"/>
      <c r="AS76" s="305"/>
      <c r="AT76" s="305"/>
      <c r="AU76" s="305"/>
      <c r="AV76" s="306"/>
    </row>
    <row r="77" spans="1:54" ht="22.5" customHeight="1">
      <c r="A77" s="327" t="s">
        <v>196</v>
      </c>
      <c r="B77" s="328"/>
      <c r="C77" s="328"/>
      <c r="D77" s="328"/>
      <c r="E77" s="328"/>
      <c r="F77" s="329"/>
      <c r="G77" s="327" t="s">
        <v>197</v>
      </c>
      <c r="H77" s="328"/>
      <c r="I77" s="328"/>
      <c r="J77" s="328"/>
      <c r="K77" s="328"/>
      <c r="L77" s="329"/>
      <c r="M77" s="184"/>
      <c r="N77" s="184"/>
      <c r="O77" s="184"/>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4"/>
      <c r="AQ77" s="211"/>
      <c r="AR77" s="304"/>
      <c r="AS77" s="305"/>
      <c r="AT77" s="305"/>
      <c r="AU77" s="305"/>
      <c r="AV77" s="306"/>
    </row>
    <row r="78" spans="1:54" s="100" customFormat="1" ht="22.5" customHeight="1">
      <c r="A78" s="327"/>
      <c r="B78" s="328"/>
      <c r="C78" s="328"/>
      <c r="D78" s="328"/>
      <c r="E78" s="328"/>
      <c r="F78" s="329"/>
      <c r="G78" s="327" t="s">
        <v>198</v>
      </c>
      <c r="H78" s="328"/>
      <c r="I78" s="328"/>
      <c r="J78" s="328"/>
      <c r="K78" s="328"/>
      <c r="L78" s="329"/>
      <c r="M78" s="184"/>
      <c r="N78" s="184"/>
      <c r="O78" s="184"/>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4"/>
      <c r="AQ78" s="211"/>
      <c r="AR78" s="304"/>
      <c r="AS78" s="305"/>
      <c r="AT78" s="305"/>
      <c r="AU78" s="305"/>
      <c r="AV78" s="306"/>
      <c r="AX78"/>
      <c r="AY78"/>
      <c r="AZ78"/>
      <c r="BA78"/>
      <c r="BB78" s="108"/>
    </row>
    <row r="79" spans="1:54" s="100" customFormat="1" ht="22.5" customHeight="1">
      <c r="A79" s="327"/>
      <c r="B79" s="328"/>
      <c r="C79" s="328"/>
      <c r="D79" s="328"/>
      <c r="E79" s="328"/>
      <c r="F79" s="329"/>
      <c r="G79" s="327" t="s">
        <v>199</v>
      </c>
      <c r="H79" s="328"/>
      <c r="I79" s="328"/>
      <c r="J79" s="328"/>
      <c r="K79" s="328"/>
      <c r="L79" s="329"/>
      <c r="M79" s="184"/>
      <c r="N79" s="184"/>
      <c r="O79" s="184"/>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4"/>
      <c r="AQ79" s="211"/>
      <c r="AR79" s="304"/>
      <c r="AS79" s="305"/>
      <c r="AT79" s="305"/>
      <c r="AU79" s="305"/>
      <c r="AV79" s="306"/>
      <c r="AX79"/>
      <c r="AY79"/>
      <c r="AZ79"/>
      <c r="BA79"/>
      <c r="BB79" s="108"/>
    </row>
    <row r="80" spans="1:54" s="100" customFormat="1" ht="22.5" customHeight="1">
      <c r="A80" s="327" t="s">
        <v>200</v>
      </c>
      <c r="B80" s="328"/>
      <c r="C80" s="328"/>
      <c r="D80" s="328"/>
      <c r="E80" s="328"/>
      <c r="F80" s="329"/>
      <c r="G80" s="327" t="s">
        <v>201</v>
      </c>
      <c r="H80" s="328"/>
      <c r="I80" s="328"/>
      <c r="J80" s="328"/>
      <c r="K80" s="328"/>
      <c r="L80" s="329"/>
      <c r="M80" s="184"/>
      <c r="N80" s="184"/>
      <c r="O80" s="184"/>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4"/>
      <c r="AQ80" s="211"/>
      <c r="AR80" s="304"/>
      <c r="AS80" s="305"/>
      <c r="AT80" s="305"/>
      <c r="AU80" s="305"/>
      <c r="AV80" s="306"/>
      <c r="AX80"/>
      <c r="AY80"/>
      <c r="AZ80"/>
      <c r="BA80"/>
      <c r="BB80" s="108"/>
    </row>
    <row r="81" spans="1:54" s="100" customFormat="1" ht="22.5" customHeight="1">
      <c r="A81" s="327"/>
      <c r="B81" s="328"/>
      <c r="C81" s="328"/>
      <c r="D81" s="328"/>
      <c r="E81" s="328"/>
      <c r="F81" s="329"/>
      <c r="G81" s="327" t="s">
        <v>203</v>
      </c>
      <c r="H81" s="328"/>
      <c r="I81" s="328"/>
      <c r="J81" s="328"/>
      <c r="K81" s="328"/>
      <c r="L81" s="329"/>
      <c r="M81" s="184"/>
      <c r="N81" s="184"/>
      <c r="O81" s="184"/>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4"/>
      <c r="AQ81" s="211"/>
      <c r="AR81" s="304"/>
      <c r="AS81" s="305"/>
      <c r="AT81" s="305"/>
      <c r="AU81" s="305"/>
      <c r="AV81" s="306"/>
      <c r="AX81"/>
      <c r="AY81"/>
      <c r="AZ81"/>
      <c r="BA81"/>
      <c r="BB81" s="108"/>
    </row>
    <row r="82" spans="1:54" s="100" customFormat="1" ht="22.5" customHeight="1">
      <c r="A82" s="327"/>
      <c r="B82" s="328"/>
      <c r="C82" s="328"/>
      <c r="D82" s="328"/>
      <c r="E82" s="328"/>
      <c r="F82" s="329"/>
      <c r="G82" s="327" t="s">
        <v>204</v>
      </c>
      <c r="H82" s="328"/>
      <c r="I82" s="328"/>
      <c r="J82" s="328"/>
      <c r="K82" s="328"/>
      <c r="L82" s="329"/>
      <c r="M82" s="184"/>
      <c r="N82" s="184"/>
      <c r="O82" s="184"/>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4"/>
      <c r="AQ82" s="211"/>
      <c r="AR82" s="304"/>
      <c r="AS82" s="305"/>
      <c r="AT82" s="305"/>
      <c r="AU82" s="305"/>
      <c r="AV82" s="306"/>
      <c r="AX82"/>
      <c r="AY82"/>
      <c r="AZ82"/>
      <c r="BA82"/>
      <c r="BB82" s="108"/>
    </row>
    <row r="83" spans="1:54" s="100" customFormat="1" ht="22.5" customHeight="1">
      <c r="A83" s="327"/>
      <c r="B83" s="328"/>
      <c r="C83" s="328"/>
      <c r="D83" s="328"/>
      <c r="E83" s="328"/>
      <c r="F83" s="329"/>
      <c r="G83" s="327" t="s">
        <v>205</v>
      </c>
      <c r="H83" s="328"/>
      <c r="I83" s="328"/>
      <c r="J83" s="328"/>
      <c r="K83" s="328"/>
      <c r="L83" s="329"/>
      <c r="M83" s="184"/>
      <c r="N83" s="184"/>
      <c r="O83" s="184"/>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4"/>
      <c r="AQ83" s="211"/>
      <c r="AR83" s="304"/>
      <c r="AS83" s="305"/>
      <c r="AT83" s="305"/>
      <c r="AU83" s="305"/>
      <c r="AV83" s="306"/>
      <c r="AX83"/>
      <c r="AY83"/>
      <c r="AZ83"/>
      <c r="BA83"/>
      <c r="BB83" s="108"/>
    </row>
    <row r="84" spans="1:54" s="100" customFormat="1" ht="22.5" customHeight="1">
      <c r="A84" s="327"/>
      <c r="B84" s="328"/>
      <c r="C84" s="328"/>
      <c r="D84" s="328"/>
      <c r="E84" s="328"/>
      <c r="F84" s="329"/>
      <c r="G84" s="327" t="s">
        <v>206</v>
      </c>
      <c r="H84" s="328"/>
      <c r="I84" s="328"/>
      <c r="J84" s="328"/>
      <c r="K84" s="328"/>
      <c r="L84" s="329"/>
      <c r="M84" s="184"/>
      <c r="N84" s="184"/>
      <c r="O84" s="184"/>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4"/>
      <c r="AQ84" s="211"/>
      <c r="AR84" s="304"/>
      <c r="AS84" s="305"/>
      <c r="AT84" s="305"/>
      <c r="AU84" s="305"/>
      <c r="AV84" s="306"/>
      <c r="AX84"/>
      <c r="AY84"/>
      <c r="AZ84"/>
      <c r="BA84"/>
      <c r="BB84" s="108"/>
    </row>
    <row r="85" spans="1:54" s="100" customFormat="1" ht="22.5" customHeight="1">
      <c r="A85" s="327" t="s">
        <v>207</v>
      </c>
      <c r="B85" s="328"/>
      <c r="C85" s="328"/>
      <c r="D85" s="328"/>
      <c r="E85" s="328"/>
      <c r="F85" s="329"/>
      <c r="G85" s="327"/>
      <c r="H85" s="328"/>
      <c r="I85" s="328"/>
      <c r="J85" s="328"/>
      <c r="K85" s="328"/>
      <c r="L85" s="329"/>
      <c r="M85" s="184"/>
      <c r="N85" s="184"/>
      <c r="O85" s="184"/>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4"/>
      <c r="AQ85" s="211"/>
      <c r="AR85" s="304"/>
      <c r="AS85" s="305"/>
      <c r="AT85" s="305"/>
      <c r="AU85" s="305"/>
      <c r="AV85" s="306"/>
      <c r="AX85"/>
      <c r="AY85"/>
      <c r="AZ85"/>
      <c r="BA85"/>
      <c r="BB85" s="108"/>
    </row>
    <row r="86" spans="1:54" s="100" customFormat="1" ht="22.5" customHeight="1" thickBot="1">
      <c r="A86" s="319"/>
      <c r="B86" s="320"/>
      <c r="C86" s="320"/>
      <c r="D86" s="320"/>
      <c r="E86" s="320"/>
      <c r="F86" s="321"/>
      <c r="G86" s="319"/>
      <c r="H86" s="320"/>
      <c r="I86" s="320"/>
      <c r="J86" s="320"/>
      <c r="K86" s="320"/>
      <c r="L86" s="321"/>
      <c r="M86" s="184"/>
      <c r="N86" s="184"/>
      <c r="O86" s="184"/>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5"/>
      <c r="AQ86" s="211"/>
      <c r="AR86" s="304"/>
      <c r="AS86" s="305"/>
      <c r="AT86" s="305"/>
      <c r="AU86" s="305"/>
      <c r="AV86" s="306"/>
      <c r="AX86"/>
      <c r="AY86"/>
      <c r="AZ86"/>
      <c r="BA86"/>
      <c r="BB86"/>
    </row>
    <row r="87" spans="1:54" s="100" customFormat="1" ht="24" customHeight="1" thickTop="1">
      <c r="A87" s="322" t="s">
        <v>208</v>
      </c>
      <c r="B87" s="323"/>
      <c r="C87" s="323"/>
      <c r="D87" s="323"/>
      <c r="E87" s="323"/>
      <c r="F87" s="323"/>
      <c r="G87" s="323"/>
      <c r="H87" s="323"/>
      <c r="I87" s="323"/>
      <c r="J87" s="323"/>
      <c r="K87" s="323"/>
      <c r="L87" s="324"/>
      <c r="M87" s="111" t="s">
        <v>160</v>
      </c>
      <c r="N87" s="112" t="s">
        <v>160</v>
      </c>
      <c r="O87" s="112" t="s">
        <v>160</v>
      </c>
      <c r="P87" s="113" t="s">
        <v>0</v>
      </c>
      <c r="Q87" s="113"/>
      <c r="R87" s="113" t="s">
        <v>0</v>
      </c>
      <c r="S87" s="113" t="s">
        <v>0</v>
      </c>
      <c r="T87" s="113" t="s">
        <v>0</v>
      </c>
      <c r="U87" s="113"/>
      <c r="V87" s="113"/>
      <c r="W87" s="113"/>
      <c r="X87" s="113"/>
      <c r="Y87" s="113" t="s">
        <v>0</v>
      </c>
      <c r="Z87" s="113" t="s">
        <v>0</v>
      </c>
      <c r="AA87" s="113"/>
      <c r="AB87" s="113"/>
      <c r="AC87" s="113"/>
      <c r="AD87" s="113"/>
      <c r="AE87" s="113"/>
      <c r="AF87" s="113" t="s">
        <v>0</v>
      </c>
      <c r="AG87" s="113" t="s">
        <v>0</v>
      </c>
      <c r="AH87" s="113"/>
      <c r="AI87" s="113"/>
      <c r="AJ87" s="113"/>
      <c r="AK87" s="113"/>
      <c r="AL87" s="113"/>
      <c r="AM87" s="113" t="s">
        <v>0</v>
      </c>
      <c r="AN87" s="113" t="s">
        <v>0</v>
      </c>
      <c r="AO87" s="113"/>
      <c r="AP87" s="112"/>
      <c r="AQ87" s="114"/>
      <c r="AR87" s="307" t="s">
        <v>209</v>
      </c>
      <c r="AS87" s="308"/>
      <c r="AT87" s="308"/>
      <c r="AU87" s="308"/>
      <c r="AV87" s="309"/>
      <c r="AX87"/>
      <c r="AY87"/>
      <c r="AZ87"/>
      <c r="BA87"/>
      <c r="BB87"/>
    </row>
    <row r="88" spans="1:54" s="100" customFormat="1" ht="24" customHeight="1">
      <c r="A88" s="325" t="s">
        <v>210</v>
      </c>
      <c r="B88" s="326"/>
      <c r="C88" s="326"/>
      <c r="D88" s="326"/>
      <c r="E88" s="326"/>
      <c r="F88" s="326"/>
      <c r="G88" s="326"/>
      <c r="H88" s="326"/>
      <c r="I88" s="326"/>
      <c r="J88" s="326"/>
      <c r="K88" s="326"/>
      <c r="L88" s="326"/>
      <c r="M88" s="186" t="s">
        <v>160</v>
      </c>
      <c r="N88" s="187" t="s">
        <v>160</v>
      </c>
      <c r="O88" s="187" t="s">
        <v>160</v>
      </c>
      <c r="P88" s="187" t="s">
        <v>109</v>
      </c>
      <c r="Q88" s="187" t="s">
        <v>109</v>
      </c>
      <c r="R88" s="187" t="s">
        <v>109</v>
      </c>
      <c r="S88" s="187" t="s">
        <v>109</v>
      </c>
      <c r="T88" s="187" t="s">
        <v>109</v>
      </c>
      <c r="U88" s="187" t="s">
        <v>109</v>
      </c>
      <c r="V88" s="187" t="s">
        <v>109</v>
      </c>
      <c r="W88" s="187" t="s">
        <v>109</v>
      </c>
      <c r="X88" s="187" t="s">
        <v>109</v>
      </c>
      <c r="Y88" s="187" t="s">
        <v>109</v>
      </c>
      <c r="Z88" s="187" t="s">
        <v>109</v>
      </c>
      <c r="AA88" s="187" t="s">
        <v>109</v>
      </c>
      <c r="AB88" s="187" t="s">
        <v>109</v>
      </c>
      <c r="AC88" s="187" t="s">
        <v>109</v>
      </c>
      <c r="AD88" s="187" t="s">
        <v>109</v>
      </c>
      <c r="AE88" s="187" t="s">
        <v>109</v>
      </c>
      <c r="AF88" s="187" t="s">
        <v>109</v>
      </c>
      <c r="AG88" s="187" t="s">
        <v>109</v>
      </c>
      <c r="AH88" s="187" t="s">
        <v>109</v>
      </c>
      <c r="AI88" s="187" t="s">
        <v>109</v>
      </c>
      <c r="AJ88" s="187" t="s">
        <v>109</v>
      </c>
      <c r="AK88" s="187" t="s">
        <v>109</v>
      </c>
      <c r="AL88" s="187" t="s">
        <v>109</v>
      </c>
      <c r="AM88" s="187" t="s">
        <v>109</v>
      </c>
      <c r="AN88" s="187" t="s">
        <v>109</v>
      </c>
      <c r="AO88" s="187" t="s">
        <v>109</v>
      </c>
      <c r="AP88" s="187" t="s">
        <v>109</v>
      </c>
      <c r="AQ88" s="188" t="s">
        <v>109</v>
      </c>
      <c r="AR88" s="310" t="s">
        <v>254</v>
      </c>
      <c r="AS88" s="311"/>
      <c r="AT88" s="218" t="s">
        <v>211</v>
      </c>
      <c r="AU88" s="312">
        <v>0.35699999999999998</v>
      </c>
      <c r="AV88" s="313"/>
      <c r="AX88"/>
      <c r="AY88"/>
      <c r="AZ88"/>
      <c r="BA88"/>
      <c r="BB88"/>
    </row>
    <row r="89" spans="1:54" s="100" customFormat="1" ht="6" customHeight="1"/>
    <row r="90" spans="1:54" s="100" customFormat="1" ht="43.5" customHeight="1">
      <c r="A90" s="317" t="s">
        <v>229</v>
      </c>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row>
    <row r="91" spans="1:54" ht="24" customHeight="1">
      <c r="A91" s="100" t="s">
        <v>178</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row>
    <row r="92" spans="1:54" ht="24" customHeight="1">
      <c r="A92" s="330" t="s">
        <v>222</v>
      </c>
      <c r="B92" s="330"/>
      <c r="C92" s="330"/>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1"/>
      <c r="AO92" s="331"/>
      <c r="AP92" s="331"/>
      <c r="AQ92" s="331"/>
      <c r="AR92" s="331"/>
      <c r="AS92" s="331"/>
      <c r="AT92" s="331"/>
      <c r="AU92" s="331"/>
      <c r="AV92" s="331"/>
    </row>
    <row r="93" spans="1:54" ht="12"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212"/>
      <c r="AO93" s="212"/>
      <c r="AP93" s="212"/>
      <c r="AQ93" s="212"/>
      <c r="AR93" s="212"/>
      <c r="AS93" s="212"/>
      <c r="AT93" s="212" t="s">
        <v>36</v>
      </c>
      <c r="AU93" s="224">
        <v>4</v>
      </c>
      <c r="AV93" s="212"/>
    </row>
    <row r="94" spans="1:54" ht="22.5" customHeight="1">
      <c r="A94" s="355" t="s">
        <v>179</v>
      </c>
      <c r="B94" s="356"/>
      <c r="C94" s="356"/>
      <c r="D94" s="357"/>
      <c r="E94" s="361" t="s">
        <v>180</v>
      </c>
      <c r="F94" s="363" t="s">
        <v>231</v>
      </c>
      <c r="G94" s="363"/>
      <c r="H94" s="365" t="s">
        <v>181</v>
      </c>
      <c r="I94" s="367" t="s">
        <v>182</v>
      </c>
      <c r="J94" s="368"/>
      <c r="K94" s="368"/>
      <c r="L94" s="369"/>
      <c r="M94" s="456" t="s">
        <v>232</v>
      </c>
      <c r="N94" s="457"/>
      <c r="O94" s="457"/>
      <c r="P94" s="457"/>
      <c r="Q94" s="457"/>
      <c r="R94" s="457"/>
      <c r="S94" s="457"/>
      <c r="T94" s="457"/>
      <c r="U94" s="457"/>
      <c r="V94" s="365"/>
      <c r="W94" s="332" t="s">
        <v>175</v>
      </c>
      <c r="X94" s="333"/>
      <c r="Y94" s="333"/>
      <c r="Z94" s="334"/>
      <c r="AA94" s="222" t="s">
        <v>170</v>
      </c>
      <c r="AB94" s="381">
        <v>45231</v>
      </c>
      <c r="AC94" s="381"/>
      <c r="AD94" s="381"/>
      <c r="AE94" s="381"/>
      <c r="AF94" s="381"/>
      <c r="AG94" s="382"/>
      <c r="AH94" s="351" t="s">
        <v>214</v>
      </c>
      <c r="AI94" s="352"/>
      <c r="AJ94" s="352"/>
      <c r="AK94" s="353"/>
      <c r="AL94" s="314" t="s">
        <v>233</v>
      </c>
      <c r="AM94" s="315"/>
      <c r="AN94" s="315"/>
      <c r="AO94" s="315"/>
      <c r="AP94" s="315"/>
      <c r="AQ94" s="315"/>
      <c r="AR94" s="315"/>
      <c r="AS94" s="315"/>
      <c r="AT94" s="315"/>
      <c r="AU94" s="315"/>
      <c r="AV94" s="316"/>
      <c r="AW94" s="348"/>
    </row>
    <row r="95" spans="1:54" ht="22.5" customHeight="1">
      <c r="A95" s="358"/>
      <c r="B95" s="359"/>
      <c r="C95" s="359"/>
      <c r="D95" s="360"/>
      <c r="E95" s="362"/>
      <c r="F95" s="364"/>
      <c r="G95" s="364"/>
      <c r="H95" s="366"/>
      <c r="I95" s="370"/>
      <c r="J95" s="371"/>
      <c r="K95" s="371"/>
      <c r="L95" s="372"/>
      <c r="M95" s="458"/>
      <c r="N95" s="459"/>
      <c r="O95" s="459"/>
      <c r="P95" s="459"/>
      <c r="Q95" s="459"/>
      <c r="R95" s="459"/>
      <c r="S95" s="459"/>
      <c r="T95" s="459"/>
      <c r="U95" s="459"/>
      <c r="V95" s="366"/>
      <c r="W95" s="379"/>
      <c r="X95" s="380"/>
      <c r="Y95" s="380"/>
      <c r="Z95" s="380"/>
      <c r="AA95" s="223" t="s">
        <v>168</v>
      </c>
      <c r="AB95" s="349">
        <v>45366</v>
      </c>
      <c r="AC95" s="349"/>
      <c r="AD95" s="349"/>
      <c r="AE95" s="349"/>
      <c r="AF95" s="349"/>
      <c r="AG95" s="350"/>
      <c r="AH95" s="351" t="s">
        <v>215</v>
      </c>
      <c r="AI95" s="352"/>
      <c r="AJ95" s="352"/>
      <c r="AK95" s="353"/>
      <c r="AL95" s="314" t="s">
        <v>234</v>
      </c>
      <c r="AM95" s="315"/>
      <c r="AN95" s="315"/>
      <c r="AO95" s="315"/>
      <c r="AP95" s="315"/>
      <c r="AQ95" s="315"/>
      <c r="AR95" s="315"/>
      <c r="AS95" s="315"/>
      <c r="AT95" s="315"/>
      <c r="AU95" s="315"/>
      <c r="AV95" s="316"/>
      <c r="AW95" s="348"/>
    </row>
    <row r="96" spans="1:54" s="100" customFormat="1" ht="22.5" customHeight="1">
      <c r="V96" s="103"/>
      <c r="X96" s="104"/>
      <c r="AW96" s="348"/>
    </row>
    <row r="97" spans="1:54" ht="24" customHeight="1">
      <c r="A97" s="332" t="s">
        <v>185</v>
      </c>
      <c r="B97" s="333"/>
      <c r="C97" s="333"/>
      <c r="D97" s="333"/>
      <c r="E97" s="333"/>
      <c r="F97" s="334"/>
      <c r="G97" s="332" t="s">
        <v>186</v>
      </c>
      <c r="H97" s="333"/>
      <c r="I97" s="333"/>
      <c r="J97" s="333"/>
      <c r="K97" s="333"/>
      <c r="L97" s="334"/>
      <c r="M97" s="198"/>
      <c r="N97" s="199"/>
      <c r="O97" s="199"/>
      <c r="P97" s="199"/>
      <c r="Q97" s="199"/>
      <c r="R97" s="199"/>
      <c r="S97" s="199"/>
      <c r="T97" s="199"/>
      <c r="U97" s="199"/>
      <c r="V97" s="199"/>
      <c r="W97" s="199"/>
      <c r="X97" s="199"/>
      <c r="Y97" s="354">
        <v>45323</v>
      </c>
      <c r="Z97" s="354"/>
      <c r="AA97" s="354"/>
      <c r="AB97" s="200">
        <v>2</v>
      </c>
      <c r="AC97" s="201" t="s">
        <v>32</v>
      </c>
      <c r="AD97" s="199"/>
      <c r="AE97" s="199"/>
      <c r="AF97" s="199"/>
      <c r="AG97" s="199"/>
      <c r="AH97" s="199"/>
      <c r="AI97" s="199"/>
      <c r="AJ97" s="199"/>
      <c r="AK97" s="199"/>
      <c r="AL97" s="199"/>
      <c r="AM97" s="199"/>
      <c r="AN97" s="199"/>
      <c r="AO97" s="199"/>
      <c r="AP97" s="199"/>
      <c r="AQ97" s="202"/>
      <c r="AR97" s="332" t="s">
        <v>187</v>
      </c>
      <c r="AS97" s="333"/>
      <c r="AT97" s="333"/>
      <c r="AU97" s="333"/>
      <c r="AV97" s="334"/>
      <c r="AW97" s="348"/>
    </row>
    <row r="98" spans="1:54" ht="14.1" customHeight="1">
      <c r="A98" s="335"/>
      <c r="B98" s="336"/>
      <c r="C98" s="336"/>
      <c r="D98" s="336"/>
      <c r="E98" s="336"/>
      <c r="F98" s="337"/>
      <c r="G98" s="335"/>
      <c r="H98" s="336"/>
      <c r="I98" s="336"/>
      <c r="J98" s="336"/>
      <c r="K98" s="336"/>
      <c r="L98" s="337"/>
      <c r="M98" s="203">
        <v>45323</v>
      </c>
      <c r="N98" s="203">
        <v>45324</v>
      </c>
      <c r="O98" s="203">
        <v>45325</v>
      </c>
      <c r="P98" s="203">
        <v>45326</v>
      </c>
      <c r="Q98" s="203">
        <v>45327</v>
      </c>
      <c r="R98" s="203">
        <v>45328</v>
      </c>
      <c r="S98" s="203">
        <v>45329</v>
      </c>
      <c r="T98" s="203">
        <v>45330</v>
      </c>
      <c r="U98" s="203">
        <v>45331</v>
      </c>
      <c r="V98" s="203">
        <v>45332</v>
      </c>
      <c r="W98" s="203">
        <v>45333</v>
      </c>
      <c r="X98" s="203">
        <v>45334</v>
      </c>
      <c r="Y98" s="203">
        <v>45335</v>
      </c>
      <c r="Z98" s="203">
        <v>45336</v>
      </c>
      <c r="AA98" s="203">
        <v>45337</v>
      </c>
      <c r="AB98" s="203">
        <v>45338</v>
      </c>
      <c r="AC98" s="203">
        <v>45339</v>
      </c>
      <c r="AD98" s="203">
        <v>45340</v>
      </c>
      <c r="AE98" s="203">
        <v>45341</v>
      </c>
      <c r="AF98" s="203">
        <v>45342</v>
      </c>
      <c r="AG98" s="203">
        <v>45343</v>
      </c>
      <c r="AH98" s="203">
        <v>45344</v>
      </c>
      <c r="AI98" s="203">
        <v>45345</v>
      </c>
      <c r="AJ98" s="203">
        <v>45346</v>
      </c>
      <c r="AK98" s="203">
        <v>45347</v>
      </c>
      <c r="AL98" s="203">
        <v>45348</v>
      </c>
      <c r="AM98" s="203">
        <v>45349</v>
      </c>
      <c r="AN98" s="203">
        <v>45350</v>
      </c>
      <c r="AO98" s="203">
        <v>45351</v>
      </c>
      <c r="AP98" s="204" t="s">
        <v>109</v>
      </c>
      <c r="AQ98" s="205" t="s">
        <v>109</v>
      </c>
      <c r="AR98" s="335"/>
      <c r="AS98" s="336"/>
      <c r="AT98" s="336"/>
      <c r="AU98" s="336"/>
      <c r="AV98" s="337"/>
      <c r="AW98" s="348"/>
    </row>
    <row r="99" spans="1:54" ht="14.1" customHeight="1">
      <c r="A99" s="335"/>
      <c r="B99" s="336"/>
      <c r="C99" s="336"/>
      <c r="D99" s="336"/>
      <c r="E99" s="336"/>
      <c r="F99" s="337"/>
      <c r="G99" s="335"/>
      <c r="H99" s="336"/>
      <c r="I99" s="336"/>
      <c r="J99" s="336"/>
      <c r="K99" s="336"/>
      <c r="L99" s="337"/>
      <c r="M99" s="206" t="s">
        <v>236</v>
      </c>
      <c r="N99" s="207" t="s">
        <v>237</v>
      </c>
      <c r="O99" s="207" t="s">
        <v>238</v>
      </c>
      <c r="P99" s="207" t="s">
        <v>239</v>
      </c>
      <c r="Q99" s="207" t="s">
        <v>240</v>
      </c>
      <c r="R99" s="207" t="s">
        <v>241</v>
      </c>
      <c r="S99" s="207" t="s">
        <v>235</v>
      </c>
      <c r="T99" s="207" t="s">
        <v>236</v>
      </c>
      <c r="U99" s="207" t="s">
        <v>237</v>
      </c>
      <c r="V99" s="207" t="s">
        <v>238</v>
      </c>
      <c r="W99" s="207" t="s">
        <v>239</v>
      </c>
      <c r="X99" s="207" t="s">
        <v>240</v>
      </c>
      <c r="Y99" s="207" t="s">
        <v>241</v>
      </c>
      <c r="Z99" s="207" t="s">
        <v>235</v>
      </c>
      <c r="AA99" s="207" t="s">
        <v>236</v>
      </c>
      <c r="AB99" s="207" t="s">
        <v>237</v>
      </c>
      <c r="AC99" s="207" t="s">
        <v>238</v>
      </c>
      <c r="AD99" s="207" t="s">
        <v>239</v>
      </c>
      <c r="AE99" s="207" t="s">
        <v>240</v>
      </c>
      <c r="AF99" s="207" t="s">
        <v>241</v>
      </c>
      <c r="AG99" s="207" t="s">
        <v>235</v>
      </c>
      <c r="AH99" s="207" t="s">
        <v>236</v>
      </c>
      <c r="AI99" s="207" t="s">
        <v>237</v>
      </c>
      <c r="AJ99" s="207" t="s">
        <v>238</v>
      </c>
      <c r="AK99" s="207" t="s">
        <v>239</v>
      </c>
      <c r="AL99" s="207" t="s">
        <v>240</v>
      </c>
      <c r="AM99" s="207" t="s">
        <v>241</v>
      </c>
      <c r="AN99" s="207" t="s">
        <v>235</v>
      </c>
      <c r="AO99" s="207" t="s">
        <v>236</v>
      </c>
      <c r="AP99" s="207" t="s">
        <v>109</v>
      </c>
      <c r="AQ99" s="208" t="s">
        <v>109</v>
      </c>
      <c r="AR99" s="335"/>
      <c r="AS99" s="336"/>
      <c r="AT99" s="336"/>
      <c r="AU99" s="336"/>
      <c r="AV99" s="337"/>
      <c r="AW99" s="348"/>
    </row>
    <row r="100" spans="1:54" ht="14.1" customHeight="1" thickBot="1">
      <c r="A100" s="338"/>
      <c r="B100" s="339"/>
      <c r="C100" s="339"/>
      <c r="D100" s="339"/>
      <c r="E100" s="339"/>
      <c r="F100" s="340"/>
      <c r="G100" s="338"/>
      <c r="H100" s="339"/>
      <c r="I100" s="339"/>
      <c r="J100" s="339"/>
      <c r="K100" s="339"/>
      <c r="L100" s="340"/>
      <c r="M100" s="110"/>
      <c r="N100" s="110"/>
      <c r="O100" s="110"/>
      <c r="P100" s="110"/>
      <c r="Q100" s="110"/>
      <c r="R100" s="110"/>
      <c r="S100" s="110"/>
      <c r="T100" s="110"/>
      <c r="U100" s="110"/>
      <c r="V100" s="110"/>
      <c r="W100" s="110" t="s">
        <v>212</v>
      </c>
      <c r="X100" s="110" t="s">
        <v>213</v>
      </c>
      <c r="Y100" s="110"/>
      <c r="Z100" s="110"/>
      <c r="AA100" s="110"/>
      <c r="AB100" s="110"/>
      <c r="AC100" s="110"/>
      <c r="AD100" s="110"/>
      <c r="AE100" s="110"/>
      <c r="AF100" s="110"/>
      <c r="AG100" s="110"/>
      <c r="AH100" s="110"/>
      <c r="AI100" s="110" t="s">
        <v>212</v>
      </c>
      <c r="AJ100" s="110"/>
      <c r="AK100" s="110"/>
      <c r="AL100" s="110"/>
      <c r="AM100" s="110"/>
      <c r="AN100" s="110"/>
      <c r="AO100" s="110"/>
      <c r="AP100" s="110"/>
      <c r="AQ100" s="110"/>
      <c r="AR100" s="341"/>
      <c r="AS100" s="342"/>
      <c r="AT100" s="342"/>
      <c r="AU100" s="342"/>
      <c r="AV100" s="343"/>
      <c r="AW100" s="348"/>
    </row>
    <row r="101" spans="1:54" ht="22.5" customHeight="1" thickTop="1">
      <c r="A101" s="344" t="s">
        <v>189</v>
      </c>
      <c r="B101" s="345"/>
      <c r="C101" s="345"/>
      <c r="D101" s="345"/>
      <c r="E101" s="345"/>
      <c r="F101" s="345"/>
      <c r="G101" s="344"/>
      <c r="H101" s="345"/>
      <c r="I101" s="345"/>
      <c r="J101" s="345"/>
      <c r="K101" s="345"/>
      <c r="L101" s="346"/>
      <c r="M101" s="179"/>
      <c r="N101" s="179"/>
      <c r="O101" s="179"/>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79"/>
      <c r="AQ101" s="213"/>
      <c r="AR101" s="383"/>
      <c r="AS101" s="384"/>
      <c r="AT101" s="384"/>
      <c r="AU101" s="384"/>
      <c r="AV101" s="385"/>
      <c r="AW101" s="348"/>
    </row>
    <row r="102" spans="1:54" ht="22.5" customHeight="1">
      <c r="A102" s="344" t="s">
        <v>190</v>
      </c>
      <c r="B102" s="345"/>
      <c r="C102" s="345"/>
      <c r="D102" s="345"/>
      <c r="E102" s="345"/>
      <c r="F102" s="345"/>
      <c r="G102" s="344" t="s">
        <v>191</v>
      </c>
      <c r="H102" s="345"/>
      <c r="I102" s="345"/>
      <c r="J102" s="345"/>
      <c r="K102" s="345"/>
      <c r="L102" s="346"/>
      <c r="M102" s="181"/>
      <c r="N102" s="181"/>
      <c r="O102" s="181"/>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3"/>
      <c r="AP102" s="184"/>
      <c r="AQ102" s="211"/>
      <c r="AR102" s="304"/>
      <c r="AS102" s="305"/>
      <c r="AT102" s="305"/>
      <c r="AU102" s="305"/>
      <c r="AV102" s="306"/>
    </row>
    <row r="103" spans="1:54" ht="22.5" customHeight="1">
      <c r="A103" s="327"/>
      <c r="B103" s="328"/>
      <c r="C103" s="328"/>
      <c r="D103" s="328"/>
      <c r="E103" s="328"/>
      <c r="F103" s="329"/>
      <c r="G103" s="327" t="s">
        <v>192</v>
      </c>
      <c r="H103" s="328"/>
      <c r="I103" s="328"/>
      <c r="J103" s="328"/>
      <c r="K103" s="328"/>
      <c r="L103" s="329"/>
      <c r="M103" s="184"/>
      <c r="N103" s="184"/>
      <c r="O103" s="184"/>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4"/>
      <c r="AQ103" s="211"/>
      <c r="AR103" s="304"/>
      <c r="AS103" s="305"/>
      <c r="AT103" s="305"/>
      <c r="AU103" s="305"/>
      <c r="AV103" s="306"/>
    </row>
    <row r="104" spans="1:54" ht="22.5" customHeight="1">
      <c r="A104" s="327"/>
      <c r="B104" s="328"/>
      <c r="C104" s="328"/>
      <c r="D104" s="328"/>
      <c r="E104" s="328"/>
      <c r="F104" s="329"/>
      <c r="G104" s="327" t="s">
        <v>193</v>
      </c>
      <c r="H104" s="328"/>
      <c r="I104" s="328"/>
      <c r="J104" s="328"/>
      <c r="K104" s="328"/>
      <c r="L104" s="329"/>
      <c r="M104" s="184"/>
      <c r="N104" s="184"/>
      <c r="O104" s="184"/>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4"/>
      <c r="AQ104" s="211"/>
      <c r="AR104" s="304"/>
      <c r="AS104" s="305"/>
      <c r="AT104" s="305"/>
      <c r="AU104" s="305"/>
      <c r="AV104" s="306"/>
    </row>
    <row r="105" spans="1:54" ht="22.5" customHeight="1">
      <c r="A105" s="327"/>
      <c r="B105" s="328"/>
      <c r="C105" s="328"/>
      <c r="D105" s="328"/>
      <c r="E105" s="328"/>
      <c r="F105" s="329"/>
      <c r="G105" s="327" t="s">
        <v>194</v>
      </c>
      <c r="H105" s="328"/>
      <c r="I105" s="328"/>
      <c r="J105" s="328"/>
      <c r="K105" s="328"/>
      <c r="L105" s="329"/>
      <c r="M105" s="184"/>
      <c r="N105" s="184"/>
      <c r="O105" s="184"/>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4"/>
      <c r="AQ105" s="211"/>
      <c r="AR105" s="304"/>
      <c r="AS105" s="305"/>
      <c r="AT105" s="305"/>
      <c r="AU105" s="305"/>
      <c r="AV105" s="306"/>
    </row>
    <row r="106" spans="1:54" ht="22.5" customHeight="1">
      <c r="A106" s="327"/>
      <c r="B106" s="328"/>
      <c r="C106" s="328"/>
      <c r="D106" s="328"/>
      <c r="E106" s="328"/>
      <c r="F106" s="329"/>
      <c r="G106" s="327" t="s">
        <v>195</v>
      </c>
      <c r="H106" s="328"/>
      <c r="I106" s="328"/>
      <c r="J106" s="328"/>
      <c r="K106" s="328"/>
      <c r="L106" s="329"/>
      <c r="M106" s="184"/>
      <c r="N106" s="184"/>
      <c r="O106" s="184"/>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4"/>
      <c r="AQ106" s="211"/>
      <c r="AR106" s="304"/>
      <c r="AS106" s="305"/>
      <c r="AT106" s="305"/>
      <c r="AU106" s="305"/>
      <c r="AV106" s="306"/>
    </row>
    <row r="107" spans="1:54" ht="22.5" customHeight="1">
      <c r="A107" s="327" t="s">
        <v>196</v>
      </c>
      <c r="B107" s="328"/>
      <c r="C107" s="328"/>
      <c r="D107" s="328"/>
      <c r="E107" s="328"/>
      <c r="F107" s="329"/>
      <c r="G107" s="327" t="s">
        <v>197</v>
      </c>
      <c r="H107" s="328"/>
      <c r="I107" s="328"/>
      <c r="J107" s="328"/>
      <c r="K107" s="328"/>
      <c r="L107" s="329"/>
      <c r="M107" s="184"/>
      <c r="N107" s="184"/>
      <c r="O107" s="184"/>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4"/>
      <c r="AQ107" s="211"/>
      <c r="AR107" s="304"/>
      <c r="AS107" s="305"/>
      <c r="AT107" s="305"/>
      <c r="AU107" s="305"/>
      <c r="AV107" s="306"/>
    </row>
    <row r="108" spans="1:54" s="100" customFormat="1" ht="22.5" customHeight="1">
      <c r="A108" s="327"/>
      <c r="B108" s="328"/>
      <c r="C108" s="328"/>
      <c r="D108" s="328"/>
      <c r="E108" s="328"/>
      <c r="F108" s="329"/>
      <c r="G108" s="327" t="s">
        <v>198</v>
      </c>
      <c r="H108" s="328"/>
      <c r="I108" s="328"/>
      <c r="J108" s="328"/>
      <c r="K108" s="328"/>
      <c r="L108" s="329"/>
      <c r="M108" s="184"/>
      <c r="N108" s="184"/>
      <c r="O108" s="184"/>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4"/>
      <c r="AQ108" s="211"/>
      <c r="AR108" s="304"/>
      <c r="AS108" s="305"/>
      <c r="AT108" s="305"/>
      <c r="AU108" s="305"/>
      <c r="AV108" s="306"/>
      <c r="AX108"/>
      <c r="AY108"/>
      <c r="AZ108"/>
      <c r="BA108"/>
      <c r="BB108" s="108"/>
    </row>
    <row r="109" spans="1:54" s="100" customFormat="1" ht="22.5" customHeight="1">
      <c r="A109" s="327"/>
      <c r="B109" s="328"/>
      <c r="C109" s="328"/>
      <c r="D109" s="328"/>
      <c r="E109" s="328"/>
      <c r="F109" s="329"/>
      <c r="G109" s="327" t="s">
        <v>199</v>
      </c>
      <c r="H109" s="328"/>
      <c r="I109" s="328"/>
      <c r="J109" s="328"/>
      <c r="K109" s="328"/>
      <c r="L109" s="329"/>
      <c r="M109" s="184"/>
      <c r="N109" s="184"/>
      <c r="O109" s="184"/>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4"/>
      <c r="AQ109" s="211"/>
      <c r="AR109" s="304"/>
      <c r="AS109" s="305"/>
      <c r="AT109" s="305"/>
      <c r="AU109" s="305"/>
      <c r="AV109" s="306"/>
      <c r="AX109"/>
      <c r="AY109"/>
      <c r="AZ109"/>
      <c r="BA109"/>
      <c r="BB109" s="108"/>
    </row>
    <row r="110" spans="1:54" s="100" customFormat="1" ht="22.5" customHeight="1">
      <c r="A110" s="327" t="s">
        <v>200</v>
      </c>
      <c r="B110" s="328"/>
      <c r="C110" s="328"/>
      <c r="D110" s="328"/>
      <c r="E110" s="328"/>
      <c r="F110" s="329"/>
      <c r="G110" s="327" t="s">
        <v>201</v>
      </c>
      <c r="H110" s="328"/>
      <c r="I110" s="328"/>
      <c r="J110" s="328"/>
      <c r="K110" s="328"/>
      <c r="L110" s="329"/>
      <c r="M110" s="184"/>
      <c r="N110" s="184"/>
      <c r="O110" s="184"/>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4"/>
      <c r="AQ110" s="211"/>
      <c r="AR110" s="304"/>
      <c r="AS110" s="305"/>
      <c r="AT110" s="305"/>
      <c r="AU110" s="305"/>
      <c r="AV110" s="306"/>
      <c r="AX110"/>
      <c r="AY110"/>
      <c r="AZ110"/>
      <c r="BA110"/>
      <c r="BB110" s="108"/>
    </row>
    <row r="111" spans="1:54" s="100" customFormat="1" ht="22.5" customHeight="1">
      <c r="A111" s="327"/>
      <c r="B111" s="328"/>
      <c r="C111" s="328"/>
      <c r="D111" s="328"/>
      <c r="E111" s="328"/>
      <c r="F111" s="329"/>
      <c r="G111" s="327" t="s">
        <v>203</v>
      </c>
      <c r="H111" s="328"/>
      <c r="I111" s="328"/>
      <c r="J111" s="328"/>
      <c r="K111" s="328"/>
      <c r="L111" s="329"/>
      <c r="M111" s="184"/>
      <c r="N111" s="184"/>
      <c r="O111" s="184"/>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4"/>
      <c r="AQ111" s="211"/>
      <c r="AR111" s="304"/>
      <c r="AS111" s="305"/>
      <c r="AT111" s="305"/>
      <c r="AU111" s="305"/>
      <c r="AV111" s="306"/>
      <c r="AX111"/>
      <c r="AY111"/>
      <c r="AZ111"/>
      <c r="BA111"/>
      <c r="BB111" s="108"/>
    </row>
    <row r="112" spans="1:54" s="100" customFormat="1" ht="22.5" customHeight="1">
      <c r="A112" s="327"/>
      <c r="B112" s="328"/>
      <c r="C112" s="328"/>
      <c r="D112" s="328"/>
      <c r="E112" s="328"/>
      <c r="F112" s="329"/>
      <c r="G112" s="327" t="s">
        <v>204</v>
      </c>
      <c r="H112" s="328"/>
      <c r="I112" s="328"/>
      <c r="J112" s="328"/>
      <c r="K112" s="328"/>
      <c r="L112" s="329"/>
      <c r="M112" s="184"/>
      <c r="N112" s="184"/>
      <c r="O112" s="184"/>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4"/>
      <c r="AQ112" s="211"/>
      <c r="AR112" s="304"/>
      <c r="AS112" s="305"/>
      <c r="AT112" s="305"/>
      <c r="AU112" s="305"/>
      <c r="AV112" s="306"/>
      <c r="AX112"/>
      <c r="AY112"/>
      <c r="AZ112"/>
      <c r="BA112"/>
      <c r="BB112" s="108"/>
    </row>
    <row r="113" spans="1:54" s="100" customFormat="1" ht="22.5" customHeight="1">
      <c r="A113" s="327"/>
      <c r="B113" s="328"/>
      <c r="C113" s="328"/>
      <c r="D113" s="328"/>
      <c r="E113" s="328"/>
      <c r="F113" s="329"/>
      <c r="G113" s="327" t="s">
        <v>205</v>
      </c>
      <c r="H113" s="328"/>
      <c r="I113" s="328"/>
      <c r="J113" s="328"/>
      <c r="K113" s="328"/>
      <c r="L113" s="329"/>
      <c r="M113" s="184"/>
      <c r="N113" s="184"/>
      <c r="O113" s="184"/>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4"/>
      <c r="AQ113" s="211"/>
      <c r="AR113" s="304"/>
      <c r="AS113" s="305"/>
      <c r="AT113" s="305"/>
      <c r="AU113" s="305"/>
      <c r="AV113" s="306"/>
      <c r="AX113"/>
      <c r="AY113"/>
      <c r="AZ113"/>
      <c r="BA113"/>
      <c r="BB113" s="108"/>
    </row>
    <row r="114" spans="1:54" s="100" customFormat="1" ht="22.5" customHeight="1">
      <c r="A114" s="327"/>
      <c r="B114" s="328"/>
      <c r="C114" s="328"/>
      <c r="D114" s="328"/>
      <c r="E114" s="328"/>
      <c r="F114" s="329"/>
      <c r="G114" s="327" t="s">
        <v>206</v>
      </c>
      <c r="H114" s="328"/>
      <c r="I114" s="328"/>
      <c r="J114" s="328"/>
      <c r="K114" s="328"/>
      <c r="L114" s="329"/>
      <c r="M114" s="184"/>
      <c r="N114" s="184"/>
      <c r="O114" s="184"/>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4"/>
      <c r="AQ114" s="211"/>
      <c r="AR114" s="304"/>
      <c r="AS114" s="305"/>
      <c r="AT114" s="305"/>
      <c r="AU114" s="305"/>
      <c r="AV114" s="306"/>
      <c r="AX114"/>
      <c r="AY114"/>
      <c r="AZ114"/>
      <c r="BA114"/>
      <c r="BB114" s="108"/>
    </row>
    <row r="115" spans="1:54" s="100" customFormat="1" ht="22.5" customHeight="1">
      <c r="A115" s="327" t="s">
        <v>207</v>
      </c>
      <c r="B115" s="328"/>
      <c r="C115" s="328"/>
      <c r="D115" s="328"/>
      <c r="E115" s="328"/>
      <c r="F115" s="329"/>
      <c r="G115" s="327"/>
      <c r="H115" s="328"/>
      <c r="I115" s="328"/>
      <c r="J115" s="328"/>
      <c r="K115" s="328"/>
      <c r="L115" s="329"/>
      <c r="M115" s="184"/>
      <c r="N115" s="184"/>
      <c r="O115" s="184"/>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4"/>
      <c r="AQ115" s="211"/>
      <c r="AR115" s="304"/>
      <c r="AS115" s="305"/>
      <c r="AT115" s="305"/>
      <c r="AU115" s="305"/>
      <c r="AV115" s="306"/>
      <c r="AX115"/>
      <c r="AY115"/>
      <c r="AZ115"/>
      <c r="BA115"/>
      <c r="BB115" s="108"/>
    </row>
    <row r="116" spans="1:54" s="100" customFormat="1" ht="22.5" customHeight="1" thickBot="1">
      <c r="A116" s="319"/>
      <c r="B116" s="320"/>
      <c r="C116" s="320"/>
      <c r="D116" s="320"/>
      <c r="E116" s="320"/>
      <c r="F116" s="321"/>
      <c r="G116" s="319"/>
      <c r="H116" s="320"/>
      <c r="I116" s="320"/>
      <c r="J116" s="320"/>
      <c r="K116" s="320"/>
      <c r="L116" s="321"/>
      <c r="M116" s="184"/>
      <c r="N116" s="184"/>
      <c r="O116" s="184"/>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5"/>
      <c r="AQ116" s="211"/>
      <c r="AR116" s="304"/>
      <c r="AS116" s="305"/>
      <c r="AT116" s="305"/>
      <c r="AU116" s="305"/>
      <c r="AV116" s="306"/>
      <c r="AX116"/>
      <c r="AY116"/>
      <c r="AZ116"/>
      <c r="BA116"/>
      <c r="BB116"/>
    </row>
    <row r="117" spans="1:54" s="100" customFormat="1" ht="24" customHeight="1" thickTop="1">
      <c r="A117" s="322" t="s">
        <v>208</v>
      </c>
      <c r="B117" s="323"/>
      <c r="C117" s="323"/>
      <c r="D117" s="323"/>
      <c r="E117" s="323"/>
      <c r="F117" s="323"/>
      <c r="G117" s="323"/>
      <c r="H117" s="323"/>
      <c r="I117" s="323"/>
      <c r="J117" s="323"/>
      <c r="K117" s="323"/>
      <c r="L117" s="324"/>
      <c r="M117" s="111"/>
      <c r="N117" s="112"/>
      <c r="O117" s="112" t="s">
        <v>0</v>
      </c>
      <c r="P117" s="113" t="s">
        <v>0</v>
      </c>
      <c r="Q117" s="113"/>
      <c r="R117" s="113"/>
      <c r="S117" s="113"/>
      <c r="T117" s="113"/>
      <c r="U117" s="113"/>
      <c r="V117" s="113" t="s">
        <v>0</v>
      </c>
      <c r="W117" s="113" t="s">
        <v>0</v>
      </c>
      <c r="X117" s="113" t="s">
        <v>0</v>
      </c>
      <c r="Y117" s="113"/>
      <c r="Z117" s="113"/>
      <c r="AA117" s="113"/>
      <c r="AB117" s="113"/>
      <c r="AC117" s="113" t="s">
        <v>0</v>
      </c>
      <c r="AD117" s="113" t="s">
        <v>0</v>
      </c>
      <c r="AE117" s="113"/>
      <c r="AF117" s="113"/>
      <c r="AG117" s="113"/>
      <c r="AH117" s="113"/>
      <c r="AI117" s="113" t="s">
        <v>0</v>
      </c>
      <c r="AJ117" s="113" t="s">
        <v>0</v>
      </c>
      <c r="AK117" s="113" t="s">
        <v>0</v>
      </c>
      <c r="AL117" s="113"/>
      <c r="AM117" s="113"/>
      <c r="AN117" s="113"/>
      <c r="AO117" s="113"/>
      <c r="AP117" s="112"/>
      <c r="AQ117" s="114"/>
      <c r="AR117" s="307" t="s">
        <v>209</v>
      </c>
      <c r="AS117" s="308"/>
      <c r="AT117" s="308"/>
      <c r="AU117" s="308"/>
      <c r="AV117" s="309"/>
      <c r="AX117"/>
      <c r="AY117"/>
      <c r="AZ117"/>
      <c r="BA117"/>
      <c r="BB117"/>
    </row>
    <row r="118" spans="1:54" s="100" customFormat="1" ht="24" customHeight="1">
      <c r="A118" s="325" t="s">
        <v>210</v>
      </c>
      <c r="B118" s="326"/>
      <c r="C118" s="326"/>
      <c r="D118" s="326"/>
      <c r="E118" s="326"/>
      <c r="F118" s="326"/>
      <c r="G118" s="326"/>
      <c r="H118" s="326"/>
      <c r="I118" s="326"/>
      <c r="J118" s="326"/>
      <c r="K118" s="326"/>
      <c r="L118" s="326"/>
      <c r="M118" s="186" t="s">
        <v>109</v>
      </c>
      <c r="N118" s="187" t="s">
        <v>109</v>
      </c>
      <c r="O118" s="187" t="s">
        <v>109</v>
      </c>
      <c r="P118" s="187" t="s">
        <v>109</v>
      </c>
      <c r="Q118" s="187" t="s">
        <v>109</v>
      </c>
      <c r="R118" s="187" t="s">
        <v>109</v>
      </c>
      <c r="S118" s="187" t="s">
        <v>109</v>
      </c>
      <c r="T118" s="187" t="s">
        <v>109</v>
      </c>
      <c r="U118" s="187" t="s">
        <v>109</v>
      </c>
      <c r="V118" s="187" t="s">
        <v>109</v>
      </c>
      <c r="W118" s="187" t="s">
        <v>109</v>
      </c>
      <c r="X118" s="187" t="s">
        <v>109</v>
      </c>
      <c r="Y118" s="187" t="s">
        <v>109</v>
      </c>
      <c r="Z118" s="187" t="s">
        <v>109</v>
      </c>
      <c r="AA118" s="187" t="s">
        <v>109</v>
      </c>
      <c r="AB118" s="187" t="s">
        <v>109</v>
      </c>
      <c r="AC118" s="187" t="s">
        <v>109</v>
      </c>
      <c r="AD118" s="187" t="s">
        <v>109</v>
      </c>
      <c r="AE118" s="187" t="s">
        <v>109</v>
      </c>
      <c r="AF118" s="187" t="s">
        <v>109</v>
      </c>
      <c r="AG118" s="187" t="s">
        <v>109</v>
      </c>
      <c r="AH118" s="187" t="s">
        <v>109</v>
      </c>
      <c r="AI118" s="187" t="s">
        <v>109</v>
      </c>
      <c r="AJ118" s="187" t="s">
        <v>109</v>
      </c>
      <c r="AK118" s="187" t="s">
        <v>109</v>
      </c>
      <c r="AL118" s="187" t="s">
        <v>109</v>
      </c>
      <c r="AM118" s="187" t="s">
        <v>109</v>
      </c>
      <c r="AN118" s="187" t="s">
        <v>109</v>
      </c>
      <c r="AO118" s="187" t="s">
        <v>109</v>
      </c>
      <c r="AP118" s="187" t="s">
        <v>109</v>
      </c>
      <c r="AQ118" s="188" t="s">
        <v>109</v>
      </c>
      <c r="AR118" s="310" t="s">
        <v>244</v>
      </c>
      <c r="AS118" s="311"/>
      <c r="AT118" s="218" t="s">
        <v>211</v>
      </c>
      <c r="AU118" s="312">
        <v>0.34399999999999997</v>
      </c>
      <c r="AV118" s="313"/>
      <c r="AX118"/>
      <c r="AY118"/>
      <c r="AZ118"/>
      <c r="BA118"/>
      <c r="BB118"/>
    </row>
    <row r="119" spans="1:54" s="100" customFormat="1" ht="6" customHeight="1"/>
    <row r="120" spans="1:54" s="100" customFormat="1" ht="43.5" customHeight="1">
      <c r="A120" s="317" t="s">
        <v>229</v>
      </c>
      <c r="B120" s="318"/>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row>
    <row r="121" spans="1:54" ht="24" customHeight="1">
      <c r="A121" s="100" t="s">
        <v>178</v>
      </c>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row>
    <row r="122" spans="1:54" ht="24" customHeight="1">
      <c r="A122" s="330" t="s">
        <v>222</v>
      </c>
      <c r="B122" s="330"/>
      <c r="C122" s="330"/>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1"/>
      <c r="AO122" s="331"/>
      <c r="AP122" s="331"/>
      <c r="AQ122" s="331"/>
      <c r="AR122" s="331"/>
      <c r="AS122" s="331"/>
      <c r="AT122" s="331"/>
      <c r="AU122" s="331"/>
      <c r="AV122" s="331"/>
    </row>
    <row r="123" spans="1:54" ht="12"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212"/>
      <c r="AO123" s="212"/>
      <c r="AP123" s="212"/>
      <c r="AQ123" s="212"/>
      <c r="AR123" s="212"/>
      <c r="AS123" s="212"/>
      <c r="AT123" s="212" t="s">
        <v>36</v>
      </c>
      <c r="AU123" s="224">
        <v>5</v>
      </c>
      <c r="AV123" s="212"/>
    </row>
    <row r="124" spans="1:54" ht="22.5" customHeight="1">
      <c r="A124" s="355" t="s">
        <v>179</v>
      </c>
      <c r="B124" s="356"/>
      <c r="C124" s="356"/>
      <c r="D124" s="357"/>
      <c r="E124" s="361" t="s">
        <v>180</v>
      </c>
      <c r="F124" s="363" t="s">
        <v>231</v>
      </c>
      <c r="G124" s="363"/>
      <c r="H124" s="365" t="s">
        <v>181</v>
      </c>
      <c r="I124" s="367" t="s">
        <v>182</v>
      </c>
      <c r="J124" s="368"/>
      <c r="K124" s="368"/>
      <c r="L124" s="369"/>
      <c r="M124" s="456" t="s">
        <v>232</v>
      </c>
      <c r="N124" s="457"/>
      <c r="O124" s="457"/>
      <c r="P124" s="457"/>
      <c r="Q124" s="457"/>
      <c r="R124" s="457"/>
      <c r="S124" s="457"/>
      <c r="T124" s="457"/>
      <c r="U124" s="457"/>
      <c r="V124" s="365"/>
      <c r="W124" s="332" t="s">
        <v>175</v>
      </c>
      <c r="X124" s="333"/>
      <c r="Y124" s="333"/>
      <c r="Z124" s="334"/>
      <c r="AA124" s="222" t="s">
        <v>170</v>
      </c>
      <c r="AB124" s="381">
        <v>45231</v>
      </c>
      <c r="AC124" s="381"/>
      <c r="AD124" s="381"/>
      <c r="AE124" s="381"/>
      <c r="AF124" s="381"/>
      <c r="AG124" s="382"/>
      <c r="AH124" s="351" t="s">
        <v>214</v>
      </c>
      <c r="AI124" s="352"/>
      <c r="AJ124" s="352"/>
      <c r="AK124" s="353"/>
      <c r="AL124" s="314" t="s">
        <v>233</v>
      </c>
      <c r="AM124" s="315"/>
      <c r="AN124" s="315"/>
      <c r="AO124" s="315"/>
      <c r="AP124" s="315"/>
      <c r="AQ124" s="315"/>
      <c r="AR124" s="315"/>
      <c r="AS124" s="315"/>
      <c r="AT124" s="315"/>
      <c r="AU124" s="315"/>
      <c r="AV124" s="316"/>
      <c r="AW124" s="348"/>
    </row>
    <row r="125" spans="1:54" ht="22.5" customHeight="1">
      <c r="A125" s="358"/>
      <c r="B125" s="359"/>
      <c r="C125" s="359"/>
      <c r="D125" s="360"/>
      <c r="E125" s="362"/>
      <c r="F125" s="364"/>
      <c r="G125" s="364"/>
      <c r="H125" s="366"/>
      <c r="I125" s="370"/>
      <c r="J125" s="371"/>
      <c r="K125" s="371"/>
      <c r="L125" s="372"/>
      <c r="M125" s="458"/>
      <c r="N125" s="459"/>
      <c r="O125" s="459"/>
      <c r="P125" s="459"/>
      <c r="Q125" s="459"/>
      <c r="R125" s="459"/>
      <c r="S125" s="459"/>
      <c r="T125" s="459"/>
      <c r="U125" s="459"/>
      <c r="V125" s="366"/>
      <c r="W125" s="379"/>
      <c r="X125" s="380"/>
      <c r="Y125" s="380"/>
      <c r="Z125" s="380"/>
      <c r="AA125" s="223" t="s">
        <v>168</v>
      </c>
      <c r="AB125" s="349">
        <v>45366</v>
      </c>
      <c r="AC125" s="349"/>
      <c r="AD125" s="349"/>
      <c r="AE125" s="349"/>
      <c r="AF125" s="349"/>
      <c r="AG125" s="350"/>
      <c r="AH125" s="351" t="s">
        <v>215</v>
      </c>
      <c r="AI125" s="352"/>
      <c r="AJ125" s="352"/>
      <c r="AK125" s="353"/>
      <c r="AL125" s="314" t="s">
        <v>234</v>
      </c>
      <c r="AM125" s="315"/>
      <c r="AN125" s="315"/>
      <c r="AO125" s="315"/>
      <c r="AP125" s="315"/>
      <c r="AQ125" s="315"/>
      <c r="AR125" s="315"/>
      <c r="AS125" s="315"/>
      <c r="AT125" s="315"/>
      <c r="AU125" s="315"/>
      <c r="AV125" s="316"/>
      <c r="AW125" s="348"/>
    </row>
    <row r="126" spans="1:54" s="100" customFormat="1" ht="22.5" customHeight="1">
      <c r="V126" s="103"/>
      <c r="X126" s="104"/>
      <c r="AW126" s="348"/>
    </row>
    <row r="127" spans="1:54" ht="24" customHeight="1">
      <c r="A127" s="332" t="s">
        <v>185</v>
      </c>
      <c r="B127" s="333"/>
      <c r="C127" s="333"/>
      <c r="D127" s="333"/>
      <c r="E127" s="333"/>
      <c r="F127" s="334"/>
      <c r="G127" s="332" t="s">
        <v>186</v>
      </c>
      <c r="H127" s="333"/>
      <c r="I127" s="333"/>
      <c r="J127" s="333"/>
      <c r="K127" s="333"/>
      <c r="L127" s="334"/>
      <c r="M127" s="198"/>
      <c r="N127" s="199"/>
      <c r="O127" s="199"/>
      <c r="P127" s="199"/>
      <c r="Q127" s="199"/>
      <c r="R127" s="199"/>
      <c r="S127" s="199"/>
      <c r="T127" s="199"/>
      <c r="U127" s="199"/>
      <c r="V127" s="199"/>
      <c r="W127" s="199"/>
      <c r="X127" s="199"/>
      <c r="Y127" s="354">
        <v>45352</v>
      </c>
      <c r="Z127" s="354"/>
      <c r="AA127" s="354"/>
      <c r="AB127" s="200">
        <v>3</v>
      </c>
      <c r="AC127" s="201" t="s">
        <v>32</v>
      </c>
      <c r="AD127" s="199"/>
      <c r="AE127" s="199"/>
      <c r="AF127" s="199"/>
      <c r="AG127" s="199"/>
      <c r="AH127" s="199"/>
      <c r="AI127" s="199"/>
      <c r="AJ127" s="199"/>
      <c r="AK127" s="199"/>
      <c r="AL127" s="199"/>
      <c r="AM127" s="199"/>
      <c r="AN127" s="199"/>
      <c r="AO127" s="199"/>
      <c r="AP127" s="199"/>
      <c r="AQ127" s="202"/>
      <c r="AR127" s="332" t="s">
        <v>187</v>
      </c>
      <c r="AS127" s="333"/>
      <c r="AT127" s="333"/>
      <c r="AU127" s="333"/>
      <c r="AV127" s="334"/>
      <c r="AW127" s="348"/>
    </row>
    <row r="128" spans="1:54" ht="14.1" customHeight="1">
      <c r="A128" s="335"/>
      <c r="B128" s="336"/>
      <c r="C128" s="336"/>
      <c r="D128" s="336"/>
      <c r="E128" s="336"/>
      <c r="F128" s="337"/>
      <c r="G128" s="335"/>
      <c r="H128" s="336"/>
      <c r="I128" s="336"/>
      <c r="J128" s="336"/>
      <c r="K128" s="336"/>
      <c r="L128" s="337"/>
      <c r="M128" s="203">
        <v>45352</v>
      </c>
      <c r="N128" s="203">
        <v>45353</v>
      </c>
      <c r="O128" s="203">
        <v>45354</v>
      </c>
      <c r="P128" s="203">
        <v>45355</v>
      </c>
      <c r="Q128" s="203">
        <v>45356</v>
      </c>
      <c r="R128" s="203">
        <v>45357</v>
      </c>
      <c r="S128" s="203">
        <v>45358</v>
      </c>
      <c r="T128" s="203">
        <v>45359</v>
      </c>
      <c r="U128" s="203">
        <v>45360</v>
      </c>
      <c r="V128" s="203">
        <v>45361</v>
      </c>
      <c r="W128" s="203">
        <v>45362</v>
      </c>
      <c r="X128" s="203">
        <v>45363</v>
      </c>
      <c r="Y128" s="203">
        <v>45364</v>
      </c>
      <c r="Z128" s="203">
        <v>45365</v>
      </c>
      <c r="AA128" s="203">
        <v>45366</v>
      </c>
      <c r="AB128" s="203">
        <v>45367</v>
      </c>
      <c r="AC128" s="203">
        <v>45368</v>
      </c>
      <c r="AD128" s="203">
        <v>45369</v>
      </c>
      <c r="AE128" s="203">
        <v>45370</v>
      </c>
      <c r="AF128" s="203">
        <v>45371</v>
      </c>
      <c r="AG128" s="203">
        <v>45372</v>
      </c>
      <c r="AH128" s="203">
        <v>45373</v>
      </c>
      <c r="AI128" s="203">
        <v>45374</v>
      </c>
      <c r="AJ128" s="203">
        <v>45375</v>
      </c>
      <c r="AK128" s="203">
        <v>45376</v>
      </c>
      <c r="AL128" s="203">
        <v>45377</v>
      </c>
      <c r="AM128" s="203">
        <v>45378</v>
      </c>
      <c r="AN128" s="203">
        <v>45379</v>
      </c>
      <c r="AO128" s="203">
        <v>45380</v>
      </c>
      <c r="AP128" s="204">
        <v>45381</v>
      </c>
      <c r="AQ128" s="205">
        <v>45382</v>
      </c>
      <c r="AR128" s="335"/>
      <c r="AS128" s="336"/>
      <c r="AT128" s="336"/>
      <c r="AU128" s="336"/>
      <c r="AV128" s="337"/>
      <c r="AW128" s="348"/>
    </row>
    <row r="129" spans="1:54" ht="14.1" customHeight="1">
      <c r="A129" s="335"/>
      <c r="B129" s="336"/>
      <c r="C129" s="336"/>
      <c r="D129" s="336"/>
      <c r="E129" s="336"/>
      <c r="F129" s="337"/>
      <c r="G129" s="335"/>
      <c r="H129" s="336"/>
      <c r="I129" s="336"/>
      <c r="J129" s="336"/>
      <c r="K129" s="336"/>
      <c r="L129" s="337"/>
      <c r="M129" s="206" t="s">
        <v>237</v>
      </c>
      <c r="N129" s="207" t="s">
        <v>238</v>
      </c>
      <c r="O129" s="207" t="s">
        <v>239</v>
      </c>
      <c r="P129" s="207" t="s">
        <v>240</v>
      </c>
      <c r="Q129" s="207" t="s">
        <v>241</v>
      </c>
      <c r="R129" s="207" t="s">
        <v>235</v>
      </c>
      <c r="S129" s="207" t="s">
        <v>236</v>
      </c>
      <c r="T129" s="207" t="s">
        <v>237</v>
      </c>
      <c r="U129" s="207" t="s">
        <v>238</v>
      </c>
      <c r="V129" s="207" t="s">
        <v>239</v>
      </c>
      <c r="W129" s="207" t="s">
        <v>240</v>
      </c>
      <c r="X129" s="207" t="s">
        <v>241</v>
      </c>
      <c r="Y129" s="207" t="s">
        <v>235</v>
      </c>
      <c r="Z129" s="207" t="s">
        <v>236</v>
      </c>
      <c r="AA129" s="207" t="s">
        <v>237</v>
      </c>
      <c r="AB129" s="207" t="s">
        <v>238</v>
      </c>
      <c r="AC129" s="207" t="s">
        <v>239</v>
      </c>
      <c r="AD129" s="207" t="s">
        <v>240</v>
      </c>
      <c r="AE129" s="207" t="s">
        <v>241</v>
      </c>
      <c r="AF129" s="207" t="s">
        <v>235</v>
      </c>
      <c r="AG129" s="207" t="s">
        <v>236</v>
      </c>
      <c r="AH129" s="207" t="s">
        <v>237</v>
      </c>
      <c r="AI129" s="207" t="s">
        <v>238</v>
      </c>
      <c r="AJ129" s="207" t="s">
        <v>239</v>
      </c>
      <c r="AK129" s="207" t="s">
        <v>240</v>
      </c>
      <c r="AL129" s="207" t="s">
        <v>241</v>
      </c>
      <c r="AM129" s="207" t="s">
        <v>235</v>
      </c>
      <c r="AN129" s="207" t="s">
        <v>236</v>
      </c>
      <c r="AO129" s="207" t="s">
        <v>237</v>
      </c>
      <c r="AP129" s="207" t="s">
        <v>238</v>
      </c>
      <c r="AQ129" s="208" t="s">
        <v>239</v>
      </c>
      <c r="AR129" s="335"/>
      <c r="AS129" s="336"/>
      <c r="AT129" s="336"/>
      <c r="AU129" s="336"/>
      <c r="AV129" s="337"/>
      <c r="AW129" s="348"/>
    </row>
    <row r="130" spans="1:54" ht="14.1" customHeight="1" thickBot="1">
      <c r="A130" s="338"/>
      <c r="B130" s="339"/>
      <c r="C130" s="339"/>
      <c r="D130" s="339"/>
      <c r="E130" s="339"/>
      <c r="F130" s="340"/>
      <c r="G130" s="338"/>
      <c r="H130" s="339"/>
      <c r="I130" s="339"/>
      <c r="J130" s="339"/>
      <c r="K130" s="339"/>
      <c r="L130" s="340"/>
      <c r="M130" s="110"/>
      <c r="N130" s="110"/>
      <c r="O130" s="110"/>
      <c r="P130" s="110"/>
      <c r="Q130" s="110"/>
      <c r="R130" s="110"/>
      <c r="S130" s="110"/>
      <c r="T130" s="110"/>
      <c r="U130" s="110"/>
      <c r="V130" s="110"/>
      <c r="W130" s="110"/>
      <c r="X130" s="110"/>
      <c r="Y130" s="110"/>
      <c r="Z130" s="110"/>
      <c r="AA130" s="110"/>
      <c r="AB130" s="110"/>
      <c r="AC130" s="110"/>
      <c r="AD130" s="110"/>
      <c r="AE130" s="110"/>
      <c r="AF130" s="110" t="s">
        <v>212</v>
      </c>
      <c r="AG130" s="110"/>
      <c r="AH130" s="110"/>
      <c r="AI130" s="110"/>
      <c r="AJ130" s="110"/>
      <c r="AK130" s="110"/>
      <c r="AL130" s="110"/>
      <c r="AM130" s="110"/>
      <c r="AN130" s="110"/>
      <c r="AO130" s="110"/>
      <c r="AP130" s="110"/>
      <c r="AQ130" s="110"/>
      <c r="AR130" s="341"/>
      <c r="AS130" s="342"/>
      <c r="AT130" s="342"/>
      <c r="AU130" s="342"/>
      <c r="AV130" s="343"/>
      <c r="AW130" s="348"/>
    </row>
    <row r="131" spans="1:54" ht="22.5" customHeight="1" thickTop="1">
      <c r="A131" s="344" t="s">
        <v>189</v>
      </c>
      <c r="B131" s="345"/>
      <c r="C131" s="345"/>
      <c r="D131" s="345"/>
      <c r="E131" s="345"/>
      <c r="F131" s="345"/>
      <c r="G131" s="344"/>
      <c r="H131" s="345"/>
      <c r="I131" s="345"/>
      <c r="J131" s="345"/>
      <c r="K131" s="345"/>
      <c r="L131" s="346"/>
      <c r="M131" s="179"/>
      <c r="N131" s="179"/>
      <c r="O131" s="179"/>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79"/>
      <c r="AQ131" s="213"/>
      <c r="AR131" s="383"/>
      <c r="AS131" s="384"/>
      <c r="AT131" s="384"/>
      <c r="AU131" s="384"/>
      <c r="AV131" s="385"/>
      <c r="AW131" s="348"/>
    </row>
    <row r="132" spans="1:54" ht="22.5" customHeight="1">
      <c r="A132" s="344" t="s">
        <v>190</v>
      </c>
      <c r="B132" s="345"/>
      <c r="C132" s="345"/>
      <c r="D132" s="345"/>
      <c r="E132" s="345"/>
      <c r="F132" s="345"/>
      <c r="G132" s="344" t="s">
        <v>191</v>
      </c>
      <c r="H132" s="345"/>
      <c r="I132" s="345"/>
      <c r="J132" s="345"/>
      <c r="K132" s="345"/>
      <c r="L132" s="346"/>
      <c r="M132" s="181"/>
      <c r="N132" s="181"/>
      <c r="O132" s="181"/>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3"/>
      <c r="AP132" s="184"/>
      <c r="AQ132" s="211"/>
      <c r="AR132" s="304"/>
      <c r="AS132" s="305"/>
      <c r="AT132" s="305"/>
      <c r="AU132" s="305"/>
      <c r="AV132" s="306"/>
    </row>
    <row r="133" spans="1:54" ht="22.5" customHeight="1">
      <c r="A133" s="327"/>
      <c r="B133" s="328"/>
      <c r="C133" s="328"/>
      <c r="D133" s="328"/>
      <c r="E133" s="328"/>
      <c r="F133" s="329"/>
      <c r="G133" s="327" t="s">
        <v>192</v>
      </c>
      <c r="H133" s="328"/>
      <c r="I133" s="328"/>
      <c r="J133" s="328"/>
      <c r="K133" s="328"/>
      <c r="L133" s="329"/>
      <c r="M133" s="184"/>
      <c r="N133" s="184"/>
      <c r="O133" s="184"/>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4"/>
      <c r="AQ133" s="211"/>
      <c r="AR133" s="304"/>
      <c r="AS133" s="305"/>
      <c r="AT133" s="305"/>
      <c r="AU133" s="305"/>
      <c r="AV133" s="306"/>
    </row>
    <row r="134" spans="1:54" ht="22.5" customHeight="1">
      <c r="A134" s="327"/>
      <c r="B134" s="328"/>
      <c r="C134" s="328"/>
      <c r="D134" s="328"/>
      <c r="E134" s="328"/>
      <c r="F134" s="329"/>
      <c r="G134" s="327" t="s">
        <v>193</v>
      </c>
      <c r="H134" s="328"/>
      <c r="I134" s="328"/>
      <c r="J134" s="328"/>
      <c r="K134" s="328"/>
      <c r="L134" s="329"/>
      <c r="M134" s="184"/>
      <c r="N134" s="184"/>
      <c r="O134" s="184"/>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4"/>
      <c r="AQ134" s="211"/>
      <c r="AR134" s="304"/>
      <c r="AS134" s="305"/>
      <c r="AT134" s="305"/>
      <c r="AU134" s="305"/>
      <c r="AV134" s="306"/>
    </row>
    <row r="135" spans="1:54" ht="22.5" customHeight="1">
      <c r="A135" s="327"/>
      <c r="B135" s="328"/>
      <c r="C135" s="328"/>
      <c r="D135" s="328"/>
      <c r="E135" s="328"/>
      <c r="F135" s="329"/>
      <c r="G135" s="327" t="s">
        <v>194</v>
      </c>
      <c r="H135" s="328"/>
      <c r="I135" s="328"/>
      <c r="J135" s="328"/>
      <c r="K135" s="328"/>
      <c r="L135" s="329"/>
      <c r="M135" s="184"/>
      <c r="N135" s="184"/>
      <c r="O135" s="184"/>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4"/>
      <c r="AQ135" s="211"/>
      <c r="AR135" s="304"/>
      <c r="AS135" s="305"/>
      <c r="AT135" s="305"/>
      <c r="AU135" s="305"/>
      <c r="AV135" s="306"/>
    </row>
    <row r="136" spans="1:54" ht="22.5" customHeight="1">
      <c r="A136" s="327"/>
      <c r="B136" s="328"/>
      <c r="C136" s="328"/>
      <c r="D136" s="328"/>
      <c r="E136" s="328"/>
      <c r="F136" s="329"/>
      <c r="G136" s="327" t="s">
        <v>195</v>
      </c>
      <c r="H136" s="328"/>
      <c r="I136" s="328"/>
      <c r="J136" s="328"/>
      <c r="K136" s="328"/>
      <c r="L136" s="329"/>
      <c r="M136" s="184"/>
      <c r="N136" s="184"/>
      <c r="O136" s="184"/>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4"/>
      <c r="AQ136" s="211"/>
      <c r="AR136" s="304"/>
      <c r="AS136" s="305"/>
      <c r="AT136" s="305"/>
      <c r="AU136" s="305"/>
      <c r="AV136" s="306"/>
    </row>
    <row r="137" spans="1:54" ht="22.5" customHeight="1">
      <c r="A137" s="327" t="s">
        <v>196</v>
      </c>
      <c r="B137" s="328"/>
      <c r="C137" s="328"/>
      <c r="D137" s="328"/>
      <c r="E137" s="328"/>
      <c r="F137" s="329"/>
      <c r="G137" s="327" t="s">
        <v>197</v>
      </c>
      <c r="H137" s="328"/>
      <c r="I137" s="328"/>
      <c r="J137" s="328"/>
      <c r="K137" s="328"/>
      <c r="L137" s="329"/>
      <c r="M137" s="184"/>
      <c r="N137" s="184"/>
      <c r="O137" s="184"/>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4"/>
      <c r="AQ137" s="211"/>
      <c r="AR137" s="304"/>
      <c r="AS137" s="305"/>
      <c r="AT137" s="305"/>
      <c r="AU137" s="305"/>
      <c r="AV137" s="306"/>
    </row>
    <row r="138" spans="1:54" s="100" customFormat="1" ht="22.5" customHeight="1">
      <c r="A138" s="327"/>
      <c r="B138" s="328"/>
      <c r="C138" s="328"/>
      <c r="D138" s="328"/>
      <c r="E138" s="328"/>
      <c r="F138" s="329"/>
      <c r="G138" s="327" t="s">
        <v>198</v>
      </c>
      <c r="H138" s="328"/>
      <c r="I138" s="328"/>
      <c r="J138" s="328"/>
      <c r="K138" s="328"/>
      <c r="L138" s="329"/>
      <c r="M138" s="184"/>
      <c r="N138" s="184"/>
      <c r="O138" s="184"/>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4"/>
      <c r="AQ138" s="211"/>
      <c r="AR138" s="304"/>
      <c r="AS138" s="305"/>
      <c r="AT138" s="305"/>
      <c r="AU138" s="305"/>
      <c r="AV138" s="306"/>
      <c r="AX138"/>
      <c r="AY138"/>
      <c r="AZ138"/>
      <c r="BA138"/>
      <c r="BB138" s="108"/>
    </row>
    <row r="139" spans="1:54" s="100" customFormat="1" ht="22.5" customHeight="1">
      <c r="A139" s="327"/>
      <c r="B139" s="328"/>
      <c r="C139" s="328"/>
      <c r="D139" s="328"/>
      <c r="E139" s="328"/>
      <c r="F139" s="329"/>
      <c r="G139" s="327" t="s">
        <v>199</v>
      </c>
      <c r="H139" s="328"/>
      <c r="I139" s="328"/>
      <c r="J139" s="328"/>
      <c r="K139" s="328"/>
      <c r="L139" s="329"/>
      <c r="M139" s="184"/>
      <c r="N139" s="184"/>
      <c r="O139" s="184"/>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4"/>
      <c r="AQ139" s="211"/>
      <c r="AR139" s="304"/>
      <c r="AS139" s="305"/>
      <c r="AT139" s="305"/>
      <c r="AU139" s="305"/>
      <c r="AV139" s="306"/>
      <c r="AX139"/>
      <c r="AY139"/>
      <c r="AZ139"/>
      <c r="BA139"/>
      <c r="BB139" s="108"/>
    </row>
    <row r="140" spans="1:54" s="100" customFormat="1" ht="22.5" customHeight="1">
      <c r="A140" s="327" t="s">
        <v>200</v>
      </c>
      <c r="B140" s="328"/>
      <c r="C140" s="328"/>
      <c r="D140" s="328"/>
      <c r="E140" s="328"/>
      <c r="F140" s="329"/>
      <c r="G140" s="327" t="s">
        <v>201</v>
      </c>
      <c r="H140" s="328"/>
      <c r="I140" s="328"/>
      <c r="J140" s="328"/>
      <c r="K140" s="328"/>
      <c r="L140" s="329"/>
      <c r="M140" s="184"/>
      <c r="N140" s="184"/>
      <c r="O140" s="184"/>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4"/>
      <c r="AQ140" s="211"/>
      <c r="AR140" s="304"/>
      <c r="AS140" s="305"/>
      <c r="AT140" s="305"/>
      <c r="AU140" s="305"/>
      <c r="AV140" s="306"/>
      <c r="AX140"/>
      <c r="AY140"/>
      <c r="AZ140"/>
      <c r="BA140"/>
      <c r="BB140" s="108"/>
    </row>
    <row r="141" spans="1:54" s="100" customFormat="1" ht="22.5" customHeight="1">
      <c r="A141" s="327"/>
      <c r="B141" s="328"/>
      <c r="C141" s="328"/>
      <c r="D141" s="328"/>
      <c r="E141" s="328"/>
      <c r="F141" s="329"/>
      <c r="G141" s="327" t="s">
        <v>203</v>
      </c>
      <c r="H141" s="328"/>
      <c r="I141" s="328"/>
      <c r="J141" s="328"/>
      <c r="K141" s="328"/>
      <c r="L141" s="329"/>
      <c r="M141" s="184"/>
      <c r="N141" s="184"/>
      <c r="O141" s="184"/>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4"/>
      <c r="AQ141" s="211"/>
      <c r="AR141" s="304"/>
      <c r="AS141" s="305"/>
      <c r="AT141" s="305"/>
      <c r="AU141" s="305"/>
      <c r="AV141" s="306"/>
      <c r="AX141"/>
      <c r="AY141"/>
      <c r="AZ141"/>
      <c r="BA141"/>
      <c r="BB141" s="108"/>
    </row>
    <row r="142" spans="1:54" s="100" customFormat="1" ht="22.5" customHeight="1">
      <c r="A142" s="327"/>
      <c r="B142" s="328"/>
      <c r="C142" s="328"/>
      <c r="D142" s="328"/>
      <c r="E142" s="328"/>
      <c r="F142" s="329"/>
      <c r="G142" s="327" t="s">
        <v>204</v>
      </c>
      <c r="H142" s="328"/>
      <c r="I142" s="328"/>
      <c r="J142" s="328"/>
      <c r="K142" s="328"/>
      <c r="L142" s="329"/>
      <c r="M142" s="184"/>
      <c r="N142" s="184"/>
      <c r="O142" s="184"/>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4"/>
      <c r="AQ142" s="211"/>
      <c r="AR142" s="304"/>
      <c r="AS142" s="305"/>
      <c r="AT142" s="305"/>
      <c r="AU142" s="305"/>
      <c r="AV142" s="306"/>
      <c r="AX142"/>
      <c r="AY142"/>
      <c r="AZ142"/>
      <c r="BA142"/>
      <c r="BB142" s="108"/>
    </row>
    <row r="143" spans="1:54" s="100" customFormat="1" ht="22.5" customHeight="1">
      <c r="A143" s="327"/>
      <c r="B143" s="328"/>
      <c r="C143" s="328"/>
      <c r="D143" s="328"/>
      <c r="E143" s="328"/>
      <c r="F143" s="329"/>
      <c r="G143" s="327" t="s">
        <v>205</v>
      </c>
      <c r="H143" s="328"/>
      <c r="I143" s="328"/>
      <c r="J143" s="328"/>
      <c r="K143" s="328"/>
      <c r="L143" s="329"/>
      <c r="M143" s="184"/>
      <c r="N143" s="184"/>
      <c r="O143" s="184"/>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c r="AP143" s="184"/>
      <c r="AQ143" s="211"/>
      <c r="AR143" s="304"/>
      <c r="AS143" s="305"/>
      <c r="AT143" s="305"/>
      <c r="AU143" s="305"/>
      <c r="AV143" s="306"/>
      <c r="AX143"/>
      <c r="AY143"/>
      <c r="AZ143"/>
      <c r="BA143"/>
      <c r="BB143" s="108"/>
    </row>
    <row r="144" spans="1:54" s="100" customFormat="1" ht="22.5" customHeight="1">
      <c r="A144" s="327"/>
      <c r="B144" s="328"/>
      <c r="C144" s="328"/>
      <c r="D144" s="328"/>
      <c r="E144" s="328"/>
      <c r="F144" s="329"/>
      <c r="G144" s="327" t="s">
        <v>206</v>
      </c>
      <c r="H144" s="328"/>
      <c r="I144" s="328"/>
      <c r="J144" s="328"/>
      <c r="K144" s="328"/>
      <c r="L144" s="329"/>
      <c r="M144" s="184"/>
      <c r="N144" s="184"/>
      <c r="O144" s="184"/>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4"/>
      <c r="AQ144" s="211"/>
      <c r="AR144" s="304"/>
      <c r="AS144" s="305"/>
      <c r="AT144" s="305"/>
      <c r="AU144" s="305"/>
      <c r="AV144" s="306"/>
      <c r="AX144"/>
      <c r="AY144"/>
      <c r="AZ144"/>
      <c r="BA144"/>
      <c r="BB144" s="108"/>
    </row>
    <row r="145" spans="1:54" s="100" customFormat="1" ht="22.5" customHeight="1">
      <c r="A145" s="327" t="s">
        <v>207</v>
      </c>
      <c r="B145" s="328"/>
      <c r="C145" s="328"/>
      <c r="D145" s="328"/>
      <c r="E145" s="328"/>
      <c r="F145" s="329"/>
      <c r="G145" s="327"/>
      <c r="H145" s="328"/>
      <c r="I145" s="328"/>
      <c r="J145" s="328"/>
      <c r="K145" s="328"/>
      <c r="L145" s="329"/>
      <c r="M145" s="184"/>
      <c r="N145" s="184"/>
      <c r="O145" s="184"/>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4"/>
      <c r="AQ145" s="211"/>
      <c r="AR145" s="304"/>
      <c r="AS145" s="305"/>
      <c r="AT145" s="305"/>
      <c r="AU145" s="305"/>
      <c r="AV145" s="306"/>
      <c r="AX145"/>
      <c r="AY145"/>
      <c r="AZ145"/>
      <c r="BA145"/>
      <c r="BB145" s="108"/>
    </row>
    <row r="146" spans="1:54" s="100" customFormat="1" ht="22.5" customHeight="1" thickBot="1">
      <c r="A146" s="319"/>
      <c r="B146" s="320"/>
      <c r="C146" s="320"/>
      <c r="D146" s="320"/>
      <c r="E146" s="320"/>
      <c r="F146" s="321"/>
      <c r="G146" s="319"/>
      <c r="H146" s="320"/>
      <c r="I146" s="320"/>
      <c r="J146" s="320"/>
      <c r="K146" s="320"/>
      <c r="L146" s="321"/>
      <c r="M146" s="184"/>
      <c r="N146" s="184"/>
      <c r="O146" s="184"/>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5"/>
      <c r="AQ146" s="211"/>
      <c r="AR146" s="304"/>
      <c r="AS146" s="305"/>
      <c r="AT146" s="305"/>
      <c r="AU146" s="305"/>
      <c r="AV146" s="306"/>
      <c r="AX146"/>
      <c r="AY146"/>
      <c r="AZ146"/>
      <c r="BA146"/>
      <c r="BB146"/>
    </row>
    <row r="147" spans="1:54" s="100" customFormat="1" ht="24" customHeight="1" thickTop="1">
      <c r="A147" s="322" t="s">
        <v>208</v>
      </c>
      <c r="B147" s="323"/>
      <c r="C147" s="323"/>
      <c r="D147" s="323"/>
      <c r="E147" s="323"/>
      <c r="F147" s="323"/>
      <c r="G147" s="323"/>
      <c r="H147" s="323"/>
      <c r="I147" s="323"/>
      <c r="J147" s="323"/>
      <c r="K147" s="323"/>
      <c r="L147" s="324"/>
      <c r="M147" s="111"/>
      <c r="N147" s="112" t="s">
        <v>0</v>
      </c>
      <c r="O147" s="112" t="s">
        <v>0</v>
      </c>
      <c r="P147" s="113"/>
      <c r="Q147" s="113" t="s">
        <v>160</v>
      </c>
      <c r="R147" s="113" t="s">
        <v>160</v>
      </c>
      <c r="S147" s="113" t="s">
        <v>160</v>
      </c>
      <c r="T147" s="113" t="s">
        <v>160</v>
      </c>
      <c r="U147" s="113" t="s">
        <v>160</v>
      </c>
      <c r="V147" s="113" t="s">
        <v>160</v>
      </c>
      <c r="W147" s="113" t="s">
        <v>160</v>
      </c>
      <c r="X147" s="113" t="s">
        <v>160</v>
      </c>
      <c r="Y147" s="113" t="s">
        <v>160</v>
      </c>
      <c r="Z147" s="113" t="s">
        <v>160</v>
      </c>
      <c r="AA147" s="113" t="s">
        <v>160</v>
      </c>
      <c r="AB147" s="113" t="s">
        <v>160</v>
      </c>
      <c r="AC147" s="113" t="s">
        <v>160</v>
      </c>
      <c r="AD147" s="113" t="s">
        <v>160</v>
      </c>
      <c r="AE147" s="113" t="s">
        <v>160</v>
      </c>
      <c r="AF147" s="113" t="s">
        <v>160</v>
      </c>
      <c r="AG147" s="113" t="s">
        <v>160</v>
      </c>
      <c r="AH147" s="113" t="s">
        <v>160</v>
      </c>
      <c r="AI147" s="113" t="s">
        <v>160</v>
      </c>
      <c r="AJ147" s="113" t="s">
        <v>160</v>
      </c>
      <c r="AK147" s="113" t="s">
        <v>160</v>
      </c>
      <c r="AL147" s="113" t="s">
        <v>160</v>
      </c>
      <c r="AM147" s="113" t="s">
        <v>160</v>
      </c>
      <c r="AN147" s="113" t="s">
        <v>160</v>
      </c>
      <c r="AO147" s="113" t="s">
        <v>160</v>
      </c>
      <c r="AP147" s="112" t="s">
        <v>160</v>
      </c>
      <c r="AQ147" s="114" t="s">
        <v>160</v>
      </c>
      <c r="AR147" s="307" t="s">
        <v>209</v>
      </c>
      <c r="AS147" s="308"/>
      <c r="AT147" s="308"/>
      <c r="AU147" s="308"/>
      <c r="AV147" s="309"/>
      <c r="AX147"/>
      <c r="AY147"/>
      <c r="AZ147"/>
      <c r="BA147"/>
      <c r="BB147"/>
    </row>
    <row r="148" spans="1:54" s="100" customFormat="1" ht="24" customHeight="1">
      <c r="A148" s="325" t="s">
        <v>210</v>
      </c>
      <c r="B148" s="326"/>
      <c r="C148" s="326"/>
      <c r="D148" s="326"/>
      <c r="E148" s="326"/>
      <c r="F148" s="326"/>
      <c r="G148" s="326"/>
      <c r="H148" s="326"/>
      <c r="I148" s="326"/>
      <c r="J148" s="326"/>
      <c r="K148" s="326"/>
      <c r="L148" s="326"/>
      <c r="M148" s="186" t="s">
        <v>109</v>
      </c>
      <c r="N148" s="187" t="s">
        <v>109</v>
      </c>
      <c r="O148" s="187" t="s">
        <v>109</v>
      </c>
      <c r="P148" s="187" t="s">
        <v>109</v>
      </c>
      <c r="Q148" s="187" t="s">
        <v>160</v>
      </c>
      <c r="R148" s="187" t="s">
        <v>160</v>
      </c>
      <c r="S148" s="187" t="s">
        <v>160</v>
      </c>
      <c r="T148" s="187" t="s">
        <v>160</v>
      </c>
      <c r="U148" s="187" t="s">
        <v>160</v>
      </c>
      <c r="V148" s="187" t="s">
        <v>160</v>
      </c>
      <c r="W148" s="187" t="s">
        <v>160</v>
      </c>
      <c r="X148" s="187" t="s">
        <v>160</v>
      </c>
      <c r="Y148" s="187" t="s">
        <v>160</v>
      </c>
      <c r="Z148" s="187" t="s">
        <v>160</v>
      </c>
      <c r="AA148" s="187" t="s">
        <v>160</v>
      </c>
      <c r="AB148" s="187" t="s">
        <v>160</v>
      </c>
      <c r="AC148" s="187" t="s">
        <v>160</v>
      </c>
      <c r="AD148" s="187" t="s">
        <v>160</v>
      </c>
      <c r="AE148" s="187" t="s">
        <v>160</v>
      </c>
      <c r="AF148" s="187" t="s">
        <v>160</v>
      </c>
      <c r="AG148" s="187" t="s">
        <v>160</v>
      </c>
      <c r="AH148" s="187" t="s">
        <v>160</v>
      </c>
      <c r="AI148" s="187" t="s">
        <v>160</v>
      </c>
      <c r="AJ148" s="187" t="s">
        <v>160</v>
      </c>
      <c r="AK148" s="187" t="s">
        <v>160</v>
      </c>
      <c r="AL148" s="187" t="s">
        <v>160</v>
      </c>
      <c r="AM148" s="187" t="s">
        <v>160</v>
      </c>
      <c r="AN148" s="187" t="s">
        <v>160</v>
      </c>
      <c r="AO148" s="187" t="s">
        <v>160</v>
      </c>
      <c r="AP148" s="187" t="s">
        <v>160</v>
      </c>
      <c r="AQ148" s="188" t="s">
        <v>160</v>
      </c>
      <c r="AR148" s="310" t="s">
        <v>245</v>
      </c>
      <c r="AS148" s="311"/>
      <c r="AT148" s="218" t="s">
        <v>211</v>
      </c>
      <c r="AU148" s="312">
        <v>0.5</v>
      </c>
      <c r="AV148" s="313"/>
      <c r="AX148"/>
      <c r="AY148"/>
      <c r="AZ148"/>
      <c r="BA148"/>
      <c r="BB148"/>
    </row>
    <row r="149" spans="1:54" s="100" customFormat="1" ht="6" customHeight="1"/>
    <row r="150" spans="1:54" s="100" customFormat="1" ht="43.5" customHeight="1">
      <c r="A150" s="317" t="s">
        <v>229</v>
      </c>
      <c r="B150" s="318"/>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318"/>
      <c r="AJ150" s="318"/>
      <c r="AK150" s="318"/>
      <c r="AL150" s="318"/>
      <c r="AM150" s="318"/>
      <c r="AN150" s="318"/>
      <c r="AO150" s="318"/>
      <c r="AP150" s="318"/>
      <c r="AQ150" s="318"/>
      <c r="AR150" s="318"/>
      <c r="AS150" s="318"/>
      <c r="AT150" s="318"/>
      <c r="AU150" s="318"/>
      <c r="AV150" s="318"/>
    </row>
  </sheetData>
  <sheetProtection pivotTables="0"/>
  <mergeCells count="365">
    <mergeCell ref="A150:AV150"/>
    <mergeCell ref="A146:F146"/>
    <mergeCell ref="G146:L146"/>
    <mergeCell ref="AR146:AV146"/>
    <mergeCell ref="A147:L147"/>
    <mergeCell ref="AR147:AV147"/>
    <mergeCell ref="A148:L148"/>
    <mergeCell ref="AR148:AS148"/>
    <mergeCell ref="AU148:AV148"/>
    <mergeCell ref="A144:F144"/>
    <mergeCell ref="G144:L144"/>
    <mergeCell ref="AR144:AV144"/>
    <mergeCell ref="A145:F145"/>
    <mergeCell ref="G145:L145"/>
    <mergeCell ref="AR145:AV145"/>
    <mergeCell ref="A142:F142"/>
    <mergeCell ref="G142:L142"/>
    <mergeCell ref="AR142:AV142"/>
    <mergeCell ref="A143:F143"/>
    <mergeCell ref="G143:L143"/>
    <mergeCell ref="AR143:AV143"/>
    <mergeCell ref="A140:F140"/>
    <mergeCell ref="G140:L140"/>
    <mergeCell ref="AR140:AV140"/>
    <mergeCell ref="A141:F141"/>
    <mergeCell ref="G141:L141"/>
    <mergeCell ref="AR141:AV141"/>
    <mergeCell ref="A138:F138"/>
    <mergeCell ref="G138:L138"/>
    <mergeCell ref="AR138:AV138"/>
    <mergeCell ref="A139:F139"/>
    <mergeCell ref="G139:L139"/>
    <mergeCell ref="AR139:AV139"/>
    <mergeCell ref="A136:F136"/>
    <mergeCell ref="G136:L136"/>
    <mergeCell ref="AR136:AV136"/>
    <mergeCell ref="A137:F137"/>
    <mergeCell ref="G137:L137"/>
    <mergeCell ref="AR137:AV137"/>
    <mergeCell ref="A134:F134"/>
    <mergeCell ref="G134:L134"/>
    <mergeCell ref="AR134:AV134"/>
    <mergeCell ref="A135:F135"/>
    <mergeCell ref="G135:L135"/>
    <mergeCell ref="AR135:AV135"/>
    <mergeCell ref="A132:F132"/>
    <mergeCell ref="G132:L132"/>
    <mergeCell ref="AR132:AV132"/>
    <mergeCell ref="A133:F133"/>
    <mergeCell ref="G133:L133"/>
    <mergeCell ref="AR133:AV133"/>
    <mergeCell ref="A127:F130"/>
    <mergeCell ref="G127:L130"/>
    <mergeCell ref="Y127:AA127"/>
    <mergeCell ref="AR127:AV130"/>
    <mergeCell ref="A131:F131"/>
    <mergeCell ref="G131:L131"/>
    <mergeCell ref="AR131:AV131"/>
    <mergeCell ref="AH124:AK124"/>
    <mergeCell ref="AL124:AV124"/>
    <mergeCell ref="AW124:AW131"/>
    <mergeCell ref="AB125:AG125"/>
    <mergeCell ref="AH125:AK125"/>
    <mergeCell ref="AL125:AV125"/>
    <mergeCell ref="A120:AV120"/>
    <mergeCell ref="A122:AV122"/>
    <mergeCell ref="A124:D125"/>
    <mergeCell ref="E124:E125"/>
    <mergeCell ref="F124:G125"/>
    <mergeCell ref="H124:H125"/>
    <mergeCell ref="I124:L125"/>
    <mergeCell ref="M124:V125"/>
    <mergeCell ref="W124:Z125"/>
    <mergeCell ref="AB124:AG124"/>
    <mergeCell ref="A116:F116"/>
    <mergeCell ref="G116:L116"/>
    <mergeCell ref="AR116:AV116"/>
    <mergeCell ref="A117:L117"/>
    <mergeCell ref="AR117:AV117"/>
    <mergeCell ref="A118:L118"/>
    <mergeCell ref="AR118:AS118"/>
    <mergeCell ref="AU118:AV118"/>
    <mergeCell ref="A114:F114"/>
    <mergeCell ref="G114:L114"/>
    <mergeCell ref="AR114:AV114"/>
    <mergeCell ref="A115:F115"/>
    <mergeCell ref="G115:L115"/>
    <mergeCell ref="AR115:AV115"/>
    <mergeCell ref="A112:F112"/>
    <mergeCell ref="G112:L112"/>
    <mergeCell ref="AR112:AV112"/>
    <mergeCell ref="A113:F113"/>
    <mergeCell ref="G113:L113"/>
    <mergeCell ref="AR113:AV113"/>
    <mergeCell ref="A110:F110"/>
    <mergeCell ref="G110:L110"/>
    <mergeCell ref="AR110:AV110"/>
    <mergeCell ref="A111:F111"/>
    <mergeCell ref="G111:L111"/>
    <mergeCell ref="AR111:AV111"/>
    <mergeCell ref="A108:F108"/>
    <mergeCell ref="G108:L108"/>
    <mergeCell ref="AR108:AV108"/>
    <mergeCell ref="A109:F109"/>
    <mergeCell ref="G109:L109"/>
    <mergeCell ref="AR109:AV109"/>
    <mergeCell ref="A106:F106"/>
    <mergeCell ref="G106:L106"/>
    <mergeCell ref="AR106:AV106"/>
    <mergeCell ref="A107:F107"/>
    <mergeCell ref="G107:L107"/>
    <mergeCell ref="AR107:AV107"/>
    <mergeCell ref="A104:F104"/>
    <mergeCell ref="G104:L104"/>
    <mergeCell ref="AR104:AV104"/>
    <mergeCell ref="A105:F105"/>
    <mergeCell ref="G105:L105"/>
    <mergeCell ref="AR105:AV105"/>
    <mergeCell ref="A102:F102"/>
    <mergeCell ref="G102:L102"/>
    <mergeCell ref="AR102:AV102"/>
    <mergeCell ref="A103:F103"/>
    <mergeCell ref="G103:L103"/>
    <mergeCell ref="AR103:AV103"/>
    <mergeCell ref="AW94:AW101"/>
    <mergeCell ref="AB95:AG95"/>
    <mergeCell ref="AH95:AK95"/>
    <mergeCell ref="AL95:AV95"/>
    <mergeCell ref="A90:AV90"/>
    <mergeCell ref="A92:AV92"/>
    <mergeCell ref="A94:D95"/>
    <mergeCell ref="E94:E95"/>
    <mergeCell ref="F94:G95"/>
    <mergeCell ref="H94:H95"/>
    <mergeCell ref="I94:L95"/>
    <mergeCell ref="M94:V95"/>
    <mergeCell ref="W94:Z95"/>
    <mergeCell ref="AB94:AG94"/>
    <mergeCell ref="A97:F100"/>
    <mergeCell ref="G97:L100"/>
    <mergeCell ref="Y97:AA97"/>
    <mergeCell ref="AR97:AV100"/>
    <mergeCell ref="A101:F101"/>
    <mergeCell ref="G101:L101"/>
    <mergeCell ref="AR101:AV101"/>
    <mergeCell ref="AH94:AK94"/>
    <mergeCell ref="AL94:AV94"/>
    <mergeCell ref="A86:F86"/>
    <mergeCell ref="G86:L86"/>
    <mergeCell ref="AR86:AV86"/>
    <mergeCell ref="A87:L87"/>
    <mergeCell ref="AR87:AV87"/>
    <mergeCell ref="A88:L88"/>
    <mergeCell ref="AR88:AS88"/>
    <mergeCell ref="AU88:AV88"/>
    <mergeCell ref="A84:F84"/>
    <mergeCell ref="G84:L84"/>
    <mergeCell ref="AR84:AV84"/>
    <mergeCell ref="A85:F85"/>
    <mergeCell ref="G85:L85"/>
    <mergeCell ref="AR85:AV85"/>
    <mergeCell ref="A82:F82"/>
    <mergeCell ref="G82:L82"/>
    <mergeCell ref="AR82:AV82"/>
    <mergeCell ref="A83:F83"/>
    <mergeCell ref="G83:L83"/>
    <mergeCell ref="AR83:AV83"/>
    <mergeCell ref="A80:F80"/>
    <mergeCell ref="G80:L80"/>
    <mergeCell ref="AR80:AV80"/>
    <mergeCell ref="A81:F81"/>
    <mergeCell ref="G81:L81"/>
    <mergeCell ref="AR81:AV81"/>
    <mergeCell ref="A78:F78"/>
    <mergeCell ref="G78:L78"/>
    <mergeCell ref="AR78:AV78"/>
    <mergeCell ref="A79:F79"/>
    <mergeCell ref="G79:L79"/>
    <mergeCell ref="AR79:AV79"/>
    <mergeCell ref="A76:F76"/>
    <mergeCell ref="G76:L76"/>
    <mergeCell ref="AR76:AV76"/>
    <mergeCell ref="A77:F77"/>
    <mergeCell ref="G77:L77"/>
    <mergeCell ref="AR77:AV77"/>
    <mergeCell ref="A74:F74"/>
    <mergeCell ref="G74:L74"/>
    <mergeCell ref="AR74:AV74"/>
    <mergeCell ref="A75:F75"/>
    <mergeCell ref="G75:L75"/>
    <mergeCell ref="AR75:AV75"/>
    <mergeCell ref="A72:F72"/>
    <mergeCell ref="G72:L72"/>
    <mergeCell ref="AR72:AV72"/>
    <mergeCell ref="A73:F73"/>
    <mergeCell ref="G73:L73"/>
    <mergeCell ref="AR73:AV73"/>
    <mergeCell ref="AW64:AW71"/>
    <mergeCell ref="AB65:AG65"/>
    <mergeCell ref="AH65:AK65"/>
    <mergeCell ref="AL65:AV65"/>
    <mergeCell ref="A60:AV60"/>
    <mergeCell ref="A62:AV62"/>
    <mergeCell ref="A64:D65"/>
    <mergeCell ref="E64:E65"/>
    <mergeCell ref="F64:G65"/>
    <mergeCell ref="H64:H65"/>
    <mergeCell ref="I64:L65"/>
    <mergeCell ref="M64:V65"/>
    <mergeCell ref="W64:Z65"/>
    <mergeCell ref="AB64:AG64"/>
    <mergeCell ref="A67:F70"/>
    <mergeCell ref="G67:L70"/>
    <mergeCell ref="Y67:AA67"/>
    <mergeCell ref="AR67:AV70"/>
    <mergeCell ref="A71:F71"/>
    <mergeCell ref="G71:L71"/>
    <mergeCell ref="AR71:AV71"/>
    <mergeCell ref="AH64:AK64"/>
    <mergeCell ref="AL64:AV64"/>
    <mergeCell ref="A56:F56"/>
    <mergeCell ref="G56:L56"/>
    <mergeCell ref="AR56:AV56"/>
    <mergeCell ref="A57:L57"/>
    <mergeCell ref="AR57:AV57"/>
    <mergeCell ref="A58:L58"/>
    <mergeCell ref="AR58:AS58"/>
    <mergeCell ref="AU58:AV58"/>
    <mergeCell ref="A54:F54"/>
    <mergeCell ref="G54:L54"/>
    <mergeCell ref="AR54:AV54"/>
    <mergeCell ref="A55:F55"/>
    <mergeCell ref="G55:L55"/>
    <mergeCell ref="AR55:AV55"/>
    <mergeCell ref="A52:F52"/>
    <mergeCell ref="G52:L52"/>
    <mergeCell ref="AR52:AV52"/>
    <mergeCell ref="A53:F53"/>
    <mergeCell ref="G53:L53"/>
    <mergeCell ref="AR53:AV53"/>
    <mergeCell ref="A50:F50"/>
    <mergeCell ref="G50:L50"/>
    <mergeCell ref="AR50:AV50"/>
    <mergeCell ref="A51:F51"/>
    <mergeCell ref="G51:L51"/>
    <mergeCell ref="AR51:AV51"/>
    <mergeCell ref="A48:F48"/>
    <mergeCell ref="G48:L48"/>
    <mergeCell ref="AR48:AV48"/>
    <mergeCell ref="A49:F49"/>
    <mergeCell ref="G49:L49"/>
    <mergeCell ref="AR49:AV49"/>
    <mergeCell ref="A46:F46"/>
    <mergeCell ref="G46:L46"/>
    <mergeCell ref="AR46:AV46"/>
    <mergeCell ref="A47:F47"/>
    <mergeCell ref="G47:L47"/>
    <mergeCell ref="AR47:AV47"/>
    <mergeCell ref="A44:F44"/>
    <mergeCell ref="G44:L44"/>
    <mergeCell ref="AR44:AV44"/>
    <mergeCell ref="A45:F45"/>
    <mergeCell ref="G45:L45"/>
    <mergeCell ref="AR45:AV45"/>
    <mergeCell ref="A42:F42"/>
    <mergeCell ref="G42:L42"/>
    <mergeCell ref="AR42:AV42"/>
    <mergeCell ref="A43:F43"/>
    <mergeCell ref="G43:L43"/>
    <mergeCell ref="AR43:AV43"/>
    <mergeCell ref="AW34:AW41"/>
    <mergeCell ref="AB35:AG35"/>
    <mergeCell ref="AH35:AK35"/>
    <mergeCell ref="AL35:AV35"/>
    <mergeCell ref="A30:AV30"/>
    <mergeCell ref="A32:AV32"/>
    <mergeCell ref="A34:D35"/>
    <mergeCell ref="E34:E35"/>
    <mergeCell ref="F34:G35"/>
    <mergeCell ref="H34:H35"/>
    <mergeCell ref="I34:L35"/>
    <mergeCell ref="M34:V35"/>
    <mergeCell ref="W34:Z35"/>
    <mergeCell ref="AB34:AG34"/>
    <mergeCell ref="A37:F40"/>
    <mergeCell ref="G37:L40"/>
    <mergeCell ref="Y37:AA37"/>
    <mergeCell ref="AR37:AV40"/>
    <mergeCell ref="A41:F41"/>
    <mergeCell ref="G41:L41"/>
    <mergeCell ref="AR41:AV41"/>
    <mergeCell ref="AH34:AK34"/>
    <mergeCell ref="AL34:AV34"/>
    <mergeCell ref="A26:F26"/>
    <mergeCell ref="G26:L26"/>
    <mergeCell ref="AR26:AV26"/>
    <mergeCell ref="A27:L27"/>
    <mergeCell ref="AR27:AV27"/>
    <mergeCell ref="A28:L28"/>
    <mergeCell ref="AR28:AS28"/>
    <mergeCell ref="AU28:AV28"/>
    <mergeCell ref="A24:F24"/>
    <mergeCell ref="G24:L24"/>
    <mergeCell ref="AR24:AV24"/>
    <mergeCell ref="A25:F25"/>
    <mergeCell ref="G25:L25"/>
    <mergeCell ref="AR25:AV25"/>
    <mergeCell ref="A22:F22"/>
    <mergeCell ref="G22:L22"/>
    <mergeCell ref="AR22:AV22"/>
    <mergeCell ref="A23:F23"/>
    <mergeCell ref="G23:L23"/>
    <mergeCell ref="AR23:AV23"/>
    <mergeCell ref="A20:F20"/>
    <mergeCell ref="G20:L20"/>
    <mergeCell ref="AR20:AV20"/>
    <mergeCell ref="A21:F21"/>
    <mergeCell ref="G21:L21"/>
    <mergeCell ref="AR21:AV21"/>
    <mergeCell ref="A18:F18"/>
    <mergeCell ref="G18:L18"/>
    <mergeCell ref="AR18:AV18"/>
    <mergeCell ref="A19:F19"/>
    <mergeCell ref="G19:L19"/>
    <mergeCell ref="AR19:AV19"/>
    <mergeCell ref="A16:F16"/>
    <mergeCell ref="G16:L16"/>
    <mergeCell ref="AR16:AV16"/>
    <mergeCell ref="A17:F17"/>
    <mergeCell ref="G17:L17"/>
    <mergeCell ref="AR17:AV17"/>
    <mergeCell ref="A14:F14"/>
    <mergeCell ref="G14:L14"/>
    <mergeCell ref="AR14:AV14"/>
    <mergeCell ref="A15:F15"/>
    <mergeCell ref="G15:L15"/>
    <mergeCell ref="AR15:AV15"/>
    <mergeCell ref="G11:L11"/>
    <mergeCell ref="AR11:AV11"/>
    <mergeCell ref="A12:F12"/>
    <mergeCell ref="G12:L12"/>
    <mergeCell ref="AR12:AV12"/>
    <mergeCell ref="A13:F13"/>
    <mergeCell ref="G13:L13"/>
    <mergeCell ref="AR13:AV13"/>
    <mergeCell ref="AW4:AW11"/>
    <mergeCell ref="AB5:AG5"/>
    <mergeCell ref="AH5:AK5"/>
    <mergeCell ref="AL5:AV5"/>
    <mergeCell ref="A7:F10"/>
    <mergeCell ref="G7:L10"/>
    <mergeCell ref="Y7:AA7"/>
    <mergeCell ref="AR7:AV10"/>
    <mergeCell ref="A11:F11"/>
    <mergeCell ref="A2:AV2"/>
    <mergeCell ref="A4:D5"/>
    <mergeCell ref="E4:E5"/>
    <mergeCell ref="F4:G5"/>
    <mergeCell ref="H4:H5"/>
    <mergeCell ref="I4:L5"/>
    <mergeCell ref="M4:V5"/>
    <mergeCell ref="W4:Z5"/>
    <mergeCell ref="AB4:AG4"/>
    <mergeCell ref="AH4:AK4"/>
    <mergeCell ref="AL4:AV4"/>
  </mergeCells>
  <phoneticPr fontId="1"/>
  <conditionalFormatting sqref="M8:AQ28">
    <cfRule type="expression" dxfId="77" priority="34">
      <formula>M$10&lt;&gt;""</formula>
    </cfRule>
    <cfRule type="expression" dxfId="76" priority="35">
      <formula>M$9="土"</formula>
    </cfRule>
    <cfRule type="expression" dxfId="75" priority="36">
      <formula>M$9="日"</formula>
    </cfRule>
  </conditionalFormatting>
  <conditionalFormatting sqref="M38:AQ58">
    <cfRule type="expression" dxfId="74" priority="31">
      <formula>M$40&lt;&gt;""</formula>
    </cfRule>
    <cfRule type="expression" dxfId="73" priority="32">
      <formula>M$39="土"</formula>
    </cfRule>
    <cfRule type="expression" dxfId="72" priority="33">
      <formula>M$39="日"</formula>
    </cfRule>
  </conditionalFormatting>
  <conditionalFormatting sqref="M68:AQ88">
    <cfRule type="expression" dxfId="71" priority="28">
      <formula>M$70&lt;&gt;""</formula>
    </cfRule>
    <cfRule type="expression" dxfId="70" priority="29">
      <formula>M$69="土"</formula>
    </cfRule>
    <cfRule type="expression" dxfId="69" priority="30">
      <formula>M$69="日"</formula>
    </cfRule>
  </conditionalFormatting>
  <conditionalFormatting sqref="M98:AQ118">
    <cfRule type="expression" dxfId="68" priority="25">
      <formula>M$100&lt;&gt;""</formula>
    </cfRule>
    <cfRule type="expression" dxfId="67" priority="26">
      <formula>M$99="土"</formula>
    </cfRule>
    <cfRule type="expression" dxfId="66" priority="27">
      <formula>M$99="日"</formula>
    </cfRule>
  </conditionalFormatting>
  <conditionalFormatting sqref="M128:AQ148">
    <cfRule type="expression" dxfId="65" priority="22">
      <formula>M$130&lt;&gt;""</formula>
    </cfRule>
    <cfRule type="expression" dxfId="64" priority="23">
      <formula>M$129="土"</formula>
    </cfRule>
    <cfRule type="expression" dxfId="63" priority="24">
      <formula>M$129="日"</formula>
    </cfRule>
  </conditionalFormatting>
  <dataValidations count="2">
    <dataValidation type="list" allowBlank="1" showInputMessage="1" showErrorMessage="1" sqref="M27:AQ27 M57:AQ57 M87:AQ87 M117:AQ117 M147:AQ147" xr:uid="{14DE350D-1C5F-4774-9131-BF15278DEFEC}">
      <formula1>$AZ$3:$AZ$5</formula1>
    </dataValidation>
    <dataValidation type="list" allowBlank="1" showInputMessage="1" showErrorMessage="1" sqref="M10:AQ10 M70:AQ70 M100:AQ100 M130:AQ130 M40:AQ40" xr:uid="{11DE201A-B005-496E-8957-A0A56B902A50}">
      <formula1>$BA$3:$BA$5</formula1>
    </dataValidation>
  </dataValidations>
  <printOptions horizontalCentered="1"/>
  <pageMargins left="0.51181102362204722" right="0.51181102362204722" top="0.59055118110236227" bottom="0.39370078740157483" header="0.31496062992125984" footer="0.31496062992125984"/>
  <pageSetup paperSize="9" scale="87" orientation="landscape" copies="2" r:id="rId1"/>
  <headerFooter alignWithMargins="0"/>
  <rowBreaks count="1" manualBreakCount="1">
    <brk id="30" max="4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09F6-B791-46B4-998C-F5A575AE39A4}">
  <dimension ref="A1:S227"/>
  <sheetViews>
    <sheetView view="pageBreakPreview" zoomScale="90" zoomScaleNormal="100" zoomScaleSheetLayoutView="90" workbookViewId="0">
      <selection activeCell="L1" sqref="L1"/>
    </sheetView>
  </sheetViews>
  <sheetFormatPr defaultRowHeight="12"/>
  <cols>
    <col min="1" max="1" width="8.375" style="5" bestFit="1" customWidth="1"/>
    <col min="2" max="2" width="5.625" style="6" customWidth="1"/>
    <col min="3" max="5" width="12.625" style="5" customWidth="1"/>
    <col min="6" max="6" width="7.125" style="5" customWidth="1"/>
    <col min="7" max="7" width="26.75" style="5" bestFit="1" customWidth="1"/>
    <col min="8" max="8" width="7.875" style="5" bestFit="1" customWidth="1"/>
    <col min="9" max="9" width="14.5" style="5" customWidth="1"/>
    <col min="10" max="10" width="9" style="1"/>
    <col min="11" max="11" width="3.5" style="1" customWidth="1"/>
    <col min="12" max="12" width="9" style="1"/>
    <col min="13" max="14" width="11.125" style="1" bestFit="1" customWidth="1"/>
    <col min="15" max="15" width="10.5" style="1" bestFit="1" customWidth="1"/>
    <col min="16" max="16384" width="9" style="1"/>
  </cols>
  <sheetData>
    <row r="1" spans="1:19" s="7" customFormat="1" ht="15" customHeight="1">
      <c r="A1" s="9" t="s">
        <v>12</v>
      </c>
      <c r="B1" s="10"/>
      <c r="C1" s="22"/>
      <c r="D1" s="22"/>
      <c r="E1" s="22"/>
      <c r="F1" s="22"/>
      <c r="G1" s="22"/>
      <c r="H1" s="22"/>
      <c r="I1" s="22"/>
    </row>
    <row r="2" spans="1:19" s="7" customFormat="1" ht="18.75">
      <c r="A2" s="418" t="s">
        <v>220</v>
      </c>
      <c r="B2" s="418"/>
      <c r="C2" s="418"/>
      <c r="D2" s="418"/>
      <c r="E2" s="418"/>
      <c r="F2" s="418"/>
      <c r="G2" s="418"/>
      <c r="H2" s="418"/>
      <c r="I2" s="342"/>
      <c r="J2" s="225"/>
      <c r="K2" s="225"/>
      <c r="L2" s="225"/>
      <c r="M2" s="225"/>
      <c r="N2" s="225"/>
      <c r="O2" s="225"/>
      <c r="P2" s="225"/>
      <c r="Q2" s="225"/>
      <c r="R2" s="225"/>
      <c r="S2" s="225"/>
    </row>
    <row r="3" spans="1:19" s="19" customFormat="1" ht="18" customHeight="1">
      <c r="A3" s="417" t="s">
        <v>92</v>
      </c>
      <c r="B3" s="417"/>
      <c r="C3" s="17" t="s">
        <v>246</v>
      </c>
      <c r="D3" s="18"/>
      <c r="E3" s="18"/>
      <c r="G3" s="39" t="s">
        <v>107</v>
      </c>
      <c r="H3" s="415">
        <v>45231</v>
      </c>
      <c r="I3" s="416"/>
      <c r="J3" s="98"/>
      <c r="K3" s="98"/>
      <c r="L3" s="98"/>
      <c r="M3" s="98"/>
      <c r="N3" s="98"/>
      <c r="O3" s="98"/>
      <c r="P3" s="98"/>
      <c r="Q3" s="98"/>
      <c r="R3" s="98"/>
      <c r="S3" s="98"/>
    </row>
    <row r="4" spans="1:19" s="19" customFormat="1" ht="18" customHeight="1">
      <c r="A4" s="417" t="s">
        <v>93</v>
      </c>
      <c r="B4" s="417"/>
      <c r="C4" s="16" t="s">
        <v>232</v>
      </c>
      <c r="D4" s="16"/>
      <c r="E4" s="16"/>
      <c r="G4" s="217" t="s">
        <v>108</v>
      </c>
      <c r="H4" s="415">
        <v>45366</v>
      </c>
      <c r="I4" s="416"/>
      <c r="J4" s="98"/>
      <c r="K4" s="98"/>
      <c r="L4" s="98"/>
      <c r="M4" s="98"/>
      <c r="N4" s="98"/>
      <c r="O4" s="98"/>
      <c r="P4" s="98"/>
      <c r="Q4" s="98"/>
      <c r="R4" s="98"/>
      <c r="S4" s="98"/>
    </row>
    <row r="5" spans="1:19" s="19" customFormat="1" ht="18" customHeight="1">
      <c r="A5" s="417" t="s">
        <v>94</v>
      </c>
      <c r="B5" s="417"/>
      <c r="C5" s="16" t="s">
        <v>233</v>
      </c>
      <c r="D5" s="16"/>
      <c r="E5" s="16"/>
      <c r="G5" s="217" t="s">
        <v>106</v>
      </c>
      <c r="H5" s="415">
        <v>45243</v>
      </c>
      <c r="I5" s="416"/>
      <c r="J5" s="98"/>
      <c r="K5" s="98"/>
      <c r="L5" s="98"/>
      <c r="M5" s="98"/>
      <c r="N5" s="98"/>
      <c r="O5" s="98"/>
      <c r="P5" s="98"/>
      <c r="Q5" s="98"/>
      <c r="R5" s="98"/>
      <c r="S5" s="98"/>
    </row>
    <row r="6" spans="1:19" s="7" customFormat="1" ht="8.25" customHeight="1">
      <c r="A6" s="53"/>
      <c r="B6" s="53"/>
      <c r="C6" s="14"/>
      <c r="D6" s="14"/>
      <c r="E6" s="14"/>
      <c r="F6" s="14"/>
      <c r="G6" s="13"/>
      <c r="H6" s="13"/>
      <c r="I6" s="13"/>
      <c r="J6" s="225"/>
      <c r="K6" s="225"/>
      <c r="L6" s="225"/>
      <c r="M6" s="225"/>
      <c r="N6" s="225"/>
      <c r="O6" s="225"/>
      <c r="P6" s="225"/>
      <c r="Q6" s="225"/>
      <c r="R6" s="225"/>
      <c r="S6" s="225"/>
    </row>
    <row r="7" spans="1:19" s="19" customFormat="1" ht="18" customHeight="1">
      <c r="A7" s="424">
        <v>45231</v>
      </c>
      <c r="B7" s="424"/>
      <c r="C7" s="424"/>
      <c r="D7" s="20"/>
      <c r="E7" s="20"/>
      <c r="F7" s="20"/>
      <c r="G7" s="27"/>
      <c r="H7" s="27"/>
      <c r="I7" s="27" t="s">
        <v>247</v>
      </c>
      <c r="J7" s="98"/>
      <c r="K7" s="98"/>
      <c r="L7" s="225"/>
      <c r="M7" s="225"/>
      <c r="N7" s="225"/>
      <c r="O7" s="98"/>
      <c r="P7" s="226"/>
      <c r="Q7" s="226"/>
      <c r="R7" s="2"/>
      <c r="S7" s="98"/>
    </row>
    <row r="8" spans="1:19" ht="24.75" customHeight="1">
      <c r="A8" s="419" t="s">
        <v>167</v>
      </c>
      <c r="B8" s="421" t="s">
        <v>4</v>
      </c>
      <c r="C8" s="399" t="s">
        <v>5</v>
      </c>
      <c r="D8" s="399" t="s">
        <v>6</v>
      </c>
      <c r="E8" s="399" t="s">
        <v>91</v>
      </c>
      <c r="F8" s="399" t="s">
        <v>7</v>
      </c>
      <c r="G8" s="399"/>
      <c r="H8" s="399"/>
      <c r="I8" s="399" t="s">
        <v>145</v>
      </c>
      <c r="J8" s="227"/>
      <c r="K8" s="227"/>
      <c r="L8" s="98"/>
      <c r="M8" s="98"/>
      <c r="N8" s="98"/>
      <c r="O8" s="227"/>
      <c r="P8" s="2"/>
      <c r="Q8" s="2"/>
      <c r="R8" s="2"/>
      <c r="S8" s="227"/>
    </row>
    <row r="9" spans="1:19" ht="24.75" customHeight="1" thickBot="1">
      <c r="A9" s="420"/>
      <c r="B9" s="422"/>
      <c r="C9" s="423"/>
      <c r="D9" s="423"/>
      <c r="E9" s="400"/>
      <c r="F9" s="423"/>
      <c r="G9" s="423"/>
      <c r="H9" s="423"/>
      <c r="I9" s="423"/>
      <c r="J9" s="227"/>
      <c r="K9" s="227"/>
      <c r="L9" s="227"/>
      <c r="M9" s="227"/>
      <c r="N9" s="227"/>
      <c r="O9" s="228"/>
      <c r="P9" s="227"/>
      <c r="Q9" s="2"/>
      <c r="R9" s="227"/>
      <c r="S9" s="227"/>
    </row>
    <row r="10" spans="1:19" ht="24.75" customHeight="1" thickTop="1">
      <c r="A10" s="250">
        <v>45231</v>
      </c>
      <c r="B10" s="251" t="s">
        <v>235</v>
      </c>
      <c r="C10" s="214" t="s">
        <v>160</v>
      </c>
      <c r="D10" s="116" t="s">
        <v>160</v>
      </c>
      <c r="E10" s="116"/>
      <c r="F10" s="412" t="s">
        <v>56</v>
      </c>
      <c r="G10" s="413"/>
      <c r="H10" s="414"/>
      <c r="I10" s="117"/>
      <c r="J10" s="227"/>
      <c r="K10" s="227"/>
      <c r="L10" s="227"/>
      <c r="M10" s="227"/>
      <c r="N10" s="227"/>
      <c r="O10" s="227"/>
      <c r="P10" s="227"/>
      <c r="Q10" s="227"/>
      <c r="R10" s="227"/>
      <c r="S10" s="227"/>
    </row>
    <row r="11" spans="1:19" ht="24.75" customHeight="1">
      <c r="A11" s="252">
        <v>45232</v>
      </c>
      <c r="B11" s="253" t="s">
        <v>236</v>
      </c>
      <c r="C11" s="215" t="s">
        <v>160</v>
      </c>
      <c r="D11" s="119" t="s">
        <v>160</v>
      </c>
      <c r="E11" s="119"/>
      <c r="F11" s="409" t="s">
        <v>57</v>
      </c>
      <c r="G11" s="410"/>
      <c r="H11" s="411"/>
      <c r="I11" s="120"/>
      <c r="J11" s="227"/>
      <c r="K11" s="227"/>
      <c r="L11" s="227"/>
      <c r="M11" s="227"/>
      <c r="N11" s="227"/>
      <c r="O11" s="227"/>
      <c r="P11" s="227"/>
      <c r="Q11" s="227"/>
      <c r="R11" s="227"/>
      <c r="S11" s="227"/>
    </row>
    <row r="12" spans="1:19" s="7" customFormat="1" ht="24.75" customHeight="1">
      <c r="A12" s="252">
        <v>45233</v>
      </c>
      <c r="B12" s="253" t="s">
        <v>237</v>
      </c>
      <c r="C12" s="215" t="s">
        <v>160</v>
      </c>
      <c r="D12" s="119" t="s">
        <v>160</v>
      </c>
      <c r="E12" s="119" t="s">
        <v>160</v>
      </c>
      <c r="F12" s="409" t="s">
        <v>57</v>
      </c>
      <c r="G12" s="410"/>
      <c r="H12" s="411"/>
      <c r="I12" s="120" t="s">
        <v>81</v>
      </c>
      <c r="J12" s="225"/>
      <c r="K12" s="225"/>
      <c r="L12" s="225"/>
      <c r="M12" s="225"/>
      <c r="N12" s="225"/>
      <c r="O12" s="225"/>
      <c r="P12" s="225"/>
      <c r="Q12" s="225"/>
      <c r="R12" s="225"/>
      <c r="S12" s="225"/>
    </row>
    <row r="13" spans="1:19" s="7" customFormat="1" ht="24.75" customHeight="1">
      <c r="A13" s="252">
        <v>45234</v>
      </c>
      <c r="B13" s="253" t="s">
        <v>238</v>
      </c>
      <c r="C13" s="215" t="s">
        <v>160</v>
      </c>
      <c r="D13" s="119" t="s">
        <v>160</v>
      </c>
      <c r="E13" s="119" t="s">
        <v>160</v>
      </c>
      <c r="F13" s="409" t="s">
        <v>57</v>
      </c>
      <c r="G13" s="410"/>
      <c r="H13" s="411"/>
      <c r="I13" s="120"/>
      <c r="J13" s="225"/>
      <c r="K13" s="225"/>
      <c r="L13" s="225"/>
      <c r="M13" s="225"/>
      <c r="N13" s="225"/>
      <c r="O13" s="225"/>
      <c r="P13" s="225"/>
      <c r="Q13" s="225"/>
      <c r="R13" s="225"/>
      <c r="S13" s="225"/>
    </row>
    <row r="14" spans="1:19" s="7" customFormat="1" ht="24.75" customHeight="1">
      <c r="A14" s="252">
        <v>45235</v>
      </c>
      <c r="B14" s="253" t="s">
        <v>239</v>
      </c>
      <c r="C14" s="215" t="s">
        <v>160</v>
      </c>
      <c r="D14" s="119" t="s">
        <v>160</v>
      </c>
      <c r="E14" s="119" t="s">
        <v>160</v>
      </c>
      <c r="F14" s="409" t="s">
        <v>57</v>
      </c>
      <c r="G14" s="410"/>
      <c r="H14" s="411"/>
      <c r="I14" s="120"/>
      <c r="J14" s="225"/>
      <c r="K14" s="225"/>
      <c r="L14" s="225"/>
      <c r="M14" s="225"/>
      <c r="N14" s="225"/>
      <c r="O14" s="225"/>
      <c r="P14" s="225"/>
      <c r="Q14" s="225"/>
      <c r="R14" s="225"/>
      <c r="S14" s="225"/>
    </row>
    <row r="15" spans="1:19" s="7" customFormat="1" ht="24.75" customHeight="1">
      <c r="A15" s="252">
        <v>45236</v>
      </c>
      <c r="B15" s="253" t="s">
        <v>240</v>
      </c>
      <c r="C15" s="215" t="s">
        <v>160</v>
      </c>
      <c r="D15" s="119" t="s">
        <v>160</v>
      </c>
      <c r="E15" s="119"/>
      <c r="F15" s="409" t="s">
        <v>57</v>
      </c>
      <c r="G15" s="410"/>
      <c r="H15" s="411"/>
      <c r="I15" s="120"/>
      <c r="J15" s="225"/>
      <c r="K15" s="225"/>
      <c r="L15" s="225"/>
      <c r="M15" s="225"/>
      <c r="N15" s="225"/>
      <c r="O15" s="225"/>
      <c r="P15" s="225"/>
      <c r="Q15" s="225"/>
      <c r="R15" s="225"/>
      <c r="S15" s="225"/>
    </row>
    <row r="16" spans="1:19" s="7" customFormat="1" ht="24.75" customHeight="1">
      <c r="A16" s="252">
        <v>45237</v>
      </c>
      <c r="B16" s="253" t="s">
        <v>241</v>
      </c>
      <c r="C16" s="215" t="s">
        <v>160</v>
      </c>
      <c r="D16" s="119" t="s">
        <v>160</v>
      </c>
      <c r="E16" s="119"/>
      <c r="F16" s="409" t="s">
        <v>57</v>
      </c>
      <c r="G16" s="410"/>
      <c r="H16" s="411"/>
      <c r="I16" s="120"/>
      <c r="J16" s="225"/>
      <c r="K16" s="225"/>
      <c r="L16" s="225"/>
      <c r="M16" s="225"/>
      <c r="N16" s="225"/>
      <c r="O16" s="225"/>
      <c r="P16" s="225"/>
      <c r="Q16" s="225"/>
      <c r="R16" s="225"/>
      <c r="S16" s="225"/>
    </row>
    <row r="17" spans="1:19" s="7" customFormat="1" ht="24.75" customHeight="1">
      <c r="A17" s="252">
        <v>45238</v>
      </c>
      <c r="B17" s="253" t="s">
        <v>235</v>
      </c>
      <c r="C17" s="215" t="s">
        <v>160</v>
      </c>
      <c r="D17" s="119" t="s">
        <v>160</v>
      </c>
      <c r="E17" s="119"/>
      <c r="F17" s="409" t="s">
        <v>57</v>
      </c>
      <c r="G17" s="410"/>
      <c r="H17" s="411"/>
      <c r="I17" s="120"/>
      <c r="J17" s="225"/>
      <c r="K17" s="225"/>
      <c r="L17" s="225"/>
      <c r="M17" s="225"/>
      <c r="N17" s="225"/>
      <c r="O17" s="225"/>
      <c r="P17" s="225"/>
      <c r="Q17" s="225"/>
      <c r="R17" s="225"/>
      <c r="S17" s="225"/>
    </row>
    <row r="18" spans="1:19" s="7" customFormat="1" ht="24.75" customHeight="1">
      <c r="A18" s="252">
        <v>45239</v>
      </c>
      <c r="B18" s="253" t="s">
        <v>236</v>
      </c>
      <c r="C18" s="215" t="s">
        <v>160</v>
      </c>
      <c r="D18" s="119" t="s">
        <v>160</v>
      </c>
      <c r="E18" s="119"/>
      <c r="F18" s="409" t="s">
        <v>57</v>
      </c>
      <c r="G18" s="410"/>
      <c r="H18" s="411"/>
      <c r="I18" s="120"/>
      <c r="J18" s="225"/>
      <c r="K18" s="225"/>
      <c r="L18" s="225"/>
      <c r="M18" s="225"/>
      <c r="N18" s="225"/>
      <c r="O18" s="225"/>
      <c r="P18" s="225"/>
      <c r="Q18" s="225"/>
      <c r="R18" s="225"/>
      <c r="S18" s="225"/>
    </row>
    <row r="19" spans="1:19" s="7" customFormat="1" ht="24.75" customHeight="1">
      <c r="A19" s="252">
        <v>45240</v>
      </c>
      <c r="B19" s="253" t="s">
        <v>237</v>
      </c>
      <c r="C19" s="215" t="s">
        <v>160</v>
      </c>
      <c r="D19" s="119" t="s">
        <v>160</v>
      </c>
      <c r="E19" s="119"/>
      <c r="F19" s="409" t="s">
        <v>57</v>
      </c>
      <c r="G19" s="410"/>
      <c r="H19" s="411"/>
      <c r="I19" s="120"/>
      <c r="J19" s="225"/>
      <c r="K19" s="225"/>
      <c r="L19" s="225"/>
      <c r="M19" s="225"/>
      <c r="N19" s="225"/>
      <c r="O19" s="225"/>
      <c r="P19" s="225"/>
      <c r="Q19" s="225"/>
      <c r="R19" s="225"/>
      <c r="S19" s="225"/>
    </row>
    <row r="20" spans="1:19" s="7" customFormat="1" ht="24.75" customHeight="1">
      <c r="A20" s="252">
        <v>45241</v>
      </c>
      <c r="B20" s="253" t="s">
        <v>238</v>
      </c>
      <c r="C20" s="215" t="s">
        <v>160</v>
      </c>
      <c r="D20" s="119" t="s">
        <v>160</v>
      </c>
      <c r="E20" s="119" t="s">
        <v>160</v>
      </c>
      <c r="F20" s="409" t="s">
        <v>57</v>
      </c>
      <c r="G20" s="410"/>
      <c r="H20" s="411"/>
      <c r="I20" s="120"/>
      <c r="J20" s="225"/>
      <c r="K20" s="225"/>
      <c r="L20" s="225"/>
      <c r="M20" s="225"/>
      <c r="N20" s="225"/>
      <c r="O20" s="225"/>
      <c r="P20" s="225"/>
      <c r="Q20" s="225"/>
      <c r="R20" s="225"/>
      <c r="S20" s="225"/>
    </row>
    <row r="21" spans="1:19" s="7" customFormat="1" ht="24.75" customHeight="1">
      <c r="A21" s="252">
        <v>45242</v>
      </c>
      <c r="B21" s="253" t="s">
        <v>239</v>
      </c>
      <c r="C21" s="215" t="s">
        <v>160</v>
      </c>
      <c r="D21" s="119" t="s">
        <v>160</v>
      </c>
      <c r="E21" s="119" t="s">
        <v>160</v>
      </c>
      <c r="F21" s="409" t="s">
        <v>57</v>
      </c>
      <c r="G21" s="410"/>
      <c r="H21" s="411"/>
      <c r="I21" s="120"/>
      <c r="J21" s="225"/>
      <c r="K21" s="225"/>
      <c r="L21" s="225"/>
      <c r="M21" s="225"/>
      <c r="N21" s="225"/>
      <c r="O21" s="225"/>
      <c r="P21" s="225"/>
      <c r="Q21" s="225"/>
      <c r="R21" s="225"/>
      <c r="S21" s="225"/>
    </row>
    <row r="22" spans="1:19" s="7" customFormat="1" ht="24.75" customHeight="1">
      <c r="A22" s="252">
        <v>45243</v>
      </c>
      <c r="B22" s="253" t="s">
        <v>240</v>
      </c>
      <c r="C22" s="215" t="s">
        <v>160</v>
      </c>
      <c r="D22" s="119" t="s">
        <v>160</v>
      </c>
      <c r="E22" s="119"/>
      <c r="F22" s="409" t="s">
        <v>258</v>
      </c>
      <c r="G22" s="410"/>
      <c r="H22" s="411"/>
      <c r="I22" s="120"/>
      <c r="J22" s="225"/>
      <c r="K22" s="225"/>
      <c r="L22" s="225"/>
      <c r="M22" s="225"/>
      <c r="N22" s="225"/>
      <c r="O22" s="225"/>
      <c r="P22" s="225"/>
      <c r="Q22" s="225"/>
      <c r="R22" s="225"/>
      <c r="S22" s="225"/>
    </row>
    <row r="23" spans="1:19" s="7" customFormat="1" ht="24.75" customHeight="1">
      <c r="A23" s="252">
        <v>45244</v>
      </c>
      <c r="B23" s="253" t="s">
        <v>241</v>
      </c>
      <c r="C23" s="215" t="s">
        <v>160</v>
      </c>
      <c r="D23" s="119" t="s">
        <v>160</v>
      </c>
      <c r="E23" s="119"/>
      <c r="F23" s="409" t="s">
        <v>256</v>
      </c>
      <c r="G23" s="410"/>
      <c r="H23" s="411"/>
      <c r="I23" s="120"/>
      <c r="J23" s="225"/>
      <c r="K23" s="225"/>
      <c r="L23" s="225"/>
      <c r="M23" s="225"/>
      <c r="N23" s="225"/>
      <c r="O23" s="225"/>
      <c r="P23" s="225"/>
      <c r="Q23" s="225"/>
      <c r="R23" s="225"/>
      <c r="S23" s="225"/>
    </row>
    <row r="24" spans="1:19" s="7" customFormat="1" ht="24.75" customHeight="1">
      <c r="A24" s="252">
        <v>45245</v>
      </c>
      <c r="B24" s="253" t="s">
        <v>235</v>
      </c>
      <c r="C24" s="215" t="s">
        <v>160</v>
      </c>
      <c r="D24" s="119" t="s">
        <v>160</v>
      </c>
      <c r="E24" s="119"/>
      <c r="F24" s="409" t="s">
        <v>256</v>
      </c>
      <c r="G24" s="410"/>
      <c r="H24" s="411"/>
      <c r="I24" s="120"/>
      <c r="J24" s="225"/>
      <c r="K24" s="225"/>
      <c r="L24" s="225"/>
      <c r="M24" s="225"/>
      <c r="N24" s="225"/>
      <c r="O24" s="225"/>
      <c r="P24" s="225"/>
      <c r="Q24" s="225"/>
      <c r="R24" s="225"/>
      <c r="S24" s="225"/>
    </row>
    <row r="25" spans="1:19" s="7" customFormat="1" ht="24.75" customHeight="1">
      <c r="A25" s="252">
        <v>45246</v>
      </c>
      <c r="B25" s="253" t="s">
        <v>236</v>
      </c>
      <c r="C25" s="215" t="s">
        <v>160</v>
      </c>
      <c r="D25" s="119" t="s">
        <v>160</v>
      </c>
      <c r="E25" s="119"/>
      <c r="F25" s="409" t="s">
        <v>256</v>
      </c>
      <c r="G25" s="410"/>
      <c r="H25" s="411"/>
      <c r="I25" s="120"/>
      <c r="J25" s="225"/>
      <c r="K25" s="225"/>
      <c r="L25" s="225"/>
      <c r="M25" s="225"/>
      <c r="N25" s="225"/>
      <c r="O25" s="225"/>
      <c r="P25" s="225"/>
      <c r="Q25" s="225"/>
      <c r="R25" s="225"/>
      <c r="S25" s="225"/>
    </row>
    <row r="26" spans="1:19" s="7" customFormat="1" ht="24.75" customHeight="1">
      <c r="A26" s="252">
        <v>45247</v>
      </c>
      <c r="B26" s="253" t="s">
        <v>237</v>
      </c>
      <c r="C26" s="215" t="s">
        <v>160</v>
      </c>
      <c r="D26" s="119" t="s">
        <v>160</v>
      </c>
      <c r="E26" s="119"/>
      <c r="F26" s="409" t="s">
        <v>256</v>
      </c>
      <c r="G26" s="410"/>
      <c r="H26" s="411"/>
      <c r="I26" s="120"/>
      <c r="J26" s="225"/>
      <c r="K26" s="225"/>
      <c r="L26" s="225"/>
      <c r="M26" s="225"/>
      <c r="N26" s="225"/>
      <c r="O26" s="225"/>
      <c r="P26" s="225"/>
      <c r="Q26" s="225"/>
      <c r="R26" s="225"/>
      <c r="S26" s="225"/>
    </row>
    <row r="27" spans="1:19" s="7" customFormat="1" ht="24.75" customHeight="1">
      <c r="A27" s="252">
        <v>45248</v>
      </c>
      <c r="B27" s="253" t="s">
        <v>238</v>
      </c>
      <c r="C27" s="215" t="s">
        <v>160</v>
      </c>
      <c r="D27" s="119" t="s">
        <v>160</v>
      </c>
      <c r="E27" s="119" t="s">
        <v>160</v>
      </c>
      <c r="F27" s="409" t="s">
        <v>256</v>
      </c>
      <c r="G27" s="410"/>
      <c r="H27" s="411"/>
      <c r="I27" s="120"/>
      <c r="J27" s="225"/>
      <c r="K27" s="225"/>
      <c r="L27" s="225"/>
      <c r="M27" s="225"/>
      <c r="N27" s="225"/>
      <c r="O27" s="225"/>
      <c r="P27" s="225"/>
      <c r="Q27" s="225"/>
      <c r="R27" s="225"/>
      <c r="S27" s="225"/>
    </row>
    <row r="28" spans="1:19" s="7" customFormat="1" ht="24.75" customHeight="1">
      <c r="A28" s="252">
        <v>45249</v>
      </c>
      <c r="B28" s="253" t="s">
        <v>239</v>
      </c>
      <c r="C28" s="215" t="s">
        <v>160</v>
      </c>
      <c r="D28" s="119" t="s">
        <v>160</v>
      </c>
      <c r="E28" s="119" t="s">
        <v>160</v>
      </c>
      <c r="F28" s="409" t="s">
        <v>256</v>
      </c>
      <c r="G28" s="410"/>
      <c r="H28" s="411"/>
      <c r="I28" s="120"/>
      <c r="J28" s="225"/>
      <c r="K28" s="225"/>
      <c r="L28" s="225"/>
      <c r="M28" s="225"/>
      <c r="N28" s="225"/>
      <c r="O28" s="225"/>
      <c r="P28" s="225"/>
      <c r="Q28" s="225"/>
      <c r="R28" s="225"/>
      <c r="S28" s="225"/>
    </row>
    <row r="29" spans="1:19" s="7" customFormat="1" ht="24.75" customHeight="1">
      <c r="A29" s="252">
        <v>45250</v>
      </c>
      <c r="B29" s="253" t="s">
        <v>240</v>
      </c>
      <c r="C29" s="215" t="s">
        <v>160</v>
      </c>
      <c r="D29" s="119" t="s">
        <v>160</v>
      </c>
      <c r="E29" s="119"/>
      <c r="F29" s="409" t="s">
        <v>256</v>
      </c>
      <c r="G29" s="410"/>
      <c r="H29" s="411"/>
      <c r="I29" s="120"/>
      <c r="J29" s="225"/>
      <c r="K29" s="225"/>
      <c r="L29" s="225"/>
      <c r="M29" s="225"/>
      <c r="N29" s="225"/>
      <c r="O29" s="225"/>
      <c r="P29" s="225"/>
      <c r="Q29" s="225"/>
      <c r="R29" s="225"/>
      <c r="S29" s="225"/>
    </row>
    <row r="30" spans="1:19" s="7" customFormat="1" ht="24.75" customHeight="1">
      <c r="A30" s="252">
        <v>45251</v>
      </c>
      <c r="B30" s="253" t="s">
        <v>241</v>
      </c>
      <c r="C30" s="215" t="s">
        <v>160</v>
      </c>
      <c r="D30" s="119" t="s">
        <v>160</v>
      </c>
      <c r="E30" s="119"/>
      <c r="F30" s="409" t="s">
        <v>256</v>
      </c>
      <c r="G30" s="410"/>
      <c r="H30" s="411"/>
      <c r="I30" s="120"/>
      <c r="J30" s="225"/>
      <c r="K30" s="225"/>
      <c r="L30" s="225"/>
      <c r="M30" s="225"/>
      <c r="N30" s="225"/>
      <c r="O30" s="225"/>
      <c r="P30" s="225"/>
      <c r="Q30" s="225"/>
      <c r="R30" s="225"/>
      <c r="S30" s="225"/>
    </row>
    <row r="31" spans="1:19" s="7" customFormat="1" ht="24.75" customHeight="1">
      <c r="A31" s="252">
        <v>45252</v>
      </c>
      <c r="B31" s="253" t="s">
        <v>235</v>
      </c>
      <c r="C31" s="215" t="s">
        <v>160</v>
      </c>
      <c r="D31" s="119" t="s">
        <v>160</v>
      </c>
      <c r="E31" s="119" t="s">
        <v>160</v>
      </c>
      <c r="F31" s="409" t="s">
        <v>256</v>
      </c>
      <c r="G31" s="410"/>
      <c r="H31" s="411"/>
      <c r="I31" s="120" t="s">
        <v>82</v>
      </c>
      <c r="J31" s="225"/>
      <c r="K31" s="225"/>
      <c r="L31" s="225"/>
      <c r="M31" s="225"/>
      <c r="N31" s="225"/>
      <c r="O31" s="225"/>
      <c r="P31" s="225"/>
      <c r="Q31" s="225"/>
      <c r="R31" s="225"/>
      <c r="S31" s="225"/>
    </row>
    <row r="32" spans="1:19" s="7" customFormat="1" ht="24.75" customHeight="1">
      <c r="A32" s="252">
        <v>45253</v>
      </c>
      <c r="B32" s="253" t="s">
        <v>236</v>
      </c>
      <c r="C32" s="215" t="s">
        <v>160</v>
      </c>
      <c r="D32" s="119" t="s">
        <v>160</v>
      </c>
      <c r="E32" s="119"/>
      <c r="F32" s="409" t="s">
        <v>256</v>
      </c>
      <c r="G32" s="410"/>
      <c r="H32" s="411"/>
      <c r="I32" s="120"/>
      <c r="J32" s="225"/>
      <c r="K32" s="225"/>
      <c r="L32" s="225"/>
      <c r="M32" s="225"/>
      <c r="N32" s="225"/>
      <c r="O32" s="225"/>
      <c r="P32" s="225"/>
      <c r="Q32" s="225"/>
      <c r="R32" s="225"/>
      <c r="S32" s="225"/>
    </row>
    <row r="33" spans="1:19" s="7" customFormat="1" ht="24.75" customHeight="1">
      <c r="A33" s="252">
        <v>45254</v>
      </c>
      <c r="B33" s="253" t="s">
        <v>237</v>
      </c>
      <c r="C33" s="215" t="s">
        <v>109</v>
      </c>
      <c r="D33" s="119"/>
      <c r="E33" s="215"/>
      <c r="F33" s="409" t="s">
        <v>76</v>
      </c>
      <c r="G33" s="410"/>
      <c r="H33" s="411"/>
      <c r="I33" s="120"/>
      <c r="J33" s="225"/>
      <c r="K33" s="225"/>
      <c r="L33" s="225"/>
      <c r="M33" s="225"/>
      <c r="N33" s="225"/>
      <c r="O33" s="225"/>
      <c r="P33" s="225"/>
      <c r="Q33" s="225"/>
      <c r="R33" s="225"/>
      <c r="S33" s="225"/>
    </row>
    <row r="34" spans="1:19" s="7" customFormat="1" ht="24.75" customHeight="1">
      <c r="A34" s="252">
        <v>45255</v>
      </c>
      <c r="B34" s="253" t="s">
        <v>238</v>
      </c>
      <c r="C34" s="215" t="s">
        <v>0</v>
      </c>
      <c r="D34" s="119" t="s">
        <v>0</v>
      </c>
      <c r="E34" s="215" t="s">
        <v>157</v>
      </c>
      <c r="F34" s="409"/>
      <c r="G34" s="410"/>
      <c r="H34" s="411"/>
      <c r="I34" s="120"/>
      <c r="J34" s="225"/>
      <c r="K34" s="225"/>
      <c r="L34" s="225"/>
      <c r="M34" s="225"/>
      <c r="N34" s="225"/>
      <c r="O34" s="225"/>
      <c r="P34" s="225"/>
      <c r="Q34" s="225"/>
      <c r="R34" s="225"/>
      <c r="S34" s="225"/>
    </row>
    <row r="35" spans="1:19" s="7" customFormat="1" ht="24.75" customHeight="1">
      <c r="A35" s="252">
        <v>45256</v>
      </c>
      <c r="B35" s="253" t="s">
        <v>239</v>
      </c>
      <c r="C35" s="215" t="s">
        <v>0</v>
      </c>
      <c r="D35" s="119" t="s">
        <v>0</v>
      </c>
      <c r="E35" s="215" t="s">
        <v>157</v>
      </c>
      <c r="F35" s="409"/>
      <c r="G35" s="410"/>
      <c r="H35" s="411"/>
      <c r="I35" s="120"/>
      <c r="J35" s="225"/>
      <c r="K35" s="225"/>
      <c r="L35" s="225"/>
      <c r="M35" s="225"/>
      <c r="N35" s="225"/>
      <c r="O35" s="225"/>
      <c r="P35" s="225"/>
      <c r="Q35" s="225"/>
      <c r="R35" s="225"/>
      <c r="S35" s="225"/>
    </row>
    <row r="36" spans="1:19" s="7" customFormat="1" ht="24.75" customHeight="1">
      <c r="A36" s="252">
        <v>45257</v>
      </c>
      <c r="B36" s="253" t="s">
        <v>240</v>
      </c>
      <c r="C36" s="215" t="s">
        <v>109</v>
      </c>
      <c r="D36" s="119"/>
      <c r="E36" s="215"/>
      <c r="F36" s="409"/>
      <c r="G36" s="410"/>
      <c r="H36" s="411"/>
      <c r="I36" s="120"/>
      <c r="J36" s="225"/>
      <c r="K36" s="225"/>
      <c r="L36" s="15"/>
      <c r="M36" s="15"/>
      <c r="N36" s="15"/>
      <c r="O36" s="225"/>
      <c r="P36" s="225"/>
      <c r="Q36" s="225"/>
      <c r="R36" s="225"/>
      <c r="S36" s="225"/>
    </row>
    <row r="37" spans="1:19" s="7" customFormat="1" ht="24.75" customHeight="1">
      <c r="A37" s="252">
        <v>45258</v>
      </c>
      <c r="B37" s="253" t="s">
        <v>241</v>
      </c>
      <c r="C37" s="215" t="s">
        <v>109</v>
      </c>
      <c r="D37" s="119"/>
      <c r="E37" s="215"/>
      <c r="F37" s="409"/>
      <c r="G37" s="410"/>
      <c r="H37" s="411"/>
      <c r="I37" s="120"/>
      <c r="J37" s="225"/>
      <c r="K37" s="460"/>
      <c r="L37" s="229"/>
      <c r="M37" s="230"/>
      <c r="N37" s="230"/>
      <c r="O37" s="225"/>
      <c r="P37" s="225"/>
      <c r="Q37" s="225"/>
      <c r="R37" s="225"/>
      <c r="S37" s="225"/>
    </row>
    <row r="38" spans="1:19" s="7" customFormat="1" ht="24.75" customHeight="1">
      <c r="A38" s="252">
        <v>45259</v>
      </c>
      <c r="B38" s="253" t="s">
        <v>235</v>
      </c>
      <c r="C38" s="215" t="s">
        <v>109</v>
      </c>
      <c r="D38" s="119"/>
      <c r="E38" s="215"/>
      <c r="F38" s="409"/>
      <c r="G38" s="410"/>
      <c r="H38" s="411"/>
      <c r="I38" s="120"/>
      <c r="J38" s="225"/>
      <c r="K38" s="461"/>
      <c r="L38" s="2"/>
      <c r="M38" s="230"/>
      <c r="N38" s="230"/>
      <c r="O38" s="225"/>
      <c r="P38" s="225"/>
      <c r="Q38" s="225"/>
      <c r="R38" s="225"/>
      <c r="S38" s="225"/>
    </row>
    <row r="39" spans="1:19" ht="24.75" customHeight="1">
      <c r="A39" s="252">
        <v>45260</v>
      </c>
      <c r="B39" s="253" t="s">
        <v>236</v>
      </c>
      <c r="C39" s="215" t="s">
        <v>109</v>
      </c>
      <c r="D39" s="119"/>
      <c r="E39" s="215"/>
      <c r="F39" s="409"/>
      <c r="G39" s="410"/>
      <c r="H39" s="411"/>
      <c r="I39" s="120"/>
      <c r="J39" s="227"/>
      <c r="K39" s="461"/>
      <c r="L39" s="2"/>
      <c r="M39" s="231"/>
      <c r="N39" s="231"/>
      <c r="O39" s="227"/>
      <c r="P39" s="227"/>
      <c r="Q39" s="227"/>
      <c r="R39" s="227"/>
      <c r="S39" s="227"/>
    </row>
    <row r="40" spans="1:19" ht="24.75" customHeight="1">
      <c r="A40" s="252" t="s">
        <v>109</v>
      </c>
      <c r="B40" s="253" t="s">
        <v>109</v>
      </c>
      <c r="C40" s="215"/>
      <c r="D40" s="119"/>
      <c r="E40" s="215"/>
      <c r="F40" s="409"/>
      <c r="G40" s="410"/>
      <c r="H40" s="411"/>
      <c r="I40" s="120"/>
      <c r="J40" s="227"/>
      <c r="K40" s="461"/>
      <c r="L40" s="229"/>
      <c r="M40" s="232"/>
      <c r="N40" s="232"/>
      <c r="O40" s="227"/>
      <c r="P40" s="227"/>
      <c r="Q40" s="227"/>
      <c r="R40" s="227"/>
      <c r="S40" s="227"/>
    </row>
    <row r="41" spans="1:19" s="8" customFormat="1" ht="3" customHeight="1" thickBot="1">
      <c r="A41" s="4"/>
      <c r="B41" s="26"/>
      <c r="C41" s="4"/>
      <c r="D41" s="4"/>
      <c r="E41" s="4"/>
      <c r="F41" s="4"/>
      <c r="G41" s="4"/>
      <c r="H41" s="4"/>
      <c r="I41" s="4"/>
      <c r="J41" s="233"/>
      <c r="K41" s="234"/>
      <c r="L41" s="4"/>
      <c r="M41" s="4"/>
      <c r="N41" s="4"/>
      <c r="O41" s="233"/>
      <c r="P41" s="233"/>
      <c r="Q41" s="233"/>
      <c r="R41" s="233"/>
      <c r="S41" s="233"/>
    </row>
    <row r="42" spans="1:19" s="21" customFormat="1" ht="24.75" customHeight="1">
      <c r="A42" s="403" t="s">
        <v>88</v>
      </c>
      <c r="B42" s="428"/>
      <c r="C42" s="236">
        <v>2</v>
      </c>
      <c r="D42" s="236">
        <v>2</v>
      </c>
      <c r="E42" s="237">
        <v>2</v>
      </c>
      <c r="F42" s="38"/>
      <c r="G42" s="34"/>
      <c r="H42" s="34"/>
      <c r="I42" s="34"/>
      <c r="J42" s="235"/>
      <c r="K42" s="462"/>
      <c r="L42" s="229"/>
      <c r="M42" s="230"/>
      <c r="N42" s="230"/>
      <c r="O42" s="235"/>
      <c r="P42" s="235"/>
      <c r="Q42" s="235"/>
      <c r="R42" s="235"/>
      <c r="S42" s="235"/>
    </row>
    <row r="43" spans="1:19" s="21" customFormat="1" ht="24.75" customHeight="1" thickBot="1">
      <c r="A43" s="405" t="s">
        <v>89</v>
      </c>
      <c r="B43" s="429"/>
      <c r="C43" s="238">
        <v>7</v>
      </c>
      <c r="D43" s="239">
        <v>7</v>
      </c>
      <c r="E43" s="240">
        <v>2</v>
      </c>
      <c r="F43" s="43"/>
      <c r="G43" s="248" t="s">
        <v>112</v>
      </c>
      <c r="H43" s="244">
        <v>0.28499999999999998</v>
      </c>
      <c r="I43" s="245" t="s">
        <v>248</v>
      </c>
      <c r="J43" s="235"/>
      <c r="K43" s="461"/>
      <c r="L43" s="2"/>
      <c r="M43" s="230"/>
      <c r="N43" s="230"/>
      <c r="O43" s="235"/>
      <c r="P43" s="235"/>
      <c r="Q43" s="235"/>
      <c r="R43" s="235"/>
      <c r="S43" s="235"/>
    </row>
    <row r="44" spans="1:19" s="21" customFormat="1" ht="24.75" customHeight="1" thickTop="1" thickBot="1">
      <c r="A44" s="430" t="s">
        <v>139</v>
      </c>
      <c r="B44" s="431"/>
      <c r="C44" s="241">
        <v>0.28499999999999998</v>
      </c>
      <c r="D44" s="242">
        <v>0.28499999999999998</v>
      </c>
      <c r="E44" s="243">
        <v>1</v>
      </c>
      <c r="F44" s="98"/>
      <c r="G44" s="249" t="s">
        <v>113</v>
      </c>
      <c r="H44" s="246">
        <v>1</v>
      </c>
      <c r="I44" s="247" t="s">
        <v>249</v>
      </c>
      <c r="J44" s="235"/>
      <c r="K44" s="461"/>
      <c r="L44" s="2"/>
      <c r="M44" s="231"/>
      <c r="N44" s="231"/>
      <c r="O44" s="235"/>
      <c r="P44" s="235"/>
      <c r="Q44" s="235"/>
      <c r="R44" s="235"/>
      <c r="S44" s="235"/>
    </row>
    <row r="45" spans="1:19" ht="57" customHeight="1">
      <c r="A45" s="401" t="s">
        <v>257</v>
      </c>
      <c r="B45" s="401"/>
      <c r="C45" s="401"/>
      <c r="D45" s="401"/>
      <c r="E45" s="401"/>
      <c r="F45" s="401"/>
      <c r="G45" s="401"/>
      <c r="H45" s="401"/>
      <c r="I45" s="402"/>
      <c r="J45" s="227"/>
      <c r="K45" s="461"/>
      <c r="L45" s="229"/>
      <c r="M45" s="232"/>
      <c r="N45" s="232"/>
      <c r="O45" s="227"/>
      <c r="P45" s="227"/>
      <c r="Q45" s="227"/>
      <c r="R45" s="227"/>
      <c r="S45" s="227"/>
    </row>
    <row r="46" spans="1:19" s="7" customFormat="1" ht="15" customHeight="1">
      <c r="A46" s="9" t="s">
        <v>12</v>
      </c>
      <c r="B46" s="10"/>
      <c r="C46" s="22"/>
      <c r="D46" s="22"/>
      <c r="E46" s="22"/>
      <c r="F46" s="22"/>
      <c r="G46" s="22"/>
      <c r="H46" s="22"/>
      <c r="I46" s="22"/>
      <c r="J46" s="225"/>
      <c r="K46" s="225"/>
      <c r="L46" s="225"/>
      <c r="M46" s="225"/>
      <c r="N46" s="225"/>
      <c r="O46" s="225"/>
      <c r="P46" s="225"/>
      <c r="Q46" s="225"/>
      <c r="R46" s="225"/>
      <c r="S46" s="225"/>
    </row>
    <row r="47" spans="1:19" s="7" customFormat="1" ht="17.25" customHeight="1">
      <c r="A47" s="418" t="s">
        <v>220</v>
      </c>
      <c r="B47" s="418"/>
      <c r="C47" s="418"/>
      <c r="D47" s="418"/>
      <c r="E47" s="418"/>
      <c r="F47" s="418"/>
      <c r="G47" s="418"/>
      <c r="H47" s="418"/>
      <c r="I47" s="342"/>
      <c r="J47" s="225"/>
      <c r="K47" s="225"/>
      <c r="L47" s="225"/>
      <c r="M47" s="225"/>
      <c r="N47" s="225"/>
      <c r="O47" s="225"/>
      <c r="P47" s="225"/>
      <c r="Q47" s="225"/>
      <c r="R47" s="225"/>
      <c r="S47" s="225"/>
    </row>
    <row r="48" spans="1:19" s="19" customFormat="1" ht="18" customHeight="1">
      <c r="A48" s="417" t="s">
        <v>9</v>
      </c>
      <c r="B48" s="417"/>
      <c r="C48" s="17" t="s">
        <v>246</v>
      </c>
      <c r="D48" s="18"/>
      <c r="E48" s="18"/>
      <c r="F48" s="39"/>
      <c r="G48" s="39" t="s">
        <v>107</v>
      </c>
      <c r="H48" s="415">
        <v>45231</v>
      </c>
      <c r="I48" s="416"/>
      <c r="J48" s="98"/>
      <c r="K48" s="98"/>
      <c r="L48" s="98"/>
      <c r="M48" s="98"/>
      <c r="N48" s="98"/>
      <c r="O48" s="98"/>
      <c r="P48" s="98"/>
      <c r="Q48" s="98"/>
      <c r="R48" s="98"/>
      <c r="S48" s="98"/>
    </row>
    <row r="49" spans="1:19" s="19" customFormat="1" ht="18" customHeight="1">
      <c r="A49" s="417" t="s">
        <v>10</v>
      </c>
      <c r="B49" s="417"/>
      <c r="C49" s="16" t="s">
        <v>232</v>
      </c>
      <c r="D49" s="16"/>
      <c r="E49" s="16"/>
      <c r="F49" s="217"/>
      <c r="G49" s="217" t="s">
        <v>108</v>
      </c>
      <c r="H49" s="415">
        <v>45366</v>
      </c>
      <c r="I49" s="416"/>
      <c r="J49" s="98"/>
      <c r="K49" s="98"/>
      <c r="L49" s="98"/>
      <c r="M49" s="98"/>
      <c r="N49" s="98"/>
      <c r="O49" s="98"/>
      <c r="P49" s="98"/>
      <c r="Q49" s="98"/>
      <c r="R49" s="98"/>
      <c r="S49" s="98"/>
    </row>
    <row r="50" spans="1:19" s="19" customFormat="1" ht="18" customHeight="1">
      <c r="A50" s="417" t="s">
        <v>11</v>
      </c>
      <c r="B50" s="417"/>
      <c r="C50" s="16" t="s">
        <v>233</v>
      </c>
      <c r="D50" s="16"/>
      <c r="E50" s="16"/>
      <c r="F50" s="217"/>
      <c r="G50" s="217" t="s">
        <v>106</v>
      </c>
      <c r="H50" s="415">
        <v>45243</v>
      </c>
      <c r="I50" s="416"/>
      <c r="J50" s="98"/>
      <c r="K50" s="98"/>
      <c r="L50" s="98"/>
      <c r="M50" s="98"/>
      <c r="N50" s="98"/>
      <c r="O50" s="98"/>
      <c r="P50" s="98"/>
      <c r="Q50" s="98"/>
      <c r="R50" s="98"/>
      <c r="S50" s="98"/>
    </row>
    <row r="51" spans="1:19" s="7" customFormat="1" ht="8.25" customHeight="1">
      <c r="A51" s="53"/>
      <c r="B51" s="53"/>
      <c r="C51" s="14"/>
      <c r="D51" s="14"/>
      <c r="E51" s="14"/>
      <c r="F51" s="14"/>
      <c r="G51" s="13"/>
      <c r="H51" s="13"/>
      <c r="I51" s="13"/>
      <c r="J51" s="225"/>
      <c r="K51" s="225"/>
      <c r="L51" s="225"/>
      <c r="M51" s="225"/>
      <c r="N51" s="225"/>
      <c r="O51" s="225"/>
      <c r="P51" s="225"/>
      <c r="Q51" s="225"/>
      <c r="R51" s="225"/>
      <c r="S51" s="225"/>
    </row>
    <row r="52" spans="1:19" s="19" customFormat="1" ht="18" customHeight="1">
      <c r="A52" s="424">
        <v>45261</v>
      </c>
      <c r="B52" s="424"/>
      <c r="C52" s="424"/>
      <c r="D52" s="20"/>
      <c r="E52" s="20"/>
      <c r="F52" s="20"/>
      <c r="G52" s="27"/>
      <c r="H52" s="27"/>
      <c r="I52" s="27" t="s">
        <v>250</v>
      </c>
      <c r="J52" s="98"/>
      <c r="K52" s="98"/>
      <c r="L52" s="225"/>
      <c r="M52" s="225"/>
      <c r="N52" s="225"/>
      <c r="O52" s="98"/>
      <c r="P52" s="98"/>
      <c r="Q52" s="98"/>
      <c r="R52" s="98"/>
      <c r="S52" s="98"/>
    </row>
    <row r="53" spans="1:19" ht="24.75" customHeight="1">
      <c r="A53" s="419" t="s">
        <v>167</v>
      </c>
      <c r="B53" s="421" t="s">
        <v>4</v>
      </c>
      <c r="C53" s="399" t="s">
        <v>5</v>
      </c>
      <c r="D53" s="399" t="s">
        <v>6</v>
      </c>
      <c r="E53" s="399" t="s">
        <v>91</v>
      </c>
      <c r="F53" s="399" t="s">
        <v>7</v>
      </c>
      <c r="G53" s="399"/>
      <c r="H53" s="399"/>
      <c r="I53" s="399" t="s">
        <v>145</v>
      </c>
      <c r="J53" s="227"/>
      <c r="K53" s="227"/>
      <c r="L53" s="98"/>
      <c r="M53" s="98"/>
      <c r="N53" s="98"/>
      <c r="O53" s="227"/>
      <c r="P53" s="227"/>
      <c r="Q53" s="227"/>
      <c r="R53" s="227"/>
      <c r="S53" s="227"/>
    </row>
    <row r="54" spans="1:19" ht="24.75" customHeight="1" thickBot="1">
      <c r="A54" s="420"/>
      <c r="B54" s="422"/>
      <c r="C54" s="423"/>
      <c r="D54" s="423"/>
      <c r="E54" s="400"/>
      <c r="F54" s="423"/>
      <c r="G54" s="423"/>
      <c r="H54" s="423"/>
      <c r="I54" s="423"/>
      <c r="J54" s="227"/>
      <c r="K54" s="227"/>
      <c r="L54" s="227"/>
      <c r="M54" s="227"/>
      <c r="N54" s="227"/>
      <c r="O54" s="227"/>
      <c r="P54" s="227"/>
      <c r="Q54" s="227"/>
      <c r="R54" s="227"/>
      <c r="S54" s="227"/>
    </row>
    <row r="55" spans="1:19" ht="24.75" customHeight="1" thickTop="1">
      <c r="A55" s="250">
        <v>45261</v>
      </c>
      <c r="B55" s="251" t="s">
        <v>237</v>
      </c>
      <c r="C55" s="214" t="s">
        <v>109</v>
      </c>
      <c r="D55" s="116"/>
      <c r="E55" s="116"/>
      <c r="F55" s="412"/>
      <c r="G55" s="413"/>
      <c r="H55" s="414"/>
      <c r="I55" s="117"/>
      <c r="J55" s="227"/>
      <c r="K55" s="227"/>
      <c r="L55" s="227"/>
      <c r="M55" s="227"/>
      <c r="N55" s="227"/>
      <c r="O55" s="227"/>
      <c r="P55" s="227"/>
      <c r="Q55" s="227"/>
      <c r="R55" s="227"/>
      <c r="S55" s="227"/>
    </row>
    <row r="56" spans="1:19" ht="24.75" customHeight="1">
      <c r="A56" s="252">
        <v>45262</v>
      </c>
      <c r="B56" s="253" t="s">
        <v>238</v>
      </c>
      <c r="C56" s="215" t="s">
        <v>0</v>
      </c>
      <c r="D56" s="119" t="s">
        <v>0</v>
      </c>
      <c r="E56" s="119" t="s">
        <v>157</v>
      </c>
      <c r="F56" s="409"/>
      <c r="G56" s="410"/>
      <c r="H56" s="411"/>
      <c r="I56" s="120"/>
      <c r="J56" s="227"/>
      <c r="K56" s="227"/>
      <c r="L56" s="227"/>
      <c r="M56" s="227"/>
      <c r="N56" s="227"/>
      <c r="O56" s="227"/>
      <c r="P56" s="227"/>
      <c r="Q56" s="227"/>
      <c r="R56" s="227"/>
      <c r="S56" s="227"/>
    </row>
    <row r="57" spans="1:19" s="7" customFormat="1" ht="24.75" customHeight="1">
      <c r="A57" s="252">
        <v>45263</v>
      </c>
      <c r="B57" s="253" t="s">
        <v>239</v>
      </c>
      <c r="C57" s="215" t="s">
        <v>0</v>
      </c>
      <c r="D57" s="119" t="s">
        <v>0</v>
      </c>
      <c r="E57" s="119" t="s">
        <v>157</v>
      </c>
      <c r="F57" s="409"/>
      <c r="G57" s="410"/>
      <c r="H57" s="411"/>
      <c r="I57" s="120"/>
      <c r="J57" s="225"/>
      <c r="K57" s="225"/>
      <c r="L57" s="225"/>
      <c r="M57" s="225"/>
      <c r="N57" s="225"/>
      <c r="O57" s="225"/>
      <c r="P57" s="225"/>
      <c r="Q57" s="225"/>
      <c r="R57" s="225"/>
      <c r="S57" s="225"/>
    </row>
    <row r="58" spans="1:19" s="7" customFormat="1" ht="24.75" customHeight="1">
      <c r="A58" s="252">
        <v>45264</v>
      </c>
      <c r="B58" s="253" t="s">
        <v>240</v>
      </c>
      <c r="C58" s="215" t="s">
        <v>109</v>
      </c>
      <c r="D58" s="119"/>
      <c r="E58" s="119"/>
      <c r="F58" s="409"/>
      <c r="G58" s="410"/>
      <c r="H58" s="411"/>
      <c r="I58" s="120"/>
      <c r="J58" s="225"/>
      <c r="K58" s="225"/>
      <c r="L58" s="225"/>
      <c r="M58" s="225"/>
      <c r="N58" s="225"/>
      <c r="O58" s="225"/>
      <c r="P58" s="225"/>
      <c r="Q58" s="225"/>
      <c r="R58" s="225"/>
      <c r="S58" s="225"/>
    </row>
    <row r="59" spans="1:19" s="7" customFormat="1" ht="24.75" customHeight="1">
      <c r="A59" s="252">
        <v>45265</v>
      </c>
      <c r="B59" s="253" t="s">
        <v>241</v>
      </c>
      <c r="C59" s="215" t="s">
        <v>109</v>
      </c>
      <c r="D59" s="119"/>
      <c r="E59" s="119"/>
      <c r="F59" s="409"/>
      <c r="G59" s="410"/>
      <c r="H59" s="411"/>
      <c r="I59" s="120"/>
      <c r="J59" s="225"/>
      <c r="K59" s="225"/>
      <c r="L59" s="225"/>
      <c r="M59" s="225"/>
      <c r="N59" s="225"/>
      <c r="O59" s="225"/>
      <c r="P59" s="225"/>
      <c r="Q59" s="225"/>
      <c r="R59" s="225"/>
      <c r="S59" s="225"/>
    </row>
    <row r="60" spans="1:19" s="7" customFormat="1" ht="24.75" customHeight="1">
      <c r="A60" s="252">
        <v>45266</v>
      </c>
      <c r="B60" s="253" t="s">
        <v>235</v>
      </c>
      <c r="C60" s="215" t="s">
        <v>109</v>
      </c>
      <c r="D60" s="119"/>
      <c r="E60" s="119"/>
      <c r="F60" s="409"/>
      <c r="G60" s="410"/>
      <c r="H60" s="411"/>
      <c r="I60" s="120"/>
      <c r="J60" s="225"/>
      <c r="K60" s="225"/>
      <c r="L60" s="225"/>
      <c r="M60" s="225"/>
      <c r="N60" s="225"/>
      <c r="O60" s="225"/>
      <c r="P60" s="225"/>
      <c r="Q60" s="225"/>
      <c r="R60" s="225"/>
      <c r="S60" s="225"/>
    </row>
    <row r="61" spans="1:19" s="7" customFormat="1" ht="24.75" customHeight="1">
      <c r="A61" s="252">
        <v>45267</v>
      </c>
      <c r="B61" s="253" t="s">
        <v>236</v>
      </c>
      <c r="C61" s="215" t="s">
        <v>109</v>
      </c>
      <c r="D61" s="119" t="s">
        <v>110</v>
      </c>
      <c r="E61" s="119"/>
      <c r="F61" s="409" t="s">
        <v>58</v>
      </c>
      <c r="G61" s="410"/>
      <c r="H61" s="411"/>
      <c r="I61" s="120"/>
      <c r="J61" s="225"/>
      <c r="K61" s="225"/>
      <c r="L61" s="225"/>
      <c r="M61" s="225"/>
      <c r="N61" s="225"/>
      <c r="O61" s="225"/>
      <c r="P61" s="225"/>
      <c r="Q61" s="225"/>
      <c r="R61" s="225"/>
      <c r="S61" s="225"/>
    </row>
    <row r="62" spans="1:19" s="7" customFormat="1" ht="24.75" customHeight="1">
      <c r="A62" s="252">
        <v>45268</v>
      </c>
      <c r="B62" s="253" t="s">
        <v>237</v>
      </c>
      <c r="C62" s="215" t="s">
        <v>109</v>
      </c>
      <c r="D62" s="119"/>
      <c r="E62" s="119"/>
      <c r="F62" s="409"/>
      <c r="G62" s="410"/>
      <c r="H62" s="411"/>
      <c r="I62" s="120"/>
      <c r="J62" s="225"/>
      <c r="K62" s="225"/>
      <c r="L62" s="225"/>
      <c r="M62" s="225"/>
      <c r="N62" s="225"/>
      <c r="O62" s="225"/>
      <c r="P62" s="225"/>
      <c r="Q62" s="225"/>
      <c r="R62" s="225"/>
      <c r="S62" s="225"/>
    </row>
    <row r="63" spans="1:19" s="7" customFormat="1" ht="24.75" customHeight="1">
      <c r="A63" s="252">
        <v>45269</v>
      </c>
      <c r="B63" s="253" t="s">
        <v>238</v>
      </c>
      <c r="C63" s="215" t="s">
        <v>0</v>
      </c>
      <c r="D63" s="119"/>
      <c r="E63" s="119"/>
      <c r="F63" s="409" t="s">
        <v>71</v>
      </c>
      <c r="G63" s="410"/>
      <c r="H63" s="411"/>
      <c r="I63" s="120"/>
      <c r="J63" s="225"/>
      <c r="K63" s="225"/>
      <c r="L63" s="225"/>
      <c r="M63" s="225"/>
      <c r="N63" s="225"/>
      <c r="O63" s="225"/>
      <c r="P63" s="225"/>
      <c r="Q63" s="225"/>
      <c r="R63" s="225"/>
      <c r="S63" s="225"/>
    </row>
    <row r="64" spans="1:19" s="7" customFormat="1" ht="24.75" customHeight="1">
      <c r="A64" s="252">
        <v>45270</v>
      </c>
      <c r="B64" s="253" t="s">
        <v>239</v>
      </c>
      <c r="C64" s="215" t="s">
        <v>0</v>
      </c>
      <c r="D64" s="119" t="s">
        <v>0</v>
      </c>
      <c r="E64" s="119" t="s">
        <v>157</v>
      </c>
      <c r="F64" s="409"/>
      <c r="G64" s="410"/>
      <c r="H64" s="411"/>
      <c r="I64" s="120"/>
      <c r="J64" s="225"/>
      <c r="K64" s="225"/>
      <c r="L64" s="225"/>
      <c r="M64" s="225"/>
      <c r="N64" s="225"/>
      <c r="O64" s="225"/>
      <c r="P64" s="225"/>
      <c r="Q64" s="225"/>
      <c r="R64" s="225"/>
      <c r="S64" s="225"/>
    </row>
    <row r="65" spans="1:19" s="7" customFormat="1" ht="24.75" customHeight="1">
      <c r="A65" s="252">
        <v>45271</v>
      </c>
      <c r="B65" s="253" t="s">
        <v>240</v>
      </c>
      <c r="C65" s="215" t="s">
        <v>109</v>
      </c>
      <c r="D65" s="119"/>
      <c r="E65" s="119"/>
      <c r="F65" s="409"/>
      <c r="G65" s="410"/>
      <c r="H65" s="411"/>
      <c r="I65" s="120"/>
      <c r="J65" s="225"/>
      <c r="K65" s="225"/>
      <c r="L65" s="225"/>
      <c r="M65" s="225"/>
      <c r="N65" s="225"/>
      <c r="O65" s="225"/>
      <c r="P65" s="225"/>
      <c r="Q65" s="225"/>
      <c r="R65" s="225"/>
      <c r="S65" s="225"/>
    </row>
    <row r="66" spans="1:19" s="7" customFormat="1" ht="24.75" customHeight="1">
      <c r="A66" s="252">
        <v>45272</v>
      </c>
      <c r="B66" s="253" t="s">
        <v>241</v>
      </c>
      <c r="C66" s="215" t="s">
        <v>109</v>
      </c>
      <c r="D66" s="119"/>
      <c r="E66" s="119"/>
      <c r="F66" s="409"/>
      <c r="G66" s="410"/>
      <c r="H66" s="411"/>
      <c r="I66" s="120"/>
      <c r="J66" s="225"/>
      <c r="K66" s="225"/>
      <c r="L66" s="225"/>
      <c r="M66" s="225"/>
      <c r="N66" s="225"/>
      <c r="O66" s="225"/>
      <c r="P66" s="225"/>
      <c r="Q66" s="225"/>
      <c r="R66" s="225"/>
      <c r="S66" s="225"/>
    </row>
    <row r="67" spans="1:19" s="7" customFormat="1" ht="24.75" customHeight="1">
      <c r="A67" s="252">
        <v>45273</v>
      </c>
      <c r="B67" s="253" t="s">
        <v>235</v>
      </c>
      <c r="C67" s="215" t="s">
        <v>109</v>
      </c>
      <c r="D67" s="119" t="s">
        <v>110</v>
      </c>
      <c r="E67" s="119"/>
      <c r="F67" s="409" t="s">
        <v>70</v>
      </c>
      <c r="G67" s="410"/>
      <c r="H67" s="411"/>
      <c r="I67" s="120"/>
      <c r="J67" s="225"/>
      <c r="K67" s="225"/>
      <c r="L67" s="225"/>
      <c r="M67" s="225"/>
      <c r="N67" s="225"/>
      <c r="O67" s="225"/>
      <c r="P67" s="225"/>
      <c r="Q67" s="225"/>
      <c r="R67" s="225"/>
      <c r="S67" s="225"/>
    </row>
    <row r="68" spans="1:19" s="7" customFormat="1" ht="24.75" customHeight="1">
      <c r="A68" s="252">
        <v>45274</v>
      </c>
      <c r="B68" s="253" t="s">
        <v>236</v>
      </c>
      <c r="C68" s="215" t="s">
        <v>109</v>
      </c>
      <c r="D68" s="119"/>
      <c r="E68" s="119"/>
      <c r="F68" s="409"/>
      <c r="G68" s="410"/>
      <c r="H68" s="411"/>
      <c r="I68" s="120"/>
      <c r="J68" s="225"/>
      <c r="K68" s="225"/>
      <c r="L68" s="225"/>
      <c r="M68" s="225"/>
      <c r="N68" s="225"/>
      <c r="O68" s="225"/>
      <c r="P68" s="225"/>
      <c r="Q68" s="225"/>
      <c r="R68" s="225"/>
      <c r="S68" s="225"/>
    </row>
    <row r="69" spans="1:19" s="7" customFormat="1" ht="24.75" customHeight="1">
      <c r="A69" s="252">
        <v>45275</v>
      </c>
      <c r="B69" s="253" t="s">
        <v>237</v>
      </c>
      <c r="C69" s="215" t="s">
        <v>109</v>
      </c>
      <c r="D69" s="119"/>
      <c r="E69" s="119"/>
      <c r="F69" s="409"/>
      <c r="G69" s="410"/>
      <c r="H69" s="411"/>
      <c r="I69" s="120"/>
      <c r="J69" s="225"/>
      <c r="K69" s="225"/>
      <c r="L69" s="225"/>
      <c r="M69" s="225"/>
      <c r="N69" s="225"/>
      <c r="O69" s="225"/>
      <c r="P69" s="225"/>
      <c r="Q69" s="225"/>
      <c r="R69" s="225"/>
      <c r="S69" s="225"/>
    </row>
    <row r="70" spans="1:19" s="7" customFormat="1" ht="24.75" customHeight="1">
      <c r="A70" s="252">
        <v>45276</v>
      </c>
      <c r="B70" s="253" t="s">
        <v>238</v>
      </c>
      <c r="C70" s="215" t="s">
        <v>0</v>
      </c>
      <c r="D70" s="119" t="s">
        <v>0</v>
      </c>
      <c r="E70" s="119" t="s">
        <v>157</v>
      </c>
      <c r="F70" s="409"/>
      <c r="G70" s="410"/>
      <c r="H70" s="411"/>
      <c r="I70" s="120"/>
      <c r="J70" s="225"/>
      <c r="K70" s="225"/>
      <c r="L70" s="225"/>
      <c r="M70" s="225"/>
      <c r="N70" s="225"/>
      <c r="O70" s="225"/>
      <c r="P70" s="225"/>
      <c r="Q70" s="225"/>
      <c r="R70" s="225"/>
      <c r="S70" s="225"/>
    </row>
    <row r="71" spans="1:19" s="7" customFormat="1" ht="24.75" customHeight="1">
      <c r="A71" s="252">
        <v>45277</v>
      </c>
      <c r="B71" s="253" t="s">
        <v>239</v>
      </c>
      <c r="C71" s="215" t="s">
        <v>0</v>
      </c>
      <c r="D71" s="119" t="s">
        <v>0</v>
      </c>
      <c r="E71" s="119" t="s">
        <v>157</v>
      </c>
      <c r="F71" s="409"/>
      <c r="G71" s="410"/>
      <c r="H71" s="411"/>
      <c r="I71" s="120"/>
      <c r="J71" s="225"/>
      <c r="K71" s="225"/>
      <c r="L71" s="225"/>
      <c r="M71" s="225"/>
      <c r="N71" s="225"/>
      <c r="O71" s="225"/>
      <c r="P71" s="225"/>
      <c r="Q71" s="225"/>
      <c r="R71" s="225"/>
      <c r="S71" s="225"/>
    </row>
    <row r="72" spans="1:19" s="7" customFormat="1" ht="24.75" customHeight="1">
      <c r="A72" s="252">
        <v>45278</v>
      </c>
      <c r="B72" s="253" t="s">
        <v>240</v>
      </c>
      <c r="C72" s="215" t="s">
        <v>109</v>
      </c>
      <c r="D72" s="119"/>
      <c r="E72" s="119"/>
      <c r="F72" s="409"/>
      <c r="G72" s="410"/>
      <c r="H72" s="411"/>
      <c r="I72" s="120"/>
      <c r="J72" s="225"/>
      <c r="K72" s="225"/>
      <c r="L72" s="225"/>
      <c r="M72" s="225"/>
      <c r="N72" s="225"/>
      <c r="O72" s="225"/>
      <c r="P72" s="225"/>
      <c r="Q72" s="225"/>
      <c r="R72" s="225"/>
      <c r="S72" s="225"/>
    </row>
    <row r="73" spans="1:19" s="7" customFormat="1" ht="24.75" customHeight="1">
      <c r="A73" s="252">
        <v>45279</v>
      </c>
      <c r="B73" s="253" t="s">
        <v>241</v>
      </c>
      <c r="C73" s="215" t="s">
        <v>109</v>
      </c>
      <c r="D73" s="119"/>
      <c r="E73" s="119"/>
      <c r="F73" s="409"/>
      <c r="G73" s="410"/>
      <c r="H73" s="411"/>
      <c r="I73" s="120"/>
      <c r="J73" s="225"/>
      <c r="K73" s="225"/>
      <c r="L73" s="225"/>
      <c r="M73" s="225"/>
      <c r="N73" s="225"/>
      <c r="O73" s="225"/>
      <c r="P73" s="225"/>
      <c r="Q73" s="225"/>
      <c r="R73" s="225"/>
      <c r="S73" s="225"/>
    </row>
    <row r="74" spans="1:19" s="7" customFormat="1" ht="24.75" customHeight="1">
      <c r="A74" s="252">
        <v>45280</v>
      </c>
      <c r="B74" s="253" t="s">
        <v>235</v>
      </c>
      <c r="C74" s="215" t="s">
        <v>109</v>
      </c>
      <c r="D74" s="119"/>
      <c r="E74" s="119"/>
      <c r="F74" s="409"/>
      <c r="G74" s="410"/>
      <c r="H74" s="411"/>
      <c r="I74" s="120"/>
      <c r="J74" s="225"/>
      <c r="K74" s="225"/>
      <c r="L74" s="225"/>
      <c r="M74" s="225"/>
      <c r="N74" s="225"/>
      <c r="O74" s="225"/>
      <c r="P74" s="225"/>
      <c r="Q74" s="225"/>
      <c r="R74" s="225"/>
      <c r="S74" s="225"/>
    </row>
    <row r="75" spans="1:19" s="7" customFormat="1" ht="24.75" customHeight="1">
      <c r="A75" s="252">
        <v>45281</v>
      </c>
      <c r="B75" s="253" t="s">
        <v>236</v>
      </c>
      <c r="C75" s="215" t="s">
        <v>109</v>
      </c>
      <c r="D75" s="119"/>
      <c r="E75" s="119"/>
      <c r="F75" s="409"/>
      <c r="G75" s="410"/>
      <c r="H75" s="411"/>
      <c r="I75" s="120"/>
      <c r="J75" s="225"/>
      <c r="K75" s="225"/>
      <c r="L75" s="225"/>
      <c r="M75" s="225"/>
      <c r="N75" s="225"/>
      <c r="O75" s="225"/>
      <c r="P75" s="225"/>
      <c r="Q75" s="225"/>
      <c r="R75" s="225"/>
      <c r="S75" s="225"/>
    </row>
    <row r="76" spans="1:19" s="7" customFormat="1" ht="24.75" customHeight="1">
      <c r="A76" s="252">
        <v>45282</v>
      </c>
      <c r="B76" s="253" t="s">
        <v>237</v>
      </c>
      <c r="C76" s="215" t="s">
        <v>109</v>
      </c>
      <c r="D76" s="119"/>
      <c r="E76" s="119"/>
      <c r="F76" s="409"/>
      <c r="G76" s="410"/>
      <c r="H76" s="411"/>
      <c r="I76" s="120"/>
      <c r="J76" s="225"/>
      <c r="K76" s="225"/>
      <c r="L76" s="225"/>
      <c r="M76" s="225"/>
      <c r="N76" s="225"/>
      <c r="O76" s="225"/>
      <c r="P76" s="225"/>
      <c r="Q76" s="225"/>
      <c r="R76" s="225"/>
      <c r="S76" s="225"/>
    </row>
    <row r="77" spans="1:19" s="7" customFormat="1" ht="24.75" customHeight="1">
      <c r="A77" s="252">
        <v>45283</v>
      </c>
      <c r="B77" s="253" t="s">
        <v>238</v>
      </c>
      <c r="C77" s="215" t="s">
        <v>0</v>
      </c>
      <c r="D77" s="119"/>
      <c r="E77" s="119"/>
      <c r="F77" s="409" t="s">
        <v>59</v>
      </c>
      <c r="G77" s="410"/>
      <c r="H77" s="411"/>
      <c r="I77" s="120"/>
      <c r="J77" s="225"/>
      <c r="K77" s="225"/>
      <c r="L77" s="225"/>
      <c r="M77" s="225"/>
      <c r="N77" s="225"/>
      <c r="O77" s="225"/>
      <c r="P77" s="225"/>
      <c r="Q77" s="225"/>
      <c r="R77" s="225"/>
      <c r="S77" s="225"/>
    </row>
    <row r="78" spans="1:19" s="7" customFormat="1" ht="24.75" customHeight="1">
      <c r="A78" s="252">
        <v>45284</v>
      </c>
      <c r="B78" s="253" t="s">
        <v>239</v>
      </c>
      <c r="C78" s="215" t="s">
        <v>0</v>
      </c>
      <c r="D78" s="119" t="s">
        <v>0</v>
      </c>
      <c r="E78" s="215" t="s">
        <v>157</v>
      </c>
      <c r="F78" s="409"/>
      <c r="G78" s="410"/>
      <c r="H78" s="411"/>
      <c r="I78" s="120"/>
      <c r="J78" s="225"/>
      <c r="K78" s="225"/>
      <c r="L78" s="225"/>
      <c r="M78" s="225"/>
      <c r="N78" s="225"/>
      <c r="O78" s="225"/>
      <c r="P78" s="225"/>
      <c r="Q78" s="225"/>
      <c r="R78" s="225"/>
      <c r="S78" s="225"/>
    </row>
    <row r="79" spans="1:19" s="7" customFormat="1" ht="24.75" customHeight="1">
      <c r="A79" s="252">
        <v>45285</v>
      </c>
      <c r="B79" s="253" t="s">
        <v>240</v>
      </c>
      <c r="C79" s="215" t="s">
        <v>109</v>
      </c>
      <c r="D79" s="119"/>
      <c r="E79" s="215"/>
      <c r="F79" s="409"/>
      <c r="G79" s="410"/>
      <c r="H79" s="411"/>
      <c r="I79" s="120"/>
      <c r="J79" s="225"/>
      <c r="K79" s="225"/>
      <c r="L79" s="225"/>
      <c r="M79" s="225"/>
      <c r="N79" s="225"/>
      <c r="O79" s="225"/>
      <c r="P79" s="225"/>
      <c r="Q79" s="225"/>
      <c r="R79" s="225"/>
      <c r="S79" s="225"/>
    </row>
    <row r="80" spans="1:19" s="7" customFormat="1" ht="24.75" customHeight="1">
      <c r="A80" s="252">
        <v>45286</v>
      </c>
      <c r="B80" s="253" t="s">
        <v>241</v>
      </c>
      <c r="C80" s="215" t="s">
        <v>109</v>
      </c>
      <c r="D80" s="119"/>
      <c r="E80" s="215"/>
      <c r="F80" s="409"/>
      <c r="G80" s="410"/>
      <c r="H80" s="411"/>
      <c r="I80" s="120"/>
      <c r="J80" s="225"/>
      <c r="K80" s="225"/>
      <c r="L80" s="225"/>
      <c r="M80" s="225"/>
      <c r="N80" s="225"/>
      <c r="O80" s="225"/>
      <c r="P80" s="225"/>
      <c r="Q80" s="225"/>
      <c r="R80" s="225"/>
      <c r="S80" s="225"/>
    </row>
    <row r="81" spans="1:19" s="7" customFormat="1" ht="24.75" customHeight="1">
      <c r="A81" s="252">
        <v>45287</v>
      </c>
      <c r="B81" s="253" t="s">
        <v>235</v>
      </c>
      <c r="C81" s="215" t="s">
        <v>109</v>
      </c>
      <c r="D81" s="119"/>
      <c r="E81" s="215"/>
      <c r="F81" s="409"/>
      <c r="G81" s="410"/>
      <c r="H81" s="411"/>
      <c r="I81" s="120"/>
      <c r="J81" s="225"/>
      <c r="K81" s="225"/>
      <c r="L81" s="15"/>
      <c r="M81" s="15"/>
      <c r="N81" s="15"/>
      <c r="O81" s="225"/>
      <c r="P81" s="225"/>
      <c r="Q81" s="225"/>
      <c r="R81" s="225"/>
      <c r="S81" s="225"/>
    </row>
    <row r="82" spans="1:19" s="7" customFormat="1" ht="24.75" customHeight="1">
      <c r="A82" s="252">
        <v>45288</v>
      </c>
      <c r="B82" s="253" t="s">
        <v>236</v>
      </c>
      <c r="C82" s="215" t="s">
        <v>109</v>
      </c>
      <c r="D82" s="119" t="s">
        <v>110</v>
      </c>
      <c r="E82" s="215"/>
      <c r="F82" s="409" t="s">
        <v>72</v>
      </c>
      <c r="G82" s="410"/>
      <c r="H82" s="411"/>
      <c r="I82" s="120"/>
      <c r="J82" s="225"/>
      <c r="K82" s="460"/>
      <c r="L82" s="229"/>
      <c r="M82" s="230"/>
      <c r="N82" s="230"/>
      <c r="O82" s="225"/>
      <c r="P82" s="225"/>
      <c r="Q82" s="225"/>
      <c r="R82" s="225"/>
      <c r="S82" s="225"/>
    </row>
    <row r="83" spans="1:19" s="7" customFormat="1" ht="24.75" customHeight="1">
      <c r="A83" s="252">
        <v>45289</v>
      </c>
      <c r="B83" s="253" t="s">
        <v>237</v>
      </c>
      <c r="C83" s="215" t="s">
        <v>160</v>
      </c>
      <c r="D83" s="119" t="s">
        <v>160</v>
      </c>
      <c r="E83" s="215"/>
      <c r="F83" s="409" t="s">
        <v>60</v>
      </c>
      <c r="G83" s="410"/>
      <c r="H83" s="411"/>
      <c r="I83" s="120"/>
      <c r="J83" s="225"/>
      <c r="K83" s="461"/>
      <c r="L83" s="2"/>
      <c r="M83" s="230"/>
      <c r="N83" s="230"/>
      <c r="O83" s="225"/>
      <c r="P83" s="225"/>
      <c r="Q83" s="225"/>
      <c r="R83" s="225"/>
      <c r="S83" s="225"/>
    </row>
    <row r="84" spans="1:19" ht="24.75" customHeight="1">
      <c r="A84" s="252">
        <v>45290</v>
      </c>
      <c r="B84" s="253" t="s">
        <v>238</v>
      </c>
      <c r="C84" s="215" t="s">
        <v>160</v>
      </c>
      <c r="D84" s="119" t="s">
        <v>160</v>
      </c>
      <c r="E84" s="215" t="s">
        <v>160</v>
      </c>
      <c r="F84" s="409" t="s">
        <v>60</v>
      </c>
      <c r="G84" s="410"/>
      <c r="H84" s="411"/>
      <c r="I84" s="120"/>
      <c r="J84" s="227"/>
      <c r="K84" s="461"/>
      <c r="L84" s="2"/>
      <c r="M84" s="231"/>
      <c r="N84" s="231"/>
      <c r="O84" s="227"/>
      <c r="P84" s="227"/>
      <c r="Q84" s="227"/>
      <c r="R84" s="227"/>
      <c r="S84" s="227"/>
    </row>
    <row r="85" spans="1:19" ht="24.75" customHeight="1">
      <c r="A85" s="252">
        <v>45291</v>
      </c>
      <c r="B85" s="253" t="s">
        <v>239</v>
      </c>
      <c r="C85" s="215" t="s">
        <v>160</v>
      </c>
      <c r="D85" s="119" t="s">
        <v>160</v>
      </c>
      <c r="E85" s="215" t="s">
        <v>160</v>
      </c>
      <c r="F85" s="409" t="s">
        <v>60</v>
      </c>
      <c r="G85" s="410"/>
      <c r="H85" s="411"/>
      <c r="I85" s="120"/>
      <c r="J85" s="227"/>
      <c r="K85" s="461"/>
      <c r="L85" s="229"/>
      <c r="M85" s="232"/>
      <c r="N85" s="232"/>
      <c r="O85" s="227"/>
      <c r="P85" s="227"/>
      <c r="Q85" s="227"/>
      <c r="R85" s="227"/>
      <c r="S85" s="227"/>
    </row>
    <row r="86" spans="1:19" s="8" customFormat="1" ht="3" customHeight="1" thickBot="1">
      <c r="A86" s="4"/>
      <c r="B86" s="26"/>
      <c r="C86" s="4"/>
      <c r="D86" s="4"/>
      <c r="E86" s="4"/>
      <c r="F86" s="4"/>
      <c r="G86" s="4"/>
      <c r="H86" s="4"/>
      <c r="I86" s="4"/>
      <c r="J86" s="233"/>
      <c r="K86" s="234"/>
      <c r="L86" s="4"/>
      <c r="M86" s="4"/>
      <c r="N86" s="4"/>
      <c r="O86" s="233"/>
      <c r="P86" s="233"/>
      <c r="Q86" s="233"/>
      <c r="R86" s="233"/>
      <c r="S86" s="233"/>
    </row>
    <row r="87" spans="1:19" s="21" customFormat="1" ht="24.75" customHeight="1">
      <c r="A87" s="403" t="s">
        <v>163</v>
      </c>
      <c r="B87" s="404"/>
      <c r="C87" s="236">
        <v>8</v>
      </c>
      <c r="D87" s="236">
        <v>9</v>
      </c>
      <c r="E87" s="237">
        <v>6</v>
      </c>
      <c r="F87" s="38"/>
      <c r="G87" s="34"/>
      <c r="H87" s="34"/>
      <c r="I87" s="34"/>
      <c r="J87" s="235"/>
      <c r="K87" s="462"/>
      <c r="L87" s="229"/>
      <c r="M87" s="230"/>
      <c r="N87" s="230"/>
      <c r="O87" s="235"/>
      <c r="P87" s="235"/>
      <c r="Q87" s="235"/>
      <c r="R87" s="235"/>
      <c r="S87" s="235"/>
    </row>
    <row r="88" spans="1:19" s="21" customFormat="1" ht="24.75" customHeight="1" thickBot="1">
      <c r="A88" s="405" t="s">
        <v>164</v>
      </c>
      <c r="B88" s="406"/>
      <c r="C88" s="238">
        <v>28</v>
      </c>
      <c r="D88" s="239">
        <v>28</v>
      </c>
      <c r="E88" s="240">
        <v>8</v>
      </c>
      <c r="F88" s="38"/>
      <c r="G88" s="248" t="s">
        <v>112</v>
      </c>
      <c r="H88" s="244">
        <v>0.314</v>
      </c>
      <c r="I88" s="245" t="s">
        <v>248</v>
      </c>
      <c r="J88" s="235"/>
      <c r="K88" s="461"/>
      <c r="L88" s="2"/>
      <c r="M88" s="230"/>
      <c r="N88" s="230"/>
      <c r="O88" s="235"/>
      <c r="P88" s="235"/>
      <c r="Q88" s="235"/>
      <c r="R88" s="235"/>
      <c r="S88" s="235"/>
    </row>
    <row r="89" spans="1:19" s="21" customFormat="1" ht="24.75" customHeight="1" thickTop="1" thickBot="1">
      <c r="A89" s="407" t="s">
        <v>90</v>
      </c>
      <c r="B89" s="408"/>
      <c r="C89" s="241">
        <v>0.28499999999999998</v>
      </c>
      <c r="D89" s="242">
        <v>0.32100000000000001</v>
      </c>
      <c r="E89" s="243">
        <v>0.75</v>
      </c>
      <c r="F89" s="99"/>
      <c r="G89" s="249" t="s">
        <v>113</v>
      </c>
      <c r="H89" s="246">
        <v>0.8</v>
      </c>
      <c r="I89" s="247" t="s">
        <v>249</v>
      </c>
      <c r="J89" s="235"/>
      <c r="K89" s="461"/>
      <c r="L89" s="2"/>
      <c r="M89" s="231"/>
      <c r="N89" s="231"/>
      <c r="O89" s="235"/>
      <c r="P89" s="235"/>
      <c r="Q89" s="235"/>
      <c r="R89" s="235"/>
      <c r="S89" s="235"/>
    </row>
    <row r="90" spans="1:19" ht="57" customHeight="1">
      <c r="A90" s="401" t="s">
        <v>257</v>
      </c>
      <c r="B90" s="401"/>
      <c r="C90" s="401"/>
      <c r="D90" s="401"/>
      <c r="E90" s="401"/>
      <c r="F90" s="401"/>
      <c r="G90" s="401"/>
      <c r="H90" s="401"/>
      <c r="I90" s="402"/>
      <c r="J90" s="227"/>
      <c r="K90" s="461"/>
      <c r="L90" s="229"/>
      <c r="M90" s="232"/>
      <c r="N90" s="232"/>
      <c r="O90" s="227"/>
      <c r="P90" s="227"/>
      <c r="Q90" s="227"/>
      <c r="R90" s="227"/>
      <c r="S90" s="227"/>
    </row>
    <row r="91" spans="1:19" s="7" customFormat="1" ht="15" customHeight="1">
      <c r="A91" s="9" t="s">
        <v>12</v>
      </c>
      <c r="B91" s="10"/>
      <c r="C91" s="22"/>
      <c r="D91" s="22"/>
      <c r="E91" s="22"/>
      <c r="F91" s="22"/>
      <c r="G91" s="22"/>
      <c r="H91" s="22"/>
      <c r="I91" s="22"/>
      <c r="J91" s="225"/>
      <c r="K91" s="225"/>
      <c r="L91" s="225"/>
      <c r="M91" s="225"/>
      <c r="N91" s="225"/>
      <c r="O91" s="225"/>
      <c r="P91" s="225"/>
      <c r="Q91" s="225"/>
      <c r="R91" s="225"/>
      <c r="S91" s="225"/>
    </row>
    <row r="92" spans="1:19" s="7" customFormat="1" ht="17.25" customHeight="1">
      <c r="A92" s="418" t="s">
        <v>220</v>
      </c>
      <c r="B92" s="418"/>
      <c r="C92" s="418"/>
      <c r="D92" s="418"/>
      <c r="E92" s="418"/>
      <c r="F92" s="418"/>
      <c r="G92" s="418"/>
      <c r="H92" s="418"/>
      <c r="I92" s="342"/>
      <c r="J92" s="225"/>
      <c r="K92" s="225"/>
      <c r="L92" s="225"/>
      <c r="M92" s="225"/>
      <c r="N92" s="225"/>
      <c r="O92" s="225"/>
      <c r="P92" s="225"/>
      <c r="Q92" s="225"/>
      <c r="R92" s="225"/>
      <c r="S92" s="225"/>
    </row>
    <row r="93" spans="1:19" s="19" customFormat="1" ht="18" customHeight="1">
      <c r="A93" s="417" t="s">
        <v>9</v>
      </c>
      <c r="B93" s="417"/>
      <c r="C93" s="17" t="s">
        <v>246</v>
      </c>
      <c r="D93" s="18"/>
      <c r="E93" s="18"/>
      <c r="F93" s="39"/>
      <c r="G93" s="39" t="s">
        <v>107</v>
      </c>
      <c r="H93" s="415">
        <v>45231</v>
      </c>
      <c r="I93" s="416"/>
      <c r="J93" s="98"/>
      <c r="K93" s="98"/>
      <c r="L93" s="98"/>
      <c r="M93" s="98"/>
      <c r="N93" s="98"/>
      <c r="O93" s="98"/>
      <c r="P93" s="98"/>
      <c r="Q93" s="98"/>
      <c r="R93" s="98"/>
      <c r="S93" s="98"/>
    </row>
    <row r="94" spans="1:19" s="19" customFormat="1" ht="18" customHeight="1">
      <c r="A94" s="417" t="s">
        <v>10</v>
      </c>
      <c r="B94" s="417"/>
      <c r="C94" s="16" t="s">
        <v>232</v>
      </c>
      <c r="D94" s="16"/>
      <c r="E94" s="16"/>
      <c r="F94" s="217"/>
      <c r="G94" s="217" t="s">
        <v>108</v>
      </c>
      <c r="H94" s="415">
        <v>45366</v>
      </c>
      <c r="I94" s="416"/>
      <c r="J94" s="98"/>
      <c r="K94" s="98"/>
      <c r="L94" s="98"/>
      <c r="M94" s="98"/>
      <c r="N94" s="98"/>
      <c r="O94" s="98"/>
      <c r="P94" s="98"/>
      <c r="Q94" s="98"/>
      <c r="R94" s="98"/>
      <c r="S94" s="98"/>
    </row>
    <row r="95" spans="1:19" s="19" customFormat="1" ht="18" customHeight="1">
      <c r="A95" s="417" t="s">
        <v>11</v>
      </c>
      <c r="B95" s="417"/>
      <c r="C95" s="16" t="s">
        <v>233</v>
      </c>
      <c r="D95" s="16"/>
      <c r="E95" s="16"/>
      <c r="F95" s="217"/>
      <c r="G95" s="217" t="s">
        <v>106</v>
      </c>
      <c r="H95" s="415">
        <v>45243</v>
      </c>
      <c r="I95" s="416"/>
      <c r="J95" s="98"/>
      <c r="K95" s="98"/>
      <c r="L95" s="98"/>
      <c r="M95" s="98"/>
      <c r="N95" s="98"/>
      <c r="O95" s="98"/>
      <c r="P95" s="98"/>
      <c r="Q95" s="98"/>
      <c r="R95" s="98"/>
      <c r="S95" s="98"/>
    </row>
    <row r="96" spans="1:19" s="7" customFormat="1" ht="8.25" customHeight="1">
      <c r="A96" s="53"/>
      <c r="B96" s="53"/>
      <c r="C96" s="14"/>
      <c r="D96" s="14"/>
      <c r="E96" s="14"/>
      <c r="F96" s="14"/>
      <c r="G96" s="13"/>
      <c r="H96" s="13"/>
      <c r="I96" s="13"/>
      <c r="J96" s="225"/>
      <c r="K96" s="225"/>
      <c r="L96" s="225"/>
      <c r="M96" s="225"/>
      <c r="N96" s="225"/>
      <c r="O96" s="225"/>
      <c r="P96" s="225"/>
      <c r="Q96" s="225"/>
      <c r="R96" s="225"/>
      <c r="S96" s="225"/>
    </row>
    <row r="97" spans="1:19" s="19" customFormat="1" ht="18" customHeight="1">
      <c r="A97" s="424">
        <v>45292</v>
      </c>
      <c r="B97" s="424"/>
      <c r="C97" s="424"/>
      <c r="D97" s="20"/>
      <c r="E97" s="20"/>
      <c r="F97" s="20"/>
      <c r="G97" s="27"/>
      <c r="H97" s="27"/>
      <c r="I97" s="27" t="s">
        <v>251</v>
      </c>
      <c r="J97" s="98"/>
      <c r="K97" s="98"/>
      <c r="L97" s="225"/>
      <c r="M97" s="225"/>
      <c r="N97" s="225"/>
      <c r="O97" s="98"/>
      <c r="P97" s="98"/>
      <c r="Q97" s="98"/>
      <c r="R97" s="98"/>
      <c r="S97" s="98"/>
    </row>
    <row r="98" spans="1:19" ht="24.75" customHeight="1">
      <c r="A98" s="419" t="s">
        <v>167</v>
      </c>
      <c r="B98" s="421" t="s">
        <v>4</v>
      </c>
      <c r="C98" s="399" t="s">
        <v>5</v>
      </c>
      <c r="D98" s="399" t="s">
        <v>6</v>
      </c>
      <c r="E98" s="399" t="s">
        <v>91</v>
      </c>
      <c r="F98" s="399" t="s">
        <v>7</v>
      </c>
      <c r="G98" s="399"/>
      <c r="H98" s="399"/>
      <c r="I98" s="399" t="s">
        <v>145</v>
      </c>
      <c r="J98" s="227"/>
      <c r="K98" s="227"/>
      <c r="L98" s="98"/>
      <c r="M98" s="98"/>
      <c r="N98" s="98"/>
      <c r="O98" s="227"/>
      <c r="P98" s="227"/>
      <c r="Q98" s="227"/>
      <c r="R98" s="227"/>
      <c r="S98" s="227"/>
    </row>
    <row r="99" spans="1:19" ht="24.75" customHeight="1" thickBot="1">
      <c r="A99" s="420"/>
      <c r="B99" s="422"/>
      <c r="C99" s="423"/>
      <c r="D99" s="423"/>
      <c r="E99" s="400"/>
      <c r="F99" s="423"/>
      <c r="G99" s="423"/>
      <c r="H99" s="423"/>
      <c r="I99" s="423"/>
      <c r="J99" s="227"/>
      <c r="K99" s="227"/>
      <c r="L99" s="227"/>
      <c r="M99" s="227"/>
      <c r="N99" s="227"/>
      <c r="O99" s="227"/>
      <c r="P99" s="227"/>
      <c r="Q99" s="227"/>
      <c r="R99" s="227"/>
      <c r="S99" s="227"/>
    </row>
    <row r="100" spans="1:19" ht="24.75" customHeight="1" thickTop="1">
      <c r="A100" s="250">
        <v>45292</v>
      </c>
      <c r="B100" s="251" t="s">
        <v>240</v>
      </c>
      <c r="C100" s="214" t="s">
        <v>160</v>
      </c>
      <c r="D100" s="116" t="s">
        <v>160</v>
      </c>
      <c r="E100" s="116" t="s">
        <v>160</v>
      </c>
      <c r="F100" s="412" t="s">
        <v>77</v>
      </c>
      <c r="G100" s="413"/>
      <c r="H100" s="414"/>
      <c r="I100" s="117" t="s">
        <v>83</v>
      </c>
      <c r="J100" s="227"/>
      <c r="K100" s="227"/>
      <c r="L100" s="227"/>
      <c r="M100" s="227"/>
      <c r="N100" s="227"/>
      <c r="O100" s="227"/>
      <c r="P100" s="227"/>
      <c r="Q100" s="227"/>
      <c r="R100" s="227"/>
      <c r="S100" s="227"/>
    </row>
    <row r="101" spans="1:19" ht="24.75" customHeight="1">
      <c r="A101" s="252">
        <v>45293</v>
      </c>
      <c r="B101" s="253" t="s">
        <v>241</v>
      </c>
      <c r="C101" s="215" t="s">
        <v>160</v>
      </c>
      <c r="D101" s="119" t="s">
        <v>160</v>
      </c>
      <c r="E101" s="119"/>
      <c r="F101" s="409" t="s">
        <v>77</v>
      </c>
      <c r="G101" s="410"/>
      <c r="H101" s="411"/>
      <c r="I101" s="120"/>
      <c r="J101" s="227"/>
      <c r="K101" s="227"/>
      <c r="L101" s="227"/>
      <c r="M101" s="227"/>
      <c r="N101" s="227"/>
      <c r="O101" s="227"/>
      <c r="P101" s="227"/>
      <c r="Q101" s="227"/>
      <c r="R101" s="227"/>
      <c r="S101" s="227"/>
    </row>
    <row r="102" spans="1:19" s="7" customFormat="1" ht="24.75" customHeight="1">
      <c r="A102" s="252">
        <v>45294</v>
      </c>
      <c r="B102" s="253" t="s">
        <v>235</v>
      </c>
      <c r="C102" s="215" t="s">
        <v>160</v>
      </c>
      <c r="D102" s="119" t="s">
        <v>160</v>
      </c>
      <c r="E102" s="119"/>
      <c r="F102" s="409" t="s">
        <v>77</v>
      </c>
      <c r="G102" s="410"/>
      <c r="H102" s="411"/>
      <c r="I102" s="120"/>
      <c r="J102" s="225"/>
      <c r="K102" s="225"/>
      <c r="L102" s="225"/>
      <c r="M102" s="225"/>
      <c r="N102" s="225"/>
      <c r="O102" s="225"/>
      <c r="P102" s="225"/>
      <c r="Q102" s="225"/>
      <c r="R102" s="225"/>
      <c r="S102" s="225"/>
    </row>
    <row r="103" spans="1:19" s="7" customFormat="1" ht="24.75" customHeight="1">
      <c r="A103" s="252">
        <v>45295</v>
      </c>
      <c r="B103" s="253" t="s">
        <v>236</v>
      </c>
      <c r="C103" s="215" t="s">
        <v>0</v>
      </c>
      <c r="D103" s="119" t="s">
        <v>0</v>
      </c>
      <c r="E103" s="119"/>
      <c r="F103" s="409" t="s">
        <v>255</v>
      </c>
      <c r="G103" s="410"/>
      <c r="H103" s="411"/>
      <c r="I103" s="120"/>
      <c r="J103" s="225"/>
      <c r="K103" s="225"/>
      <c r="L103" s="225"/>
      <c r="M103" s="225"/>
      <c r="N103" s="225"/>
      <c r="O103" s="225"/>
      <c r="P103" s="225"/>
      <c r="Q103" s="225"/>
      <c r="R103" s="225"/>
      <c r="S103" s="225"/>
    </row>
    <row r="104" spans="1:19" s="7" customFormat="1" ht="24.75" customHeight="1">
      <c r="A104" s="252">
        <v>45296</v>
      </c>
      <c r="B104" s="253" t="s">
        <v>237</v>
      </c>
      <c r="C104" s="215" t="s">
        <v>109</v>
      </c>
      <c r="D104" s="119"/>
      <c r="E104" s="119"/>
      <c r="F104" s="409"/>
      <c r="G104" s="410"/>
      <c r="H104" s="411"/>
      <c r="I104" s="120"/>
      <c r="J104" s="225"/>
      <c r="K104" s="225"/>
      <c r="L104" s="225"/>
      <c r="M104" s="225"/>
      <c r="N104" s="225"/>
      <c r="O104" s="225"/>
      <c r="P104" s="225"/>
      <c r="Q104" s="225"/>
      <c r="R104" s="225"/>
      <c r="S104" s="225"/>
    </row>
    <row r="105" spans="1:19" s="7" customFormat="1" ht="24.75" customHeight="1">
      <c r="A105" s="252">
        <v>45297</v>
      </c>
      <c r="B105" s="253" t="s">
        <v>238</v>
      </c>
      <c r="C105" s="215" t="s">
        <v>0</v>
      </c>
      <c r="D105" s="119"/>
      <c r="E105" s="119"/>
      <c r="F105" s="425" t="s">
        <v>61</v>
      </c>
      <c r="G105" s="426"/>
      <c r="H105" s="427"/>
      <c r="I105" s="120"/>
      <c r="J105" s="225"/>
      <c r="K105" s="225"/>
      <c r="L105" s="225"/>
      <c r="M105" s="225"/>
      <c r="N105" s="225"/>
      <c r="O105" s="225"/>
      <c r="P105" s="225"/>
      <c r="Q105" s="225"/>
      <c r="R105" s="225"/>
      <c r="S105" s="225"/>
    </row>
    <row r="106" spans="1:19" s="7" customFormat="1" ht="24.75" customHeight="1">
      <c r="A106" s="252">
        <v>45298</v>
      </c>
      <c r="B106" s="253" t="s">
        <v>239</v>
      </c>
      <c r="C106" s="215" t="s">
        <v>0</v>
      </c>
      <c r="D106" s="119" t="s">
        <v>0</v>
      </c>
      <c r="E106" s="119" t="s">
        <v>157</v>
      </c>
      <c r="F106" s="409"/>
      <c r="G106" s="410"/>
      <c r="H106" s="411"/>
      <c r="I106" s="120"/>
      <c r="J106" s="225"/>
      <c r="K106" s="225"/>
      <c r="L106" s="225"/>
      <c r="M106" s="225"/>
      <c r="N106" s="225"/>
      <c r="O106" s="225"/>
      <c r="P106" s="225"/>
      <c r="Q106" s="225"/>
      <c r="R106" s="225"/>
      <c r="S106" s="225"/>
    </row>
    <row r="107" spans="1:19" s="7" customFormat="1" ht="24.75" customHeight="1">
      <c r="A107" s="252">
        <v>45299</v>
      </c>
      <c r="B107" s="253" t="s">
        <v>240</v>
      </c>
      <c r="C107" s="215" t="s">
        <v>0</v>
      </c>
      <c r="D107" s="119" t="s">
        <v>0</v>
      </c>
      <c r="E107" s="119" t="s">
        <v>157</v>
      </c>
      <c r="F107" s="409" t="s">
        <v>78</v>
      </c>
      <c r="G107" s="410"/>
      <c r="H107" s="411"/>
      <c r="I107" s="120" t="s">
        <v>84</v>
      </c>
      <c r="J107" s="225"/>
      <c r="K107" s="225"/>
      <c r="L107" s="225"/>
      <c r="M107" s="225"/>
      <c r="N107" s="225"/>
      <c r="O107" s="225"/>
      <c r="P107" s="225"/>
      <c r="Q107" s="225"/>
      <c r="R107" s="225"/>
      <c r="S107" s="225"/>
    </row>
    <row r="108" spans="1:19" s="7" customFormat="1" ht="24.75" customHeight="1">
      <c r="A108" s="252">
        <v>45300</v>
      </c>
      <c r="B108" s="253" t="s">
        <v>241</v>
      </c>
      <c r="C108" s="215" t="s">
        <v>109</v>
      </c>
      <c r="D108" s="119"/>
      <c r="E108" s="119"/>
      <c r="F108" s="409"/>
      <c r="G108" s="410"/>
      <c r="H108" s="411"/>
      <c r="I108" s="120"/>
      <c r="J108" s="225"/>
      <c r="K108" s="225"/>
      <c r="L108" s="225"/>
      <c r="M108" s="225"/>
      <c r="N108" s="225"/>
      <c r="O108" s="225"/>
      <c r="P108" s="225"/>
      <c r="Q108" s="225"/>
      <c r="R108" s="225"/>
      <c r="S108" s="225"/>
    </row>
    <row r="109" spans="1:19" s="7" customFormat="1" ht="24.75" customHeight="1">
      <c r="A109" s="252">
        <v>45301</v>
      </c>
      <c r="B109" s="253" t="s">
        <v>235</v>
      </c>
      <c r="C109" s="215" t="s">
        <v>109</v>
      </c>
      <c r="D109" s="119"/>
      <c r="E109" s="119"/>
      <c r="F109" s="409"/>
      <c r="G109" s="410"/>
      <c r="H109" s="411"/>
      <c r="I109" s="120"/>
      <c r="J109" s="225"/>
      <c r="K109" s="225"/>
      <c r="L109" s="225"/>
      <c r="M109" s="225"/>
      <c r="N109" s="225"/>
      <c r="O109" s="225"/>
      <c r="P109" s="225"/>
      <c r="Q109" s="225"/>
      <c r="R109" s="225"/>
      <c r="S109" s="225"/>
    </row>
    <row r="110" spans="1:19" s="7" customFormat="1" ht="24.75" customHeight="1">
      <c r="A110" s="252">
        <v>45302</v>
      </c>
      <c r="B110" s="253" t="s">
        <v>236</v>
      </c>
      <c r="C110" s="215" t="s">
        <v>109</v>
      </c>
      <c r="D110" s="119"/>
      <c r="E110" s="119"/>
      <c r="F110" s="409"/>
      <c r="G110" s="410"/>
      <c r="H110" s="411"/>
      <c r="I110" s="120"/>
      <c r="J110" s="225"/>
      <c r="K110" s="225"/>
      <c r="L110" s="225"/>
      <c r="M110" s="225"/>
      <c r="N110" s="225"/>
      <c r="O110" s="225"/>
      <c r="P110" s="225"/>
      <c r="Q110" s="225"/>
      <c r="R110" s="225"/>
      <c r="S110" s="225"/>
    </row>
    <row r="111" spans="1:19" s="7" customFormat="1" ht="24.75" customHeight="1">
      <c r="A111" s="252">
        <v>45303</v>
      </c>
      <c r="B111" s="253" t="s">
        <v>237</v>
      </c>
      <c r="C111" s="215" t="s">
        <v>109</v>
      </c>
      <c r="D111" s="119"/>
      <c r="E111" s="119"/>
      <c r="F111" s="409"/>
      <c r="G111" s="410"/>
      <c r="H111" s="411"/>
      <c r="I111" s="120"/>
      <c r="J111" s="225"/>
      <c r="K111" s="225"/>
      <c r="L111" s="225"/>
      <c r="M111" s="225"/>
      <c r="N111" s="225"/>
      <c r="O111" s="225"/>
      <c r="P111" s="225"/>
      <c r="Q111" s="225"/>
      <c r="R111" s="225"/>
      <c r="S111" s="225"/>
    </row>
    <row r="112" spans="1:19" s="7" customFormat="1" ht="24.75" customHeight="1">
      <c r="A112" s="252">
        <v>45304</v>
      </c>
      <c r="B112" s="253" t="s">
        <v>238</v>
      </c>
      <c r="C112" s="215" t="s">
        <v>0</v>
      </c>
      <c r="D112" s="119" t="s">
        <v>0</v>
      </c>
      <c r="E112" s="119" t="s">
        <v>157</v>
      </c>
      <c r="F112" s="409"/>
      <c r="G112" s="410"/>
      <c r="H112" s="411"/>
      <c r="I112" s="120"/>
      <c r="J112" s="225"/>
      <c r="K112" s="225"/>
      <c r="L112" s="225"/>
      <c r="M112" s="225"/>
      <c r="N112" s="225"/>
      <c r="O112" s="225"/>
      <c r="P112" s="225"/>
      <c r="Q112" s="225"/>
      <c r="R112" s="225"/>
      <c r="S112" s="225"/>
    </row>
    <row r="113" spans="1:19" s="7" customFormat="1" ht="24.75" customHeight="1">
      <c r="A113" s="252">
        <v>45305</v>
      </c>
      <c r="B113" s="253" t="s">
        <v>239</v>
      </c>
      <c r="C113" s="215" t="s">
        <v>0</v>
      </c>
      <c r="D113" s="119" t="s">
        <v>0</v>
      </c>
      <c r="E113" s="119" t="s">
        <v>157</v>
      </c>
      <c r="F113" s="409"/>
      <c r="G113" s="410"/>
      <c r="H113" s="411"/>
      <c r="I113" s="120"/>
      <c r="J113" s="225"/>
      <c r="K113" s="225"/>
      <c r="L113" s="225"/>
      <c r="M113" s="225"/>
      <c r="N113" s="225"/>
      <c r="O113" s="225"/>
      <c r="P113" s="225"/>
      <c r="Q113" s="225"/>
      <c r="R113" s="225"/>
      <c r="S113" s="225"/>
    </row>
    <row r="114" spans="1:19" s="7" customFormat="1" ht="24.75" customHeight="1">
      <c r="A114" s="252">
        <v>45306</v>
      </c>
      <c r="B114" s="253" t="s">
        <v>240</v>
      </c>
      <c r="C114" s="215" t="s">
        <v>109</v>
      </c>
      <c r="D114" s="119"/>
      <c r="E114" s="119"/>
      <c r="F114" s="409"/>
      <c r="G114" s="410"/>
      <c r="H114" s="411"/>
      <c r="I114" s="120"/>
      <c r="J114" s="225"/>
      <c r="K114" s="225"/>
      <c r="L114" s="225"/>
      <c r="M114" s="225"/>
      <c r="N114" s="225"/>
      <c r="O114" s="225"/>
      <c r="P114" s="225"/>
      <c r="Q114" s="225"/>
      <c r="R114" s="225"/>
      <c r="S114" s="225"/>
    </row>
    <row r="115" spans="1:19" s="7" customFormat="1" ht="24.75" customHeight="1">
      <c r="A115" s="252">
        <v>45307</v>
      </c>
      <c r="B115" s="253" t="s">
        <v>241</v>
      </c>
      <c r="C115" s="215" t="s">
        <v>109</v>
      </c>
      <c r="D115" s="119"/>
      <c r="E115" s="119"/>
      <c r="F115" s="409"/>
      <c r="G115" s="410"/>
      <c r="H115" s="411"/>
      <c r="I115" s="120"/>
      <c r="J115" s="225"/>
      <c r="K115" s="225"/>
      <c r="L115" s="225"/>
      <c r="M115" s="225"/>
      <c r="N115" s="225"/>
      <c r="O115" s="225"/>
      <c r="P115" s="225"/>
      <c r="Q115" s="225"/>
      <c r="R115" s="225"/>
      <c r="S115" s="225"/>
    </row>
    <row r="116" spans="1:19" s="7" customFormat="1" ht="24.75" customHeight="1">
      <c r="A116" s="252">
        <v>45308</v>
      </c>
      <c r="B116" s="253" t="s">
        <v>235</v>
      </c>
      <c r="C116" s="215" t="s">
        <v>109</v>
      </c>
      <c r="D116" s="119" t="s">
        <v>110</v>
      </c>
      <c r="E116" s="119"/>
      <c r="F116" s="409" t="s">
        <v>62</v>
      </c>
      <c r="G116" s="410"/>
      <c r="H116" s="411"/>
      <c r="I116" s="120"/>
      <c r="J116" s="225"/>
      <c r="K116" s="225"/>
      <c r="L116" s="225"/>
      <c r="M116" s="225"/>
      <c r="N116" s="225"/>
      <c r="O116" s="225"/>
      <c r="P116" s="225"/>
      <c r="Q116" s="225"/>
      <c r="R116" s="225"/>
      <c r="S116" s="225"/>
    </row>
    <row r="117" spans="1:19" s="7" customFormat="1" ht="24.75" customHeight="1">
      <c r="A117" s="252">
        <v>45309</v>
      </c>
      <c r="B117" s="253" t="s">
        <v>236</v>
      </c>
      <c r="C117" s="215" t="s">
        <v>109</v>
      </c>
      <c r="D117" s="119" t="s">
        <v>110</v>
      </c>
      <c r="E117" s="119"/>
      <c r="F117" s="409" t="s">
        <v>63</v>
      </c>
      <c r="G117" s="410"/>
      <c r="H117" s="411"/>
      <c r="I117" s="120"/>
      <c r="J117" s="225"/>
      <c r="K117" s="225"/>
      <c r="L117" s="225"/>
      <c r="M117" s="225"/>
      <c r="N117" s="225"/>
      <c r="O117" s="225"/>
      <c r="P117" s="225"/>
      <c r="Q117" s="225"/>
      <c r="R117" s="225"/>
      <c r="S117" s="225"/>
    </row>
    <row r="118" spans="1:19" s="7" customFormat="1" ht="24.75" customHeight="1">
      <c r="A118" s="252">
        <v>45310</v>
      </c>
      <c r="B118" s="253" t="s">
        <v>237</v>
      </c>
      <c r="C118" s="215" t="s">
        <v>109</v>
      </c>
      <c r="D118" s="119"/>
      <c r="E118" s="119"/>
      <c r="F118" s="409"/>
      <c r="G118" s="410"/>
      <c r="H118" s="411"/>
      <c r="I118" s="120"/>
      <c r="J118" s="225"/>
      <c r="K118" s="225"/>
      <c r="L118" s="225"/>
      <c r="M118" s="225"/>
      <c r="N118" s="225"/>
      <c r="O118" s="225"/>
      <c r="P118" s="225"/>
      <c r="Q118" s="225"/>
      <c r="R118" s="225"/>
      <c r="S118" s="225"/>
    </row>
    <row r="119" spans="1:19" s="7" customFormat="1" ht="24.75" customHeight="1">
      <c r="A119" s="252">
        <v>45311</v>
      </c>
      <c r="B119" s="253" t="s">
        <v>238</v>
      </c>
      <c r="C119" s="215" t="s">
        <v>0</v>
      </c>
      <c r="D119" s="119"/>
      <c r="E119" s="119"/>
      <c r="F119" s="409" t="s">
        <v>73</v>
      </c>
      <c r="G119" s="410"/>
      <c r="H119" s="411"/>
      <c r="I119" s="120"/>
      <c r="J119" s="225"/>
      <c r="K119" s="225"/>
      <c r="L119" s="225"/>
      <c r="M119" s="225"/>
      <c r="N119" s="225"/>
      <c r="O119" s="225"/>
      <c r="P119" s="225"/>
      <c r="Q119" s="225"/>
      <c r="R119" s="225"/>
      <c r="S119" s="225"/>
    </row>
    <row r="120" spans="1:19" s="7" customFormat="1" ht="24.75" customHeight="1">
      <c r="A120" s="252">
        <v>45312</v>
      </c>
      <c r="B120" s="253" t="s">
        <v>239</v>
      </c>
      <c r="C120" s="215" t="s">
        <v>0</v>
      </c>
      <c r="D120" s="119" t="s">
        <v>0</v>
      </c>
      <c r="E120" s="119" t="s">
        <v>157</v>
      </c>
      <c r="F120" s="409"/>
      <c r="G120" s="410"/>
      <c r="H120" s="411"/>
      <c r="I120" s="120"/>
      <c r="J120" s="225"/>
      <c r="K120" s="225"/>
      <c r="L120" s="225"/>
      <c r="M120" s="225"/>
      <c r="N120" s="225"/>
      <c r="O120" s="225"/>
      <c r="P120" s="225"/>
      <c r="Q120" s="225"/>
      <c r="R120" s="225"/>
      <c r="S120" s="225"/>
    </row>
    <row r="121" spans="1:19" s="7" customFormat="1" ht="24.75" customHeight="1">
      <c r="A121" s="252">
        <v>45313</v>
      </c>
      <c r="B121" s="253" t="s">
        <v>240</v>
      </c>
      <c r="C121" s="215" t="s">
        <v>109</v>
      </c>
      <c r="D121" s="119"/>
      <c r="E121" s="119"/>
      <c r="F121" s="409"/>
      <c r="G121" s="410"/>
      <c r="H121" s="411"/>
      <c r="I121" s="120"/>
      <c r="J121" s="225"/>
      <c r="K121" s="225"/>
      <c r="L121" s="225"/>
      <c r="M121" s="225"/>
      <c r="N121" s="225"/>
      <c r="O121" s="225"/>
      <c r="P121" s="225"/>
      <c r="Q121" s="225"/>
      <c r="R121" s="225"/>
      <c r="S121" s="225"/>
    </row>
    <row r="122" spans="1:19" s="7" customFormat="1" ht="24.75" customHeight="1">
      <c r="A122" s="252">
        <v>45314</v>
      </c>
      <c r="B122" s="253" t="s">
        <v>241</v>
      </c>
      <c r="C122" s="215" t="s">
        <v>109</v>
      </c>
      <c r="D122" s="119"/>
      <c r="E122" s="119"/>
      <c r="F122" s="409"/>
      <c r="G122" s="410"/>
      <c r="H122" s="411"/>
      <c r="I122" s="120"/>
      <c r="J122" s="225"/>
      <c r="K122" s="225"/>
      <c r="L122" s="225"/>
      <c r="M122" s="225"/>
      <c r="N122" s="225"/>
      <c r="O122" s="225"/>
      <c r="P122" s="225"/>
      <c r="Q122" s="225"/>
      <c r="R122" s="225"/>
      <c r="S122" s="225"/>
    </row>
    <row r="123" spans="1:19" s="7" customFormat="1" ht="24.75" customHeight="1">
      <c r="A123" s="252">
        <v>45315</v>
      </c>
      <c r="B123" s="253" t="s">
        <v>235</v>
      </c>
      <c r="C123" s="215" t="s">
        <v>109</v>
      </c>
      <c r="D123" s="119"/>
      <c r="E123" s="215"/>
      <c r="F123" s="409"/>
      <c r="G123" s="410"/>
      <c r="H123" s="411"/>
      <c r="I123" s="120"/>
      <c r="J123" s="225"/>
      <c r="K123" s="225"/>
      <c r="L123" s="225"/>
      <c r="M123" s="225"/>
      <c r="N123" s="225"/>
      <c r="O123" s="225"/>
      <c r="P123" s="225"/>
      <c r="Q123" s="225"/>
      <c r="R123" s="225"/>
      <c r="S123" s="225"/>
    </row>
    <row r="124" spans="1:19" s="7" customFormat="1" ht="24.75" customHeight="1">
      <c r="A124" s="252">
        <v>45316</v>
      </c>
      <c r="B124" s="253" t="s">
        <v>236</v>
      </c>
      <c r="C124" s="215" t="s">
        <v>109</v>
      </c>
      <c r="D124" s="119"/>
      <c r="E124" s="215"/>
      <c r="F124" s="409"/>
      <c r="G124" s="410"/>
      <c r="H124" s="411"/>
      <c r="I124" s="120"/>
      <c r="J124" s="225"/>
      <c r="K124" s="225"/>
      <c r="L124" s="225"/>
      <c r="M124" s="225"/>
      <c r="N124" s="225"/>
      <c r="O124" s="225"/>
      <c r="P124" s="225"/>
      <c r="Q124" s="225"/>
      <c r="R124" s="225"/>
      <c r="S124" s="225"/>
    </row>
    <row r="125" spans="1:19" s="7" customFormat="1" ht="24.75" customHeight="1">
      <c r="A125" s="252">
        <v>45317</v>
      </c>
      <c r="B125" s="253" t="s">
        <v>237</v>
      </c>
      <c r="C125" s="215" t="s">
        <v>109</v>
      </c>
      <c r="D125" s="119"/>
      <c r="E125" s="215"/>
      <c r="F125" s="409"/>
      <c r="G125" s="410"/>
      <c r="H125" s="411"/>
      <c r="I125" s="120"/>
      <c r="J125" s="225"/>
      <c r="K125" s="225"/>
      <c r="L125" s="225"/>
      <c r="M125" s="225"/>
      <c r="N125" s="225"/>
      <c r="O125" s="225"/>
      <c r="P125" s="225"/>
      <c r="Q125" s="225"/>
      <c r="R125" s="225"/>
      <c r="S125" s="225"/>
    </row>
    <row r="126" spans="1:19" s="7" customFormat="1" ht="24.75" customHeight="1">
      <c r="A126" s="252">
        <v>45318</v>
      </c>
      <c r="B126" s="253" t="s">
        <v>238</v>
      </c>
      <c r="C126" s="215" t="s">
        <v>0</v>
      </c>
      <c r="D126" s="119"/>
      <c r="E126" s="215"/>
      <c r="F126" s="409" t="s">
        <v>74</v>
      </c>
      <c r="G126" s="410"/>
      <c r="H126" s="411"/>
      <c r="I126" s="120"/>
      <c r="J126" s="225"/>
      <c r="K126" s="225"/>
      <c r="L126" s="15"/>
      <c r="M126" s="15"/>
      <c r="N126" s="15"/>
      <c r="O126" s="225"/>
      <c r="P126" s="225"/>
      <c r="Q126" s="225"/>
      <c r="R126" s="225"/>
      <c r="S126" s="225"/>
    </row>
    <row r="127" spans="1:19" s="7" customFormat="1" ht="24.75" customHeight="1">
      <c r="A127" s="252">
        <v>45319</v>
      </c>
      <c r="B127" s="253" t="s">
        <v>239</v>
      </c>
      <c r="C127" s="215" t="s">
        <v>0</v>
      </c>
      <c r="D127" s="119" t="s">
        <v>0</v>
      </c>
      <c r="E127" s="215" t="s">
        <v>157</v>
      </c>
      <c r="F127" s="409"/>
      <c r="G127" s="410"/>
      <c r="H127" s="411"/>
      <c r="I127" s="120"/>
      <c r="J127" s="225"/>
      <c r="K127" s="460"/>
      <c r="L127" s="229"/>
      <c r="M127" s="230"/>
      <c r="N127" s="230"/>
      <c r="O127" s="225"/>
      <c r="P127" s="225"/>
      <c r="Q127" s="225"/>
      <c r="R127" s="225"/>
      <c r="S127" s="225"/>
    </row>
    <row r="128" spans="1:19" s="7" customFormat="1" ht="24.75" customHeight="1">
      <c r="A128" s="252">
        <v>45320</v>
      </c>
      <c r="B128" s="253" t="s">
        <v>240</v>
      </c>
      <c r="C128" s="215" t="s">
        <v>109</v>
      </c>
      <c r="D128" s="119"/>
      <c r="E128" s="215"/>
      <c r="F128" s="409"/>
      <c r="G128" s="410"/>
      <c r="H128" s="411"/>
      <c r="I128" s="120"/>
      <c r="J128" s="225"/>
      <c r="K128" s="461"/>
      <c r="L128" s="2"/>
      <c r="M128" s="230"/>
      <c r="N128" s="230"/>
      <c r="O128" s="225"/>
      <c r="P128" s="225"/>
      <c r="Q128" s="225"/>
      <c r="R128" s="225"/>
      <c r="S128" s="225"/>
    </row>
    <row r="129" spans="1:19" ht="24.75" customHeight="1">
      <c r="A129" s="252">
        <v>45321</v>
      </c>
      <c r="B129" s="253" t="s">
        <v>241</v>
      </c>
      <c r="C129" s="215" t="s">
        <v>109</v>
      </c>
      <c r="D129" s="119"/>
      <c r="E129" s="215"/>
      <c r="F129" s="409"/>
      <c r="G129" s="410"/>
      <c r="H129" s="411"/>
      <c r="I129" s="120"/>
      <c r="J129" s="227"/>
      <c r="K129" s="461"/>
      <c r="L129" s="2"/>
      <c r="M129" s="231"/>
      <c r="N129" s="231"/>
      <c r="O129" s="227"/>
      <c r="P129" s="227"/>
      <c r="Q129" s="227"/>
      <c r="R129" s="227"/>
      <c r="S129" s="227"/>
    </row>
    <row r="130" spans="1:19" ht="24.75" customHeight="1">
      <c r="A130" s="252">
        <v>45322</v>
      </c>
      <c r="B130" s="253" t="s">
        <v>235</v>
      </c>
      <c r="C130" s="215" t="s">
        <v>109</v>
      </c>
      <c r="D130" s="119" t="s">
        <v>110</v>
      </c>
      <c r="E130" s="215"/>
      <c r="F130" s="409" t="s">
        <v>64</v>
      </c>
      <c r="G130" s="410"/>
      <c r="H130" s="411"/>
      <c r="I130" s="120"/>
      <c r="J130" s="227"/>
      <c r="K130" s="461"/>
      <c r="L130" s="229"/>
      <c r="M130" s="232"/>
      <c r="N130" s="232"/>
      <c r="O130" s="227"/>
      <c r="P130" s="227"/>
      <c r="Q130" s="227"/>
      <c r="R130" s="227"/>
      <c r="S130" s="227"/>
    </row>
    <row r="131" spans="1:19" s="8" customFormat="1" ht="3" customHeight="1" thickBot="1">
      <c r="A131" s="4"/>
      <c r="B131" s="26"/>
      <c r="C131" s="4"/>
      <c r="D131" s="4"/>
      <c r="E131" s="4"/>
      <c r="F131" s="4"/>
      <c r="G131" s="4"/>
      <c r="H131" s="4"/>
      <c r="I131" s="4"/>
      <c r="J131" s="233"/>
      <c r="K131" s="234"/>
      <c r="L131" s="4"/>
      <c r="M131" s="4"/>
      <c r="N131" s="4"/>
      <c r="O131" s="233"/>
      <c r="P131" s="233"/>
      <c r="Q131" s="233"/>
      <c r="R131" s="233"/>
      <c r="S131" s="233"/>
    </row>
    <row r="132" spans="1:19" s="21" customFormat="1" ht="24.75" customHeight="1">
      <c r="A132" s="403" t="s">
        <v>163</v>
      </c>
      <c r="B132" s="404"/>
      <c r="C132" s="236">
        <v>10</v>
      </c>
      <c r="D132" s="236">
        <v>10</v>
      </c>
      <c r="E132" s="237">
        <v>6</v>
      </c>
      <c r="F132" s="38"/>
      <c r="G132" s="34"/>
      <c r="H132" s="34"/>
      <c r="I132" s="34"/>
      <c r="J132" s="235"/>
      <c r="K132" s="462"/>
      <c r="L132" s="229"/>
      <c r="M132" s="230"/>
      <c r="N132" s="230"/>
      <c r="O132" s="235"/>
      <c r="P132" s="235"/>
      <c r="Q132" s="235"/>
      <c r="R132" s="235"/>
      <c r="S132" s="235"/>
    </row>
    <row r="133" spans="1:19" s="21" customFormat="1" ht="24.75" customHeight="1" thickBot="1">
      <c r="A133" s="405" t="s">
        <v>164</v>
      </c>
      <c r="B133" s="406"/>
      <c r="C133" s="238">
        <v>28</v>
      </c>
      <c r="D133" s="239">
        <v>28</v>
      </c>
      <c r="E133" s="240">
        <v>9</v>
      </c>
      <c r="F133" s="38"/>
      <c r="G133" s="248" t="s">
        <v>112</v>
      </c>
      <c r="H133" s="244">
        <v>0.33300000000000002</v>
      </c>
      <c r="I133" s="245" t="s">
        <v>248</v>
      </c>
      <c r="J133" s="235"/>
      <c r="K133" s="461"/>
      <c r="L133" s="2"/>
      <c r="M133" s="230"/>
      <c r="N133" s="230"/>
      <c r="O133" s="235"/>
      <c r="P133" s="235"/>
      <c r="Q133" s="235"/>
      <c r="R133" s="235"/>
      <c r="S133" s="235"/>
    </row>
    <row r="134" spans="1:19" s="21" customFormat="1" ht="24.75" customHeight="1" thickTop="1" thickBot="1">
      <c r="A134" s="407" t="s">
        <v>90</v>
      </c>
      <c r="B134" s="408"/>
      <c r="C134" s="241">
        <v>0.35699999999999998</v>
      </c>
      <c r="D134" s="242">
        <v>0.35699999999999998</v>
      </c>
      <c r="E134" s="243">
        <v>0.66600000000000004</v>
      </c>
      <c r="F134" s="99"/>
      <c r="G134" s="249" t="s">
        <v>148</v>
      </c>
      <c r="H134" s="246">
        <v>0.73599999999999999</v>
      </c>
      <c r="I134" s="247" t="s">
        <v>249</v>
      </c>
      <c r="J134" s="235"/>
      <c r="K134" s="461"/>
      <c r="L134" s="2"/>
      <c r="M134" s="231"/>
      <c r="N134" s="231"/>
      <c r="O134" s="235"/>
      <c r="P134" s="235"/>
      <c r="Q134" s="235"/>
      <c r="R134" s="235"/>
      <c r="S134" s="235"/>
    </row>
    <row r="135" spans="1:19" ht="57" customHeight="1">
      <c r="A135" s="401" t="s">
        <v>257</v>
      </c>
      <c r="B135" s="401"/>
      <c r="C135" s="401"/>
      <c r="D135" s="401"/>
      <c r="E135" s="401"/>
      <c r="F135" s="401"/>
      <c r="G135" s="401"/>
      <c r="H135" s="401"/>
      <c r="I135" s="402"/>
      <c r="J135" s="227"/>
      <c r="K135" s="461"/>
      <c r="L135" s="229"/>
      <c r="M135" s="232"/>
      <c r="N135" s="232"/>
      <c r="O135" s="227"/>
      <c r="P135" s="227"/>
      <c r="Q135" s="227"/>
      <c r="R135" s="227"/>
      <c r="S135" s="227"/>
    </row>
    <row r="136" spans="1:19" s="7" customFormat="1" ht="15" customHeight="1">
      <c r="A136" s="9" t="s">
        <v>12</v>
      </c>
      <c r="B136" s="10"/>
      <c r="C136" s="22"/>
      <c r="D136" s="22"/>
      <c r="E136" s="22"/>
      <c r="F136" s="22"/>
      <c r="G136" s="22"/>
      <c r="H136" s="22"/>
      <c r="I136" s="22"/>
      <c r="J136" s="225"/>
      <c r="K136" s="225"/>
      <c r="L136" s="225"/>
      <c r="M136" s="225"/>
      <c r="N136" s="225"/>
      <c r="O136" s="225"/>
      <c r="P136" s="225"/>
      <c r="Q136" s="225"/>
      <c r="R136" s="225"/>
      <c r="S136" s="225"/>
    </row>
    <row r="137" spans="1:19" s="7" customFormat="1" ht="17.25" customHeight="1">
      <c r="A137" s="418" t="s">
        <v>223</v>
      </c>
      <c r="B137" s="418"/>
      <c r="C137" s="418"/>
      <c r="D137" s="418"/>
      <c r="E137" s="418"/>
      <c r="F137" s="418"/>
      <c r="G137" s="418"/>
      <c r="H137" s="418"/>
      <c r="I137" s="342"/>
      <c r="J137" s="225"/>
      <c r="K137" s="225"/>
      <c r="L137" s="225"/>
      <c r="M137" s="225"/>
      <c r="N137" s="225"/>
      <c r="O137" s="225"/>
      <c r="P137" s="225"/>
      <c r="Q137" s="225"/>
      <c r="R137" s="225"/>
      <c r="S137" s="225"/>
    </row>
    <row r="138" spans="1:19" s="19" customFormat="1" ht="18" customHeight="1">
      <c r="A138" s="417" t="s">
        <v>9</v>
      </c>
      <c r="B138" s="417"/>
      <c r="C138" s="17" t="s">
        <v>246</v>
      </c>
      <c r="D138" s="18"/>
      <c r="E138" s="18"/>
      <c r="F138" s="39"/>
      <c r="G138" s="39" t="s">
        <v>107</v>
      </c>
      <c r="H138" s="415">
        <v>45231</v>
      </c>
      <c r="I138" s="416"/>
      <c r="J138" s="98"/>
      <c r="K138" s="98"/>
      <c r="L138" s="98"/>
      <c r="M138" s="98"/>
      <c r="N138" s="98"/>
      <c r="O138" s="98"/>
      <c r="P138" s="98"/>
      <c r="Q138" s="98"/>
      <c r="R138" s="98"/>
      <c r="S138" s="98"/>
    </row>
    <row r="139" spans="1:19" s="19" customFormat="1" ht="18" customHeight="1">
      <c r="A139" s="417" t="s">
        <v>10</v>
      </c>
      <c r="B139" s="417"/>
      <c r="C139" s="16" t="s">
        <v>232</v>
      </c>
      <c r="D139" s="16"/>
      <c r="E139" s="16"/>
      <c r="F139" s="217"/>
      <c r="G139" s="217" t="s">
        <v>108</v>
      </c>
      <c r="H139" s="415">
        <v>45366</v>
      </c>
      <c r="I139" s="416"/>
      <c r="J139" s="98"/>
      <c r="K139" s="98"/>
      <c r="L139" s="98"/>
      <c r="M139" s="98"/>
      <c r="N139" s="98"/>
      <c r="O139" s="98"/>
      <c r="P139" s="98"/>
      <c r="Q139" s="98"/>
      <c r="R139" s="98"/>
      <c r="S139" s="98"/>
    </row>
    <row r="140" spans="1:19" s="19" customFormat="1" ht="18" customHeight="1">
      <c r="A140" s="417" t="s">
        <v>11</v>
      </c>
      <c r="B140" s="417"/>
      <c r="C140" s="16" t="s">
        <v>233</v>
      </c>
      <c r="D140" s="16"/>
      <c r="E140" s="16"/>
      <c r="F140" s="217"/>
      <c r="G140" s="217" t="s">
        <v>106</v>
      </c>
      <c r="H140" s="415">
        <v>45243</v>
      </c>
      <c r="I140" s="416"/>
      <c r="J140" s="98"/>
      <c r="K140" s="98"/>
      <c r="L140" s="98"/>
      <c r="M140" s="98"/>
      <c r="N140" s="98"/>
      <c r="O140" s="98"/>
      <c r="P140" s="98"/>
      <c r="Q140" s="98"/>
      <c r="R140" s="98"/>
      <c r="S140" s="98"/>
    </row>
    <row r="141" spans="1:19" s="7" customFormat="1" ht="8.25" customHeight="1">
      <c r="A141" s="53"/>
      <c r="B141" s="53"/>
      <c r="C141" s="14"/>
      <c r="D141" s="14"/>
      <c r="E141" s="14"/>
      <c r="F141" s="14"/>
      <c r="G141" s="13"/>
      <c r="H141" s="13"/>
      <c r="I141" s="13"/>
      <c r="J141" s="225"/>
      <c r="K141" s="225"/>
      <c r="L141" s="225"/>
      <c r="M141" s="225"/>
      <c r="N141" s="225"/>
      <c r="O141" s="225"/>
      <c r="P141" s="225"/>
      <c r="Q141" s="225"/>
      <c r="R141" s="225"/>
      <c r="S141" s="225"/>
    </row>
    <row r="142" spans="1:19" s="19" customFormat="1" ht="19.5" customHeight="1">
      <c r="A142" s="424">
        <v>45323</v>
      </c>
      <c r="B142" s="424"/>
      <c r="C142" s="424"/>
      <c r="D142" s="20"/>
      <c r="E142" s="20"/>
      <c r="F142" s="20"/>
      <c r="G142" s="27"/>
      <c r="H142" s="27"/>
      <c r="I142" s="27" t="s">
        <v>252</v>
      </c>
      <c r="J142" s="98"/>
      <c r="K142" s="98"/>
      <c r="L142" s="225"/>
      <c r="M142" s="225"/>
      <c r="N142" s="225"/>
      <c r="O142" s="98"/>
      <c r="P142" s="98"/>
      <c r="Q142" s="98"/>
      <c r="R142" s="98"/>
      <c r="S142" s="98"/>
    </row>
    <row r="143" spans="1:19" ht="24.75" customHeight="1">
      <c r="A143" s="419" t="s">
        <v>167</v>
      </c>
      <c r="B143" s="421" t="s">
        <v>4</v>
      </c>
      <c r="C143" s="399" t="s">
        <v>5</v>
      </c>
      <c r="D143" s="399" t="s">
        <v>6</v>
      </c>
      <c r="E143" s="399" t="s">
        <v>91</v>
      </c>
      <c r="F143" s="399" t="s">
        <v>7</v>
      </c>
      <c r="G143" s="399"/>
      <c r="H143" s="399"/>
      <c r="I143" s="399" t="s">
        <v>145</v>
      </c>
      <c r="J143" s="227"/>
      <c r="K143" s="227"/>
      <c r="L143" s="98"/>
      <c r="M143" s="98"/>
      <c r="N143" s="98"/>
      <c r="O143" s="227"/>
      <c r="P143" s="227"/>
      <c r="Q143" s="227"/>
      <c r="R143" s="227"/>
      <c r="S143" s="227"/>
    </row>
    <row r="144" spans="1:19" ht="24.75" customHeight="1" thickBot="1">
      <c r="A144" s="420"/>
      <c r="B144" s="422"/>
      <c r="C144" s="423"/>
      <c r="D144" s="423"/>
      <c r="E144" s="400"/>
      <c r="F144" s="423"/>
      <c r="G144" s="423"/>
      <c r="H144" s="423"/>
      <c r="I144" s="423"/>
      <c r="J144" s="227"/>
      <c r="K144" s="227"/>
      <c r="L144" s="227"/>
      <c r="M144" s="227"/>
      <c r="N144" s="227"/>
      <c r="O144" s="227"/>
      <c r="P144" s="227"/>
      <c r="Q144" s="227"/>
      <c r="R144" s="227"/>
      <c r="S144" s="227"/>
    </row>
    <row r="145" spans="1:19" ht="24.75" customHeight="1" thickTop="1">
      <c r="A145" s="250">
        <v>45323</v>
      </c>
      <c r="B145" s="251" t="s">
        <v>236</v>
      </c>
      <c r="C145" s="214" t="s">
        <v>109</v>
      </c>
      <c r="D145" s="116"/>
      <c r="E145" s="116"/>
      <c r="F145" s="412"/>
      <c r="G145" s="413"/>
      <c r="H145" s="414"/>
      <c r="I145" s="117"/>
      <c r="J145" s="227"/>
      <c r="K145" s="227"/>
      <c r="L145" s="227"/>
      <c r="M145" s="227"/>
      <c r="N145" s="227"/>
      <c r="O145" s="227"/>
      <c r="P145" s="227"/>
      <c r="Q145" s="227"/>
      <c r="R145" s="227"/>
      <c r="S145" s="227"/>
    </row>
    <row r="146" spans="1:19" ht="24.75" customHeight="1">
      <c r="A146" s="252">
        <v>45324</v>
      </c>
      <c r="B146" s="253" t="s">
        <v>237</v>
      </c>
      <c r="C146" s="215" t="s">
        <v>109</v>
      </c>
      <c r="D146" s="119"/>
      <c r="E146" s="119"/>
      <c r="F146" s="409"/>
      <c r="G146" s="410"/>
      <c r="H146" s="411"/>
      <c r="I146" s="120"/>
      <c r="J146" s="227"/>
      <c r="K146" s="227"/>
      <c r="L146" s="227"/>
      <c r="M146" s="227"/>
      <c r="N146" s="227"/>
      <c r="O146" s="227"/>
      <c r="P146" s="227"/>
      <c r="Q146" s="227"/>
      <c r="R146" s="227"/>
      <c r="S146" s="227"/>
    </row>
    <row r="147" spans="1:19" s="7" customFormat="1" ht="24.75" customHeight="1">
      <c r="A147" s="252">
        <v>45325</v>
      </c>
      <c r="B147" s="253" t="s">
        <v>238</v>
      </c>
      <c r="C147" s="215" t="s">
        <v>0</v>
      </c>
      <c r="D147" s="119"/>
      <c r="E147" s="119"/>
      <c r="F147" s="409" t="s">
        <v>75</v>
      </c>
      <c r="G147" s="410"/>
      <c r="H147" s="411"/>
      <c r="I147" s="120"/>
      <c r="J147" s="225"/>
      <c r="K147" s="225"/>
      <c r="L147" s="225"/>
      <c r="M147" s="225"/>
      <c r="N147" s="225"/>
      <c r="O147" s="225"/>
      <c r="P147" s="225"/>
      <c r="Q147" s="225"/>
      <c r="R147" s="225"/>
      <c r="S147" s="225"/>
    </row>
    <row r="148" spans="1:19" s="7" customFormat="1" ht="24.75" customHeight="1">
      <c r="A148" s="252">
        <v>45326</v>
      </c>
      <c r="B148" s="253" t="s">
        <v>239</v>
      </c>
      <c r="C148" s="215" t="s">
        <v>0</v>
      </c>
      <c r="D148" s="119" t="s">
        <v>0</v>
      </c>
      <c r="E148" s="119" t="s">
        <v>157</v>
      </c>
      <c r="F148" s="409"/>
      <c r="G148" s="410"/>
      <c r="H148" s="411"/>
      <c r="I148" s="120"/>
      <c r="J148" s="225"/>
      <c r="K148" s="225"/>
      <c r="L148" s="225"/>
      <c r="M148" s="225"/>
      <c r="N148" s="225"/>
      <c r="O148" s="225"/>
      <c r="P148" s="225"/>
      <c r="Q148" s="225"/>
      <c r="R148" s="225"/>
      <c r="S148" s="225"/>
    </row>
    <row r="149" spans="1:19" s="7" customFormat="1" ht="24.75" customHeight="1">
      <c r="A149" s="252">
        <v>45327</v>
      </c>
      <c r="B149" s="253" t="s">
        <v>240</v>
      </c>
      <c r="C149" s="215" t="s">
        <v>109</v>
      </c>
      <c r="D149" s="119"/>
      <c r="E149" s="119"/>
      <c r="F149" s="409"/>
      <c r="G149" s="410"/>
      <c r="H149" s="411"/>
      <c r="I149" s="120"/>
      <c r="J149" s="225"/>
      <c r="K149" s="225"/>
      <c r="L149" s="225"/>
      <c r="M149" s="225"/>
      <c r="N149" s="225"/>
      <c r="O149" s="225"/>
      <c r="P149" s="225"/>
      <c r="Q149" s="225"/>
      <c r="R149" s="225"/>
      <c r="S149" s="225"/>
    </row>
    <row r="150" spans="1:19" s="7" customFormat="1" ht="24.75" customHeight="1">
      <c r="A150" s="252">
        <v>45328</v>
      </c>
      <c r="B150" s="253" t="s">
        <v>241</v>
      </c>
      <c r="C150" s="215" t="s">
        <v>109</v>
      </c>
      <c r="D150" s="119"/>
      <c r="E150" s="119"/>
      <c r="F150" s="409"/>
      <c r="G150" s="410"/>
      <c r="H150" s="411"/>
      <c r="I150" s="120"/>
      <c r="J150" s="225"/>
      <c r="K150" s="225"/>
      <c r="L150" s="225"/>
      <c r="M150" s="225"/>
      <c r="N150" s="225"/>
      <c r="O150" s="225"/>
      <c r="P150" s="225"/>
      <c r="Q150" s="225"/>
      <c r="R150" s="225"/>
      <c r="S150" s="225"/>
    </row>
    <row r="151" spans="1:19" s="7" customFormat="1" ht="24.75" customHeight="1">
      <c r="A151" s="252">
        <v>45329</v>
      </c>
      <c r="B151" s="253" t="s">
        <v>235</v>
      </c>
      <c r="C151" s="215" t="s">
        <v>109</v>
      </c>
      <c r="D151" s="119"/>
      <c r="E151" s="119"/>
      <c r="F151" s="409"/>
      <c r="G151" s="410"/>
      <c r="H151" s="411"/>
      <c r="I151" s="120"/>
      <c r="J151" s="225"/>
      <c r="K151" s="225"/>
      <c r="L151" s="225"/>
      <c r="M151" s="225"/>
      <c r="N151" s="225"/>
      <c r="O151" s="225"/>
      <c r="P151" s="225"/>
      <c r="Q151" s="225"/>
      <c r="R151" s="225"/>
      <c r="S151" s="225"/>
    </row>
    <row r="152" spans="1:19" s="7" customFormat="1" ht="24.75" customHeight="1">
      <c r="A152" s="252">
        <v>45330</v>
      </c>
      <c r="B152" s="253" t="s">
        <v>236</v>
      </c>
      <c r="C152" s="215" t="s">
        <v>109</v>
      </c>
      <c r="D152" s="119"/>
      <c r="E152" s="119"/>
      <c r="F152" s="409"/>
      <c r="G152" s="410"/>
      <c r="H152" s="411"/>
      <c r="I152" s="120"/>
      <c r="J152" s="225"/>
      <c r="K152" s="225"/>
      <c r="L152" s="225"/>
      <c r="M152" s="225"/>
      <c r="N152" s="225"/>
      <c r="O152" s="225"/>
      <c r="P152" s="225"/>
      <c r="Q152" s="225"/>
      <c r="R152" s="225"/>
      <c r="S152" s="225"/>
    </row>
    <row r="153" spans="1:19" s="7" customFormat="1" ht="24.75" customHeight="1">
      <c r="A153" s="252">
        <v>45331</v>
      </c>
      <c r="B153" s="253" t="s">
        <v>237</v>
      </c>
      <c r="C153" s="215" t="s">
        <v>109</v>
      </c>
      <c r="D153" s="119"/>
      <c r="E153" s="119"/>
      <c r="F153" s="409"/>
      <c r="G153" s="410"/>
      <c r="H153" s="411"/>
      <c r="I153" s="120"/>
      <c r="J153" s="225"/>
      <c r="K153" s="225"/>
      <c r="L153" s="225"/>
      <c r="M153" s="225"/>
      <c r="N153" s="225"/>
      <c r="O153" s="225"/>
      <c r="P153" s="225"/>
      <c r="Q153" s="225"/>
      <c r="R153" s="225"/>
      <c r="S153" s="225"/>
    </row>
    <row r="154" spans="1:19" s="7" customFormat="1" ht="24.75" customHeight="1">
      <c r="A154" s="252">
        <v>45332</v>
      </c>
      <c r="B154" s="253" t="s">
        <v>238</v>
      </c>
      <c r="C154" s="215" t="s">
        <v>0</v>
      </c>
      <c r="D154" s="119" t="s">
        <v>0</v>
      </c>
      <c r="E154" s="119" t="s">
        <v>157</v>
      </c>
      <c r="F154" s="409"/>
      <c r="G154" s="410"/>
      <c r="H154" s="411"/>
      <c r="I154" s="120"/>
      <c r="J154" s="225"/>
      <c r="K154" s="225"/>
      <c r="L154" s="225"/>
      <c r="M154" s="225"/>
      <c r="N154" s="225"/>
      <c r="O154" s="225"/>
      <c r="P154" s="225"/>
      <c r="Q154" s="225"/>
      <c r="R154" s="225"/>
      <c r="S154" s="225"/>
    </row>
    <row r="155" spans="1:19" s="7" customFormat="1" ht="24.75" customHeight="1">
      <c r="A155" s="252">
        <v>45333</v>
      </c>
      <c r="B155" s="253" t="s">
        <v>239</v>
      </c>
      <c r="C155" s="215" t="s">
        <v>0</v>
      </c>
      <c r="D155" s="119" t="s">
        <v>0</v>
      </c>
      <c r="E155" s="119" t="s">
        <v>157</v>
      </c>
      <c r="F155" s="409"/>
      <c r="G155" s="410"/>
      <c r="H155" s="411"/>
      <c r="I155" s="120" t="s">
        <v>85</v>
      </c>
      <c r="J155" s="225"/>
      <c r="K155" s="225"/>
      <c r="L155" s="225"/>
      <c r="M155" s="225"/>
      <c r="N155" s="225"/>
      <c r="O155" s="225"/>
      <c r="P155" s="225"/>
      <c r="Q155" s="225"/>
      <c r="R155" s="225"/>
      <c r="S155" s="225"/>
    </row>
    <row r="156" spans="1:19" s="7" customFormat="1" ht="24.75" customHeight="1">
      <c r="A156" s="252">
        <v>45334</v>
      </c>
      <c r="B156" s="253" t="s">
        <v>240</v>
      </c>
      <c r="C156" s="215" t="s">
        <v>0</v>
      </c>
      <c r="D156" s="119"/>
      <c r="E156" s="119"/>
      <c r="F156" s="409" t="s">
        <v>165</v>
      </c>
      <c r="G156" s="410"/>
      <c r="H156" s="411"/>
      <c r="I156" s="120" t="s">
        <v>86</v>
      </c>
      <c r="J156" s="225"/>
      <c r="K156" s="225"/>
      <c r="L156" s="225"/>
      <c r="M156" s="225"/>
      <c r="N156" s="225"/>
      <c r="O156" s="225"/>
      <c r="P156" s="225"/>
      <c r="Q156" s="225"/>
      <c r="R156" s="225"/>
      <c r="S156" s="225"/>
    </row>
    <row r="157" spans="1:19" s="7" customFormat="1" ht="24.75" customHeight="1">
      <c r="A157" s="252">
        <v>45335</v>
      </c>
      <c r="B157" s="253" t="s">
        <v>241</v>
      </c>
      <c r="C157" s="215" t="s">
        <v>109</v>
      </c>
      <c r="D157" s="119"/>
      <c r="E157" s="119"/>
      <c r="F157" s="409"/>
      <c r="G157" s="410"/>
      <c r="H157" s="411"/>
      <c r="I157" s="120"/>
      <c r="J157" s="225"/>
      <c r="K157" s="225"/>
      <c r="L157" s="225"/>
      <c r="M157" s="225"/>
      <c r="N157" s="225"/>
      <c r="O157" s="225"/>
      <c r="P157" s="225"/>
      <c r="Q157" s="225"/>
      <c r="R157" s="225"/>
      <c r="S157" s="225"/>
    </row>
    <row r="158" spans="1:19" s="7" customFormat="1" ht="24.75" customHeight="1">
      <c r="A158" s="252">
        <v>45336</v>
      </c>
      <c r="B158" s="253" t="s">
        <v>235</v>
      </c>
      <c r="C158" s="215" t="s">
        <v>109</v>
      </c>
      <c r="D158" s="119"/>
      <c r="E158" s="119"/>
      <c r="F158" s="409"/>
      <c r="G158" s="410"/>
      <c r="H158" s="411"/>
      <c r="I158" s="120"/>
      <c r="J158" s="225"/>
      <c r="K158" s="225"/>
      <c r="L158" s="225"/>
      <c r="M158" s="225"/>
      <c r="N158" s="225"/>
      <c r="O158" s="225"/>
      <c r="P158" s="225"/>
      <c r="Q158" s="225"/>
      <c r="R158" s="225"/>
      <c r="S158" s="225"/>
    </row>
    <row r="159" spans="1:19" s="7" customFormat="1" ht="24.75" customHeight="1">
      <c r="A159" s="252">
        <v>45337</v>
      </c>
      <c r="B159" s="253" t="s">
        <v>236</v>
      </c>
      <c r="C159" s="215" t="s">
        <v>109</v>
      </c>
      <c r="D159" s="119"/>
      <c r="E159" s="119"/>
      <c r="F159" s="409"/>
      <c r="G159" s="410"/>
      <c r="H159" s="411"/>
      <c r="I159" s="120"/>
      <c r="J159" s="225"/>
      <c r="K159" s="225"/>
      <c r="L159" s="225"/>
      <c r="M159" s="225"/>
      <c r="N159" s="225"/>
      <c r="O159" s="225"/>
      <c r="P159" s="225"/>
      <c r="Q159" s="225"/>
      <c r="R159" s="225"/>
      <c r="S159" s="225"/>
    </row>
    <row r="160" spans="1:19" s="7" customFormat="1" ht="24.75" customHeight="1">
      <c r="A160" s="252">
        <v>45338</v>
      </c>
      <c r="B160" s="253" t="s">
        <v>237</v>
      </c>
      <c r="C160" s="215" t="s">
        <v>109</v>
      </c>
      <c r="D160" s="119"/>
      <c r="E160" s="119"/>
      <c r="F160" s="409"/>
      <c r="G160" s="410"/>
      <c r="H160" s="411"/>
      <c r="I160" s="120"/>
      <c r="J160" s="225"/>
      <c r="K160" s="225"/>
      <c r="L160" s="225"/>
      <c r="M160" s="225"/>
      <c r="N160" s="225"/>
      <c r="O160" s="225"/>
      <c r="P160" s="225"/>
      <c r="Q160" s="225"/>
      <c r="R160" s="225"/>
      <c r="S160" s="225"/>
    </row>
    <row r="161" spans="1:19" s="7" customFormat="1" ht="24.75" customHeight="1">
      <c r="A161" s="252">
        <v>45339</v>
      </c>
      <c r="B161" s="253" t="s">
        <v>238</v>
      </c>
      <c r="C161" s="215" t="s">
        <v>0</v>
      </c>
      <c r="D161" s="119" t="s">
        <v>0</v>
      </c>
      <c r="E161" s="119" t="s">
        <v>157</v>
      </c>
      <c r="F161" s="409"/>
      <c r="G161" s="410"/>
      <c r="H161" s="411"/>
      <c r="I161" s="120"/>
      <c r="J161" s="225"/>
      <c r="K161" s="225"/>
      <c r="L161" s="225"/>
      <c r="M161" s="225"/>
      <c r="N161" s="225"/>
      <c r="O161" s="225"/>
      <c r="P161" s="225"/>
      <c r="Q161" s="225"/>
      <c r="R161" s="225"/>
      <c r="S161" s="225"/>
    </row>
    <row r="162" spans="1:19" s="7" customFormat="1" ht="24.75" customHeight="1">
      <c r="A162" s="252">
        <v>45340</v>
      </c>
      <c r="B162" s="253" t="s">
        <v>239</v>
      </c>
      <c r="C162" s="215" t="s">
        <v>0</v>
      </c>
      <c r="D162" s="119" t="s">
        <v>0</v>
      </c>
      <c r="E162" s="119" t="s">
        <v>157</v>
      </c>
      <c r="F162" s="409"/>
      <c r="G162" s="410"/>
      <c r="H162" s="411"/>
      <c r="I162" s="120"/>
      <c r="J162" s="225"/>
      <c r="K162" s="225"/>
      <c r="L162" s="225"/>
      <c r="M162" s="225"/>
      <c r="N162" s="225"/>
      <c r="O162" s="225"/>
      <c r="P162" s="225"/>
      <c r="Q162" s="225"/>
      <c r="R162" s="225"/>
      <c r="S162" s="225"/>
    </row>
    <row r="163" spans="1:19" s="7" customFormat="1" ht="24.75" customHeight="1">
      <c r="A163" s="252">
        <v>45341</v>
      </c>
      <c r="B163" s="253" t="s">
        <v>240</v>
      </c>
      <c r="C163" s="215" t="s">
        <v>109</v>
      </c>
      <c r="D163" s="119"/>
      <c r="E163" s="119"/>
      <c r="F163" s="409"/>
      <c r="G163" s="410"/>
      <c r="H163" s="411"/>
      <c r="I163" s="120"/>
      <c r="J163" s="225"/>
      <c r="K163" s="225"/>
      <c r="L163" s="225"/>
      <c r="M163" s="225"/>
      <c r="N163" s="225"/>
      <c r="O163" s="225"/>
      <c r="P163" s="225"/>
      <c r="Q163" s="225"/>
      <c r="R163" s="225"/>
      <c r="S163" s="225"/>
    </row>
    <row r="164" spans="1:19" s="7" customFormat="1" ht="24.75" customHeight="1">
      <c r="A164" s="252">
        <v>45342</v>
      </c>
      <c r="B164" s="253" t="s">
        <v>241</v>
      </c>
      <c r="C164" s="215" t="s">
        <v>109</v>
      </c>
      <c r="D164" s="119"/>
      <c r="E164" s="119"/>
      <c r="F164" s="409"/>
      <c r="G164" s="410"/>
      <c r="H164" s="411"/>
      <c r="I164" s="120"/>
      <c r="J164" s="225"/>
      <c r="K164" s="225"/>
      <c r="L164" s="225"/>
      <c r="M164" s="225"/>
      <c r="N164" s="225"/>
      <c r="O164" s="225"/>
      <c r="P164" s="225"/>
      <c r="Q164" s="225"/>
      <c r="R164" s="225"/>
      <c r="S164" s="225"/>
    </row>
    <row r="165" spans="1:19" s="7" customFormat="1" ht="24.75" customHeight="1">
      <c r="A165" s="252">
        <v>45343</v>
      </c>
      <c r="B165" s="253" t="s">
        <v>235</v>
      </c>
      <c r="C165" s="215" t="s">
        <v>109</v>
      </c>
      <c r="D165" s="119"/>
      <c r="E165" s="119"/>
      <c r="F165" s="409"/>
      <c r="G165" s="410"/>
      <c r="H165" s="411"/>
      <c r="I165" s="120"/>
      <c r="J165" s="225"/>
      <c r="K165" s="225"/>
      <c r="L165" s="225"/>
      <c r="M165" s="225"/>
      <c r="N165" s="225"/>
      <c r="O165" s="225"/>
      <c r="P165" s="225"/>
      <c r="Q165" s="225"/>
      <c r="R165" s="225"/>
      <c r="S165" s="225"/>
    </row>
    <row r="166" spans="1:19" s="7" customFormat="1" ht="24.75" customHeight="1">
      <c r="A166" s="252">
        <v>45344</v>
      </c>
      <c r="B166" s="253" t="s">
        <v>236</v>
      </c>
      <c r="C166" s="215" t="s">
        <v>109</v>
      </c>
      <c r="D166" s="119"/>
      <c r="E166" s="119"/>
      <c r="F166" s="409"/>
      <c r="G166" s="410"/>
      <c r="H166" s="411"/>
      <c r="I166" s="120"/>
      <c r="J166" s="225"/>
      <c r="K166" s="225"/>
      <c r="L166" s="225"/>
      <c r="M166" s="225"/>
      <c r="N166" s="225"/>
      <c r="O166" s="225"/>
      <c r="P166" s="225"/>
      <c r="Q166" s="225"/>
      <c r="R166" s="225"/>
      <c r="S166" s="225"/>
    </row>
    <row r="167" spans="1:19" s="7" customFormat="1" ht="24.75" customHeight="1">
      <c r="A167" s="252">
        <v>45345</v>
      </c>
      <c r="B167" s="253" t="s">
        <v>237</v>
      </c>
      <c r="C167" s="215" t="s">
        <v>0</v>
      </c>
      <c r="D167" s="119"/>
      <c r="E167" s="119"/>
      <c r="F167" s="409" t="s">
        <v>165</v>
      </c>
      <c r="G167" s="410"/>
      <c r="H167" s="411"/>
      <c r="I167" s="120" t="s">
        <v>87</v>
      </c>
      <c r="J167" s="225"/>
      <c r="K167" s="225"/>
      <c r="L167" s="225"/>
      <c r="M167" s="225"/>
      <c r="N167" s="225"/>
      <c r="O167" s="225"/>
      <c r="P167" s="225"/>
      <c r="Q167" s="225"/>
      <c r="R167" s="225"/>
      <c r="S167" s="225"/>
    </row>
    <row r="168" spans="1:19" s="7" customFormat="1" ht="24.75" customHeight="1">
      <c r="A168" s="252">
        <v>45346</v>
      </c>
      <c r="B168" s="253" t="s">
        <v>238</v>
      </c>
      <c r="C168" s="215" t="s">
        <v>0</v>
      </c>
      <c r="D168" s="119" t="s">
        <v>0</v>
      </c>
      <c r="E168" s="215" t="s">
        <v>157</v>
      </c>
      <c r="F168" s="409"/>
      <c r="G168" s="410"/>
      <c r="H168" s="411"/>
      <c r="I168" s="120"/>
      <c r="J168" s="225"/>
      <c r="K168" s="225"/>
      <c r="L168" s="225"/>
      <c r="M168" s="225"/>
      <c r="N168" s="225"/>
      <c r="O168" s="225"/>
      <c r="P168" s="225"/>
      <c r="Q168" s="225"/>
      <c r="R168" s="225"/>
      <c r="S168" s="225"/>
    </row>
    <row r="169" spans="1:19" s="7" customFormat="1" ht="24.75" customHeight="1">
      <c r="A169" s="252">
        <v>45347</v>
      </c>
      <c r="B169" s="253" t="s">
        <v>239</v>
      </c>
      <c r="C169" s="215" t="s">
        <v>0</v>
      </c>
      <c r="D169" s="119" t="s">
        <v>0</v>
      </c>
      <c r="E169" s="215" t="s">
        <v>157</v>
      </c>
      <c r="F169" s="409"/>
      <c r="G169" s="410"/>
      <c r="H169" s="411"/>
      <c r="I169" s="120"/>
      <c r="J169" s="225"/>
      <c r="K169" s="225"/>
      <c r="L169" s="225"/>
      <c r="M169" s="225"/>
      <c r="N169" s="225"/>
      <c r="O169" s="225"/>
      <c r="P169" s="225"/>
      <c r="Q169" s="225"/>
      <c r="R169" s="225"/>
      <c r="S169" s="225"/>
    </row>
    <row r="170" spans="1:19" s="7" customFormat="1" ht="24.75" customHeight="1">
      <c r="A170" s="252">
        <v>45348</v>
      </c>
      <c r="B170" s="253" t="s">
        <v>240</v>
      </c>
      <c r="C170" s="215" t="s">
        <v>109</v>
      </c>
      <c r="D170" s="119"/>
      <c r="E170" s="215"/>
      <c r="F170" s="409"/>
      <c r="G170" s="410"/>
      <c r="H170" s="411"/>
      <c r="I170" s="120"/>
      <c r="J170" s="225"/>
      <c r="K170" s="225"/>
      <c r="L170" s="225"/>
      <c r="M170" s="225"/>
      <c r="N170" s="225"/>
      <c r="O170" s="225"/>
      <c r="P170" s="225"/>
      <c r="Q170" s="225"/>
      <c r="R170" s="225"/>
      <c r="S170" s="225"/>
    </row>
    <row r="171" spans="1:19" s="7" customFormat="1" ht="24.75" customHeight="1">
      <c r="A171" s="252">
        <v>45349</v>
      </c>
      <c r="B171" s="253" t="s">
        <v>241</v>
      </c>
      <c r="C171" s="215" t="s">
        <v>109</v>
      </c>
      <c r="D171" s="119"/>
      <c r="E171" s="215"/>
      <c r="F171" s="409"/>
      <c r="G171" s="410"/>
      <c r="H171" s="411"/>
      <c r="I171" s="120"/>
      <c r="J171" s="225"/>
      <c r="K171" s="225"/>
      <c r="L171" s="15"/>
      <c r="M171" s="15"/>
      <c r="N171" s="15"/>
      <c r="O171" s="225"/>
      <c r="P171" s="225"/>
      <c r="Q171" s="225"/>
      <c r="R171" s="225"/>
      <c r="S171" s="225"/>
    </row>
    <row r="172" spans="1:19" s="7" customFormat="1" ht="24.75" customHeight="1">
      <c r="A172" s="252">
        <v>45350</v>
      </c>
      <c r="B172" s="253" t="s">
        <v>235</v>
      </c>
      <c r="C172" s="215" t="s">
        <v>109</v>
      </c>
      <c r="D172" s="119"/>
      <c r="E172" s="215"/>
      <c r="F172" s="409"/>
      <c r="G172" s="410"/>
      <c r="H172" s="411"/>
      <c r="I172" s="120"/>
      <c r="J172" s="225"/>
      <c r="K172" s="460"/>
      <c r="L172" s="229"/>
      <c r="M172" s="230"/>
      <c r="N172" s="230"/>
      <c r="O172" s="225"/>
      <c r="P172" s="225"/>
      <c r="Q172" s="225"/>
      <c r="R172" s="225"/>
      <c r="S172" s="225"/>
    </row>
    <row r="173" spans="1:19" s="7" customFormat="1" ht="24.75" customHeight="1">
      <c r="A173" s="252">
        <v>45351</v>
      </c>
      <c r="B173" s="253" t="s">
        <v>236</v>
      </c>
      <c r="C173" s="215" t="s">
        <v>109</v>
      </c>
      <c r="D173" s="119"/>
      <c r="E173" s="215"/>
      <c r="F173" s="409"/>
      <c r="G173" s="410"/>
      <c r="H173" s="411"/>
      <c r="I173" s="120"/>
      <c r="J173" s="225"/>
      <c r="K173" s="461"/>
      <c r="L173" s="2"/>
      <c r="M173" s="230"/>
      <c r="N173" s="230"/>
      <c r="O173" s="225"/>
      <c r="P173" s="225"/>
      <c r="Q173" s="225"/>
      <c r="R173" s="225"/>
      <c r="S173" s="225"/>
    </row>
    <row r="174" spans="1:19" ht="24.75" customHeight="1">
      <c r="A174" s="252" t="s">
        <v>109</v>
      </c>
      <c r="B174" s="253" t="s">
        <v>109</v>
      </c>
      <c r="C174" s="215"/>
      <c r="D174" s="119"/>
      <c r="E174" s="215"/>
      <c r="F174" s="409"/>
      <c r="G174" s="410"/>
      <c r="H174" s="411"/>
      <c r="I174" s="120"/>
      <c r="J174" s="227"/>
      <c r="K174" s="461"/>
      <c r="L174" s="2"/>
      <c r="M174" s="231"/>
      <c r="N174" s="231"/>
      <c r="O174" s="227"/>
      <c r="P174" s="227"/>
      <c r="Q174" s="227"/>
      <c r="R174" s="227"/>
      <c r="S174" s="227"/>
    </row>
    <row r="175" spans="1:19" ht="24.75" customHeight="1">
      <c r="A175" s="252" t="s">
        <v>109</v>
      </c>
      <c r="B175" s="253" t="s">
        <v>109</v>
      </c>
      <c r="C175" s="215"/>
      <c r="D175" s="119"/>
      <c r="E175" s="215"/>
      <c r="F175" s="409"/>
      <c r="G175" s="410"/>
      <c r="H175" s="411"/>
      <c r="I175" s="120"/>
      <c r="J175" s="227"/>
      <c r="K175" s="461"/>
      <c r="L175" s="229"/>
      <c r="M175" s="232"/>
      <c r="N175" s="232"/>
      <c r="O175" s="227"/>
      <c r="P175" s="227"/>
      <c r="Q175" s="227"/>
      <c r="R175" s="227"/>
      <c r="S175" s="227"/>
    </row>
    <row r="176" spans="1:19" s="8" customFormat="1" ht="3" customHeight="1" thickBot="1">
      <c r="A176" s="4"/>
      <c r="B176" s="26"/>
      <c r="C176" s="4"/>
      <c r="D176" s="4"/>
      <c r="E176" s="4"/>
      <c r="F176" s="4"/>
      <c r="G176" s="4"/>
      <c r="H176" s="4"/>
      <c r="I176" s="4"/>
      <c r="J176" s="233"/>
      <c r="K176" s="234"/>
      <c r="L176" s="4"/>
      <c r="M176" s="4"/>
      <c r="N176" s="4"/>
      <c r="O176" s="233"/>
      <c r="P176" s="233"/>
      <c r="Q176" s="233"/>
      <c r="R176" s="233"/>
      <c r="S176" s="233"/>
    </row>
    <row r="177" spans="1:19" s="21" customFormat="1" ht="24.75" customHeight="1">
      <c r="A177" s="403" t="s">
        <v>163</v>
      </c>
      <c r="B177" s="404"/>
      <c r="C177" s="236">
        <v>10</v>
      </c>
      <c r="D177" s="236">
        <v>7</v>
      </c>
      <c r="E177" s="237">
        <v>7</v>
      </c>
      <c r="F177" s="38"/>
      <c r="G177" s="34"/>
      <c r="H177" s="34"/>
      <c r="I177" s="34"/>
      <c r="J177" s="235"/>
      <c r="K177" s="462"/>
      <c r="L177" s="229"/>
      <c r="M177" s="230"/>
      <c r="N177" s="230"/>
      <c r="O177" s="235"/>
      <c r="P177" s="235"/>
      <c r="Q177" s="235"/>
      <c r="R177" s="235"/>
      <c r="S177" s="235"/>
    </row>
    <row r="178" spans="1:19" s="21" customFormat="1" ht="24.75" customHeight="1" thickBot="1">
      <c r="A178" s="405" t="s">
        <v>164</v>
      </c>
      <c r="B178" s="406"/>
      <c r="C178" s="238">
        <v>29</v>
      </c>
      <c r="D178" s="239">
        <v>29</v>
      </c>
      <c r="E178" s="240">
        <v>10</v>
      </c>
      <c r="F178" s="38"/>
      <c r="G178" s="248" t="s">
        <v>112</v>
      </c>
      <c r="H178" s="244">
        <v>0.30399999999999999</v>
      </c>
      <c r="I178" s="245" t="s">
        <v>248</v>
      </c>
      <c r="J178" s="235"/>
      <c r="K178" s="461"/>
      <c r="L178" s="2"/>
      <c r="M178" s="230"/>
      <c r="N178" s="230"/>
      <c r="O178" s="235"/>
      <c r="P178" s="235"/>
      <c r="Q178" s="235"/>
      <c r="R178" s="235"/>
      <c r="S178" s="235"/>
    </row>
    <row r="179" spans="1:19" s="21" customFormat="1" ht="24.75" customHeight="1" thickTop="1" thickBot="1">
      <c r="A179" s="407" t="s">
        <v>90</v>
      </c>
      <c r="B179" s="408"/>
      <c r="C179" s="241">
        <v>0.34399999999999997</v>
      </c>
      <c r="D179" s="242">
        <v>0.24099999999999999</v>
      </c>
      <c r="E179" s="243">
        <v>0.7</v>
      </c>
      <c r="F179" s="99"/>
      <c r="G179" s="249" t="s">
        <v>113</v>
      </c>
      <c r="H179" s="246">
        <v>0.72409999999999997</v>
      </c>
      <c r="I179" s="247" t="s">
        <v>249</v>
      </c>
      <c r="J179" s="235"/>
      <c r="K179" s="461"/>
      <c r="L179" s="2"/>
      <c r="M179" s="231"/>
      <c r="N179" s="231"/>
      <c r="O179" s="235"/>
      <c r="P179" s="235"/>
      <c r="Q179" s="235"/>
      <c r="R179" s="235"/>
      <c r="S179" s="235"/>
    </row>
    <row r="180" spans="1:19" ht="57" customHeight="1">
      <c r="A180" s="401" t="s">
        <v>257</v>
      </c>
      <c r="B180" s="401"/>
      <c r="C180" s="401"/>
      <c r="D180" s="401"/>
      <c r="E180" s="401"/>
      <c r="F180" s="401"/>
      <c r="G180" s="401"/>
      <c r="H180" s="401"/>
      <c r="I180" s="402"/>
      <c r="J180" s="227"/>
      <c r="K180" s="461"/>
      <c r="L180" s="229"/>
      <c r="M180" s="232"/>
      <c r="N180" s="232"/>
      <c r="O180" s="227"/>
      <c r="P180" s="227"/>
      <c r="Q180" s="227"/>
      <c r="R180" s="227"/>
      <c r="S180" s="227"/>
    </row>
    <row r="181" spans="1:19" s="7" customFormat="1" ht="15" customHeight="1">
      <c r="A181" s="9" t="s">
        <v>12</v>
      </c>
      <c r="B181" s="10"/>
      <c r="C181" s="22"/>
      <c r="D181" s="22"/>
      <c r="E181" s="22"/>
      <c r="F181" s="22"/>
      <c r="G181" s="22"/>
      <c r="H181" s="22"/>
      <c r="I181" s="22"/>
      <c r="J181" s="225"/>
      <c r="K181" s="225"/>
      <c r="L181" s="225"/>
      <c r="M181" s="225"/>
      <c r="N181" s="225"/>
      <c r="O181" s="225"/>
      <c r="P181" s="225"/>
      <c r="Q181" s="225"/>
      <c r="R181" s="225"/>
      <c r="S181" s="225"/>
    </row>
    <row r="182" spans="1:19" s="7" customFormat="1" ht="17.25" customHeight="1">
      <c r="A182" s="418" t="s">
        <v>219</v>
      </c>
      <c r="B182" s="418"/>
      <c r="C182" s="418"/>
      <c r="D182" s="418"/>
      <c r="E182" s="418"/>
      <c r="F182" s="418"/>
      <c r="G182" s="418"/>
      <c r="H182" s="418"/>
      <c r="I182" s="342"/>
      <c r="J182" s="225"/>
      <c r="K182" s="225"/>
      <c r="L182" s="225"/>
      <c r="M182" s="225"/>
      <c r="N182" s="225"/>
      <c r="O182" s="225"/>
      <c r="P182" s="225"/>
      <c r="Q182" s="225"/>
      <c r="R182" s="225"/>
      <c r="S182" s="225"/>
    </row>
    <row r="183" spans="1:19" s="19" customFormat="1" ht="18" customHeight="1">
      <c r="A183" s="417" t="s">
        <v>9</v>
      </c>
      <c r="B183" s="417"/>
      <c r="C183" s="17" t="s">
        <v>246</v>
      </c>
      <c r="D183" s="18"/>
      <c r="E183" s="18"/>
      <c r="F183" s="39"/>
      <c r="G183" s="39" t="s">
        <v>107</v>
      </c>
      <c r="H183" s="415">
        <v>45231</v>
      </c>
      <c r="I183" s="416"/>
      <c r="J183" s="98"/>
      <c r="K183" s="98"/>
      <c r="L183" s="98"/>
      <c r="M183" s="98"/>
      <c r="N183" s="98"/>
      <c r="O183" s="98"/>
      <c r="P183" s="98"/>
      <c r="Q183" s="98"/>
      <c r="R183" s="98"/>
      <c r="S183" s="98"/>
    </row>
    <row r="184" spans="1:19" s="19" customFormat="1" ht="18" customHeight="1">
      <c r="A184" s="417" t="s">
        <v>10</v>
      </c>
      <c r="B184" s="417"/>
      <c r="C184" s="16" t="s">
        <v>232</v>
      </c>
      <c r="D184" s="16"/>
      <c r="E184" s="16"/>
      <c r="F184" s="217"/>
      <c r="G184" s="217" t="s">
        <v>108</v>
      </c>
      <c r="H184" s="415">
        <v>45366</v>
      </c>
      <c r="I184" s="416"/>
      <c r="J184" s="98"/>
      <c r="K184" s="98"/>
      <c r="L184" s="98"/>
      <c r="M184" s="98"/>
      <c r="N184" s="98"/>
      <c r="O184" s="98"/>
      <c r="P184" s="98"/>
      <c r="Q184" s="98"/>
      <c r="R184" s="98"/>
      <c r="S184" s="98"/>
    </row>
    <row r="185" spans="1:19" s="19" customFormat="1" ht="18" customHeight="1">
      <c r="A185" s="417" t="s">
        <v>11</v>
      </c>
      <c r="B185" s="417"/>
      <c r="C185" s="16" t="s">
        <v>233</v>
      </c>
      <c r="D185" s="16"/>
      <c r="E185" s="16"/>
      <c r="F185" s="217"/>
      <c r="G185" s="217" t="s">
        <v>106</v>
      </c>
      <c r="H185" s="415">
        <v>45243</v>
      </c>
      <c r="I185" s="416"/>
      <c r="J185" s="98"/>
      <c r="K185" s="98"/>
      <c r="L185" s="98"/>
      <c r="M185" s="98"/>
      <c r="N185" s="98"/>
      <c r="O185" s="98"/>
      <c r="P185" s="98"/>
      <c r="Q185" s="98"/>
      <c r="R185" s="98"/>
      <c r="S185" s="98"/>
    </row>
    <row r="186" spans="1:19" s="7" customFormat="1" ht="8.25" customHeight="1">
      <c r="A186" s="53"/>
      <c r="B186" s="53"/>
      <c r="C186" s="14"/>
      <c r="D186" s="14"/>
      <c r="E186" s="14"/>
      <c r="F186" s="14"/>
      <c r="G186" s="13"/>
      <c r="H186" s="13"/>
      <c r="I186" s="13"/>
      <c r="J186" s="225"/>
      <c r="K186" s="225"/>
      <c r="L186" s="225"/>
      <c r="M186" s="225"/>
      <c r="N186" s="225"/>
      <c r="O186" s="225"/>
      <c r="P186" s="225"/>
      <c r="Q186" s="225"/>
      <c r="R186" s="225"/>
      <c r="S186" s="225"/>
    </row>
    <row r="187" spans="1:19" s="19" customFormat="1" ht="18.75" customHeight="1">
      <c r="A187" s="424">
        <v>45352</v>
      </c>
      <c r="B187" s="424"/>
      <c r="C187" s="424"/>
      <c r="D187" s="20"/>
      <c r="E187" s="20"/>
      <c r="F187" s="20"/>
      <c r="G187" s="27"/>
      <c r="H187" s="27"/>
      <c r="I187" s="27" t="s">
        <v>253</v>
      </c>
      <c r="J187" s="98"/>
      <c r="K187" s="98"/>
      <c r="L187" s="225"/>
      <c r="M187" s="225"/>
      <c r="N187" s="225"/>
      <c r="O187" s="98"/>
      <c r="P187" s="98"/>
      <c r="Q187" s="98"/>
      <c r="R187" s="98"/>
      <c r="S187" s="98"/>
    </row>
    <row r="188" spans="1:19" ht="24.75" customHeight="1">
      <c r="A188" s="419" t="s">
        <v>167</v>
      </c>
      <c r="B188" s="421" t="s">
        <v>4</v>
      </c>
      <c r="C188" s="399" t="s">
        <v>5</v>
      </c>
      <c r="D188" s="399" t="s">
        <v>6</v>
      </c>
      <c r="E188" s="399" t="s">
        <v>91</v>
      </c>
      <c r="F188" s="399" t="s">
        <v>7</v>
      </c>
      <c r="G188" s="399"/>
      <c r="H188" s="399"/>
      <c r="I188" s="399" t="s">
        <v>145</v>
      </c>
      <c r="J188" s="227"/>
      <c r="K188" s="227"/>
      <c r="L188" s="98"/>
      <c r="M188" s="98"/>
      <c r="N188" s="98"/>
      <c r="O188" s="227"/>
      <c r="P188" s="227"/>
      <c r="Q188" s="227"/>
      <c r="R188" s="227"/>
      <c r="S188" s="227"/>
    </row>
    <row r="189" spans="1:19" ht="24.75" customHeight="1" thickBot="1">
      <c r="A189" s="420"/>
      <c r="B189" s="422"/>
      <c r="C189" s="423"/>
      <c r="D189" s="423"/>
      <c r="E189" s="400"/>
      <c r="F189" s="423"/>
      <c r="G189" s="423"/>
      <c r="H189" s="423"/>
      <c r="I189" s="423"/>
      <c r="J189" s="227"/>
      <c r="K189" s="227"/>
      <c r="L189" s="227"/>
      <c r="M189" s="227"/>
      <c r="N189" s="227"/>
      <c r="O189" s="227"/>
      <c r="P189" s="227"/>
      <c r="Q189" s="227"/>
      <c r="R189" s="227"/>
      <c r="S189" s="227"/>
    </row>
    <row r="190" spans="1:19" ht="24.75" customHeight="1" thickTop="1">
      <c r="A190" s="250">
        <v>45352</v>
      </c>
      <c r="B190" s="251" t="s">
        <v>237</v>
      </c>
      <c r="C190" s="214" t="s">
        <v>109</v>
      </c>
      <c r="D190" s="116"/>
      <c r="E190" s="116"/>
      <c r="F190" s="412"/>
      <c r="G190" s="413"/>
      <c r="H190" s="414"/>
      <c r="I190" s="117"/>
      <c r="J190" s="227"/>
      <c r="K190" s="227"/>
      <c r="L190" s="227"/>
      <c r="M190" s="227"/>
      <c r="N190" s="227"/>
      <c r="O190" s="227"/>
      <c r="P190" s="227"/>
      <c r="Q190" s="227"/>
      <c r="R190" s="227"/>
      <c r="S190" s="227"/>
    </row>
    <row r="191" spans="1:19" ht="24.75" customHeight="1">
      <c r="A191" s="252">
        <v>45353</v>
      </c>
      <c r="B191" s="253" t="s">
        <v>238</v>
      </c>
      <c r="C191" s="215" t="s">
        <v>0</v>
      </c>
      <c r="D191" s="119" t="s">
        <v>0</v>
      </c>
      <c r="E191" s="119" t="s">
        <v>157</v>
      </c>
      <c r="F191" s="409"/>
      <c r="G191" s="410"/>
      <c r="H191" s="411"/>
      <c r="I191" s="120"/>
      <c r="J191" s="227"/>
      <c r="K191" s="227"/>
      <c r="L191" s="227"/>
      <c r="M191" s="227"/>
      <c r="N191" s="227"/>
      <c r="O191" s="227"/>
      <c r="P191" s="227"/>
      <c r="Q191" s="227"/>
      <c r="R191" s="227"/>
      <c r="S191" s="227"/>
    </row>
    <row r="192" spans="1:19" s="7" customFormat="1" ht="24.75" customHeight="1">
      <c r="A192" s="252">
        <v>45354</v>
      </c>
      <c r="B192" s="253" t="s">
        <v>239</v>
      </c>
      <c r="C192" s="215" t="s">
        <v>0</v>
      </c>
      <c r="D192" s="119" t="s">
        <v>0</v>
      </c>
      <c r="E192" s="119" t="s">
        <v>157</v>
      </c>
      <c r="F192" s="409"/>
      <c r="G192" s="410"/>
      <c r="H192" s="411"/>
      <c r="I192" s="120"/>
      <c r="J192" s="225"/>
      <c r="K192" s="225"/>
      <c r="L192" s="225"/>
      <c r="M192" s="225"/>
      <c r="N192" s="225"/>
      <c r="O192" s="225"/>
      <c r="P192" s="225"/>
      <c r="Q192" s="225"/>
      <c r="R192" s="225"/>
      <c r="S192" s="225"/>
    </row>
    <row r="193" spans="1:19" s="7" customFormat="1" ht="24.75" customHeight="1">
      <c r="A193" s="252">
        <v>45355</v>
      </c>
      <c r="B193" s="253" t="s">
        <v>240</v>
      </c>
      <c r="C193" s="215" t="s">
        <v>109</v>
      </c>
      <c r="D193" s="119"/>
      <c r="E193" s="119"/>
      <c r="F193" s="409"/>
      <c r="G193" s="410"/>
      <c r="H193" s="411"/>
      <c r="I193" s="120"/>
      <c r="J193" s="225"/>
      <c r="K193" s="225"/>
      <c r="L193" s="225"/>
      <c r="M193" s="225"/>
      <c r="N193" s="225"/>
      <c r="O193" s="225"/>
      <c r="P193" s="225"/>
      <c r="Q193" s="225"/>
      <c r="R193" s="225"/>
      <c r="S193" s="225"/>
    </row>
    <row r="194" spans="1:19" s="7" customFormat="1" ht="24.75" customHeight="1">
      <c r="A194" s="252">
        <v>45356</v>
      </c>
      <c r="B194" s="253" t="s">
        <v>241</v>
      </c>
      <c r="C194" s="215" t="s">
        <v>160</v>
      </c>
      <c r="D194" s="119" t="s">
        <v>160</v>
      </c>
      <c r="E194" s="119"/>
      <c r="F194" s="409" t="s">
        <v>79</v>
      </c>
      <c r="G194" s="410"/>
      <c r="H194" s="411"/>
      <c r="I194" s="120"/>
      <c r="J194" s="225"/>
      <c r="K194" s="225"/>
      <c r="L194" s="225"/>
      <c r="M194" s="225"/>
      <c r="N194" s="225"/>
      <c r="O194" s="225"/>
      <c r="P194" s="225"/>
      <c r="Q194" s="225"/>
      <c r="R194" s="225"/>
      <c r="S194" s="225"/>
    </row>
    <row r="195" spans="1:19" s="7" customFormat="1" ht="24.75" customHeight="1">
      <c r="A195" s="252">
        <v>45357</v>
      </c>
      <c r="B195" s="253" t="s">
        <v>235</v>
      </c>
      <c r="C195" s="215" t="s">
        <v>160</v>
      </c>
      <c r="D195" s="119" t="s">
        <v>160</v>
      </c>
      <c r="E195" s="119"/>
      <c r="F195" s="409" t="s">
        <v>79</v>
      </c>
      <c r="G195" s="410"/>
      <c r="H195" s="411"/>
      <c r="I195" s="120"/>
      <c r="J195" s="225"/>
      <c r="K195" s="225"/>
      <c r="L195" s="225"/>
      <c r="M195" s="225"/>
      <c r="N195" s="225"/>
      <c r="O195" s="225"/>
      <c r="P195" s="225"/>
      <c r="Q195" s="225"/>
      <c r="R195" s="225"/>
      <c r="S195" s="225"/>
    </row>
    <row r="196" spans="1:19" s="7" customFormat="1" ht="24.75" customHeight="1">
      <c r="A196" s="252">
        <v>45358</v>
      </c>
      <c r="B196" s="253" t="s">
        <v>236</v>
      </c>
      <c r="C196" s="215" t="s">
        <v>160</v>
      </c>
      <c r="D196" s="119" t="s">
        <v>160</v>
      </c>
      <c r="E196" s="119"/>
      <c r="F196" s="409" t="s">
        <v>79</v>
      </c>
      <c r="G196" s="410"/>
      <c r="H196" s="411"/>
      <c r="I196" s="120"/>
      <c r="J196" s="225"/>
      <c r="K196" s="225"/>
      <c r="L196" s="225"/>
      <c r="M196" s="225"/>
      <c r="N196" s="225"/>
      <c r="O196" s="225"/>
      <c r="P196" s="225"/>
      <c r="Q196" s="225"/>
      <c r="R196" s="225"/>
      <c r="S196" s="225"/>
    </row>
    <row r="197" spans="1:19" s="7" customFormat="1" ht="24.75" customHeight="1">
      <c r="A197" s="252">
        <v>45359</v>
      </c>
      <c r="B197" s="253" t="s">
        <v>237</v>
      </c>
      <c r="C197" s="215" t="s">
        <v>160</v>
      </c>
      <c r="D197" s="119" t="s">
        <v>160</v>
      </c>
      <c r="E197" s="119"/>
      <c r="F197" s="409" t="s">
        <v>79</v>
      </c>
      <c r="G197" s="410"/>
      <c r="H197" s="411"/>
      <c r="I197" s="120"/>
      <c r="J197" s="225"/>
      <c r="K197" s="225"/>
      <c r="L197" s="225"/>
      <c r="M197" s="225"/>
      <c r="N197" s="225"/>
      <c r="O197" s="225"/>
      <c r="P197" s="225"/>
      <c r="Q197" s="225"/>
      <c r="R197" s="225"/>
      <c r="S197" s="225"/>
    </row>
    <row r="198" spans="1:19" s="7" customFormat="1" ht="24.75" customHeight="1">
      <c r="A198" s="252">
        <v>45360</v>
      </c>
      <c r="B198" s="253" t="s">
        <v>238</v>
      </c>
      <c r="C198" s="215" t="s">
        <v>160</v>
      </c>
      <c r="D198" s="119" t="s">
        <v>160</v>
      </c>
      <c r="E198" s="119" t="s">
        <v>160</v>
      </c>
      <c r="F198" s="409" t="s">
        <v>79</v>
      </c>
      <c r="G198" s="410"/>
      <c r="H198" s="411"/>
      <c r="I198" s="120"/>
      <c r="J198" s="225"/>
      <c r="K198" s="225"/>
      <c r="L198" s="225"/>
      <c r="M198" s="225"/>
      <c r="N198" s="225"/>
      <c r="O198" s="225"/>
      <c r="P198" s="225"/>
      <c r="Q198" s="225"/>
      <c r="R198" s="225"/>
      <c r="S198" s="225"/>
    </row>
    <row r="199" spans="1:19" s="7" customFormat="1" ht="24.75" customHeight="1">
      <c r="A199" s="252">
        <v>45361</v>
      </c>
      <c r="B199" s="253" t="s">
        <v>239</v>
      </c>
      <c r="C199" s="215" t="s">
        <v>160</v>
      </c>
      <c r="D199" s="119" t="s">
        <v>160</v>
      </c>
      <c r="E199" s="119" t="s">
        <v>160</v>
      </c>
      <c r="F199" s="409" t="s">
        <v>79</v>
      </c>
      <c r="G199" s="410"/>
      <c r="H199" s="411"/>
      <c r="I199" s="120"/>
      <c r="J199" s="225"/>
      <c r="K199" s="225"/>
      <c r="L199" s="225"/>
      <c r="M199" s="225"/>
      <c r="N199" s="225"/>
      <c r="O199" s="225"/>
      <c r="P199" s="225"/>
      <c r="Q199" s="225"/>
      <c r="R199" s="225"/>
      <c r="S199" s="225"/>
    </row>
    <row r="200" spans="1:19" s="7" customFormat="1" ht="24.75" customHeight="1">
      <c r="A200" s="252">
        <v>45362</v>
      </c>
      <c r="B200" s="253" t="s">
        <v>240</v>
      </c>
      <c r="C200" s="215" t="s">
        <v>160</v>
      </c>
      <c r="D200" s="119" t="s">
        <v>160</v>
      </c>
      <c r="E200" s="119"/>
      <c r="F200" s="409" t="s">
        <v>79</v>
      </c>
      <c r="G200" s="410"/>
      <c r="H200" s="411"/>
      <c r="I200" s="120"/>
      <c r="J200" s="225"/>
      <c r="K200" s="225"/>
      <c r="L200" s="225"/>
      <c r="M200" s="225"/>
      <c r="N200" s="225"/>
      <c r="O200" s="225"/>
      <c r="P200" s="225"/>
      <c r="Q200" s="225"/>
      <c r="R200" s="225"/>
      <c r="S200" s="225"/>
    </row>
    <row r="201" spans="1:19" s="7" customFormat="1" ht="24.75" customHeight="1">
      <c r="A201" s="252">
        <v>45363</v>
      </c>
      <c r="B201" s="253" t="s">
        <v>241</v>
      </c>
      <c r="C201" s="215" t="s">
        <v>160</v>
      </c>
      <c r="D201" s="119" t="s">
        <v>160</v>
      </c>
      <c r="E201" s="119"/>
      <c r="F201" s="409" t="s">
        <v>79</v>
      </c>
      <c r="G201" s="410"/>
      <c r="H201" s="411"/>
      <c r="I201" s="120"/>
      <c r="J201" s="225"/>
      <c r="K201" s="225"/>
      <c r="L201" s="225"/>
      <c r="M201" s="225"/>
      <c r="N201" s="225"/>
      <c r="O201" s="225"/>
      <c r="P201" s="225"/>
      <c r="Q201" s="225"/>
      <c r="R201" s="225"/>
      <c r="S201" s="225"/>
    </row>
    <row r="202" spans="1:19" s="7" customFormat="1" ht="24.75" customHeight="1">
      <c r="A202" s="252">
        <v>45364</v>
      </c>
      <c r="B202" s="253" t="s">
        <v>235</v>
      </c>
      <c r="C202" s="215" t="s">
        <v>160</v>
      </c>
      <c r="D202" s="119" t="s">
        <v>160</v>
      </c>
      <c r="E202" s="119"/>
      <c r="F202" s="409" t="s">
        <v>79</v>
      </c>
      <c r="G202" s="410"/>
      <c r="H202" s="411"/>
      <c r="I202" s="120"/>
      <c r="J202" s="225"/>
      <c r="K202" s="225"/>
      <c r="L202" s="225"/>
      <c r="M202" s="225"/>
      <c r="N202" s="225"/>
      <c r="O202" s="225"/>
      <c r="P202" s="225"/>
      <c r="Q202" s="225"/>
      <c r="R202" s="225"/>
      <c r="S202" s="225"/>
    </row>
    <row r="203" spans="1:19" s="7" customFormat="1" ht="24.75" customHeight="1">
      <c r="A203" s="252">
        <v>45365</v>
      </c>
      <c r="B203" s="253" t="s">
        <v>236</v>
      </c>
      <c r="C203" s="215" t="s">
        <v>160</v>
      </c>
      <c r="D203" s="119" t="s">
        <v>160</v>
      </c>
      <c r="E203" s="119"/>
      <c r="F203" s="409" t="s">
        <v>79</v>
      </c>
      <c r="G203" s="410"/>
      <c r="H203" s="411"/>
      <c r="I203" s="120"/>
      <c r="J203" s="225"/>
      <c r="K203" s="225"/>
      <c r="L203" s="225"/>
      <c r="M203" s="225"/>
      <c r="N203" s="225"/>
      <c r="O203" s="225"/>
      <c r="P203" s="225"/>
      <c r="Q203" s="225"/>
      <c r="R203" s="225"/>
      <c r="S203" s="225"/>
    </row>
    <row r="204" spans="1:19" s="7" customFormat="1" ht="24.75" customHeight="1">
      <c r="A204" s="252">
        <v>45366</v>
      </c>
      <c r="B204" s="253" t="s">
        <v>237</v>
      </c>
      <c r="C204" s="215" t="s">
        <v>160</v>
      </c>
      <c r="D204" s="119" t="s">
        <v>160</v>
      </c>
      <c r="E204" s="119"/>
      <c r="F204" s="409" t="s">
        <v>80</v>
      </c>
      <c r="G204" s="410"/>
      <c r="H204" s="411"/>
      <c r="I204" s="120"/>
      <c r="J204" s="225"/>
      <c r="K204" s="225"/>
      <c r="L204" s="225"/>
      <c r="M204" s="225"/>
      <c r="N204" s="225"/>
      <c r="O204" s="225"/>
      <c r="P204" s="225"/>
      <c r="Q204" s="225"/>
      <c r="R204" s="225"/>
      <c r="S204" s="225"/>
    </row>
    <row r="205" spans="1:19" s="7" customFormat="1" ht="24.75" customHeight="1">
      <c r="A205" s="252">
        <v>45367</v>
      </c>
      <c r="B205" s="253" t="s">
        <v>238</v>
      </c>
      <c r="C205" s="215" t="s">
        <v>160</v>
      </c>
      <c r="D205" s="119" t="s">
        <v>160</v>
      </c>
      <c r="E205" s="119" t="s">
        <v>160</v>
      </c>
      <c r="F205" s="409"/>
      <c r="G205" s="410"/>
      <c r="H205" s="411"/>
      <c r="I205" s="120"/>
      <c r="J205" s="225"/>
      <c r="K205" s="225"/>
      <c r="L205" s="225"/>
      <c r="M205" s="225"/>
      <c r="N205" s="225"/>
      <c r="O205" s="225"/>
      <c r="P205" s="225"/>
      <c r="Q205" s="225"/>
      <c r="R205" s="225"/>
      <c r="S205" s="225"/>
    </row>
    <row r="206" spans="1:19" s="7" customFormat="1" ht="24.75" customHeight="1">
      <c r="A206" s="252">
        <v>45368</v>
      </c>
      <c r="B206" s="253" t="s">
        <v>239</v>
      </c>
      <c r="C206" s="215" t="s">
        <v>160</v>
      </c>
      <c r="D206" s="119" t="s">
        <v>160</v>
      </c>
      <c r="E206" s="119" t="s">
        <v>160</v>
      </c>
      <c r="F206" s="409"/>
      <c r="G206" s="410"/>
      <c r="H206" s="411"/>
      <c r="I206" s="120"/>
      <c r="J206" s="225"/>
      <c r="K206" s="225"/>
      <c r="L206" s="225"/>
      <c r="M206" s="225"/>
      <c r="N206" s="225"/>
      <c r="O206" s="225"/>
      <c r="P206" s="225"/>
      <c r="Q206" s="225"/>
      <c r="R206" s="225"/>
      <c r="S206" s="225"/>
    </row>
    <row r="207" spans="1:19" s="7" customFormat="1" ht="24.75" customHeight="1">
      <c r="A207" s="252">
        <v>45369</v>
      </c>
      <c r="B207" s="253" t="s">
        <v>240</v>
      </c>
      <c r="C207" s="215" t="s">
        <v>160</v>
      </c>
      <c r="D207" s="119" t="s">
        <v>160</v>
      </c>
      <c r="E207" s="119"/>
      <c r="F207" s="409"/>
      <c r="G207" s="410"/>
      <c r="H207" s="411"/>
      <c r="I207" s="120"/>
      <c r="J207" s="225"/>
      <c r="K207" s="225"/>
      <c r="L207" s="225"/>
      <c r="M207" s="225"/>
      <c r="N207" s="225"/>
      <c r="O207" s="225"/>
      <c r="P207" s="225"/>
      <c r="Q207" s="225"/>
      <c r="R207" s="225"/>
      <c r="S207" s="225"/>
    </row>
    <row r="208" spans="1:19" s="7" customFormat="1" ht="24.75" customHeight="1">
      <c r="A208" s="252">
        <v>45370</v>
      </c>
      <c r="B208" s="253" t="s">
        <v>241</v>
      </c>
      <c r="C208" s="215" t="s">
        <v>160</v>
      </c>
      <c r="D208" s="119" t="s">
        <v>160</v>
      </c>
      <c r="E208" s="119"/>
      <c r="F208" s="409"/>
      <c r="G208" s="410"/>
      <c r="H208" s="411"/>
      <c r="I208" s="120"/>
      <c r="J208" s="225"/>
      <c r="K208" s="225"/>
      <c r="L208" s="225"/>
      <c r="M208" s="225"/>
      <c r="N208" s="225"/>
      <c r="O208" s="225"/>
      <c r="P208" s="225"/>
      <c r="Q208" s="225"/>
      <c r="R208" s="225"/>
      <c r="S208" s="225"/>
    </row>
    <row r="209" spans="1:19" s="7" customFormat="1" ht="24.75" customHeight="1">
      <c r="A209" s="252">
        <v>45371</v>
      </c>
      <c r="B209" s="253" t="s">
        <v>235</v>
      </c>
      <c r="C209" s="215" t="s">
        <v>160</v>
      </c>
      <c r="D209" s="119" t="s">
        <v>160</v>
      </c>
      <c r="E209" s="119" t="s">
        <v>160</v>
      </c>
      <c r="F209" s="409"/>
      <c r="G209" s="410"/>
      <c r="H209" s="411"/>
      <c r="I209" s="120" t="s">
        <v>155</v>
      </c>
      <c r="J209" s="225"/>
      <c r="K209" s="225"/>
      <c r="L209" s="225"/>
      <c r="M209" s="225"/>
      <c r="N209" s="225"/>
      <c r="O209" s="225"/>
      <c r="P209" s="225"/>
      <c r="Q209" s="225"/>
      <c r="R209" s="225"/>
      <c r="S209" s="225"/>
    </row>
    <row r="210" spans="1:19" s="7" customFormat="1" ht="24.75" customHeight="1">
      <c r="A210" s="252">
        <v>45372</v>
      </c>
      <c r="B210" s="253" t="s">
        <v>236</v>
      </c>
      <c r="C210" s="215" t="s">
        <v>160</v>
      </c>
      <c r="D210" s="119" t="s">
        <v>160</v>
      </c>
      <c r="E210" s="119"/>
      <c r="F210" s="409"/>
      <c r="G210" s="410"/>
      <c r="H210" s="411"/>
      <c r="I210" s="120"/>
      <c r="J210" s="225"/>
      <c r="K210" s="225"/>
      <c r="L210" s="225"/>
      <c r="M210" s="225"/>
      <c r="N210" s="225"/>
      <c r="O210" s="225"/>
      <c r="P210" s="225"/>
      <c r="Q210" s="225"/>
      <c r="R210" s="225"/>
      <c r="S210" s="225"/>
    </row>
    <row r="211" spans="1:19" s="7" customFormat="1" ht="24.75" customHeight="1">
      <c r="A211" s="252">
        <v>45373</v>
      </c>
      <c r="B211" s="253" t="s">
        <v>237</v>
      </c>
      <c r="C211" s="215" t="s">
        <v>160</v>
      </c>
      <c r="D211" s="119" t="s">
        <v>160</v>
      </c>
      <c r="E211" s="119"/>
      <c r="F211" s="409"/>
      <c r="G211" s="410"/>
      <c r="H211" s="411"/>
      <c r="I211" s="120"/>
      <c r="J211" s="225"/>
      <c r="K211" s="225"/>
      <c r="L211" s="225"/>
      <c r="M211" s="225"/>
      <c r="N211" s="225"/>
      <c r="O211" s="225"/>
      <c r="P211" s="225"/>
      <c r="Q211" s="225"/>
      <c r="R211" s="225"/>
      <c r="S211" s="225"/>
    </row>
    <row r="212" spans="1:19" s="7" customFormat="1" ht="24.75" customHeight="1">
      <c r="A212" s="252">
        <v>45374</v>
      </c>
      <c r="B212" s="253" t="s">
        <v>238</v>
      </c>
      <c r="C212" s="215" t="s">
        <v>160</v>
      </c>
      <c r="D212" s="119" t="s">
        <v>160</v>
      </c>
      <c r="E212" s="119" t="s">
        <v>160</v>
      </c>
      <c r="F212" s="409"/>
      <c r="G212" s="410"/>
      <c r="H212" s="411"/>
      <c r="I212" s="120"/>
      <c r="J212" s="225"/>
      <c r="K212" s="225"/>
      <c r="L212" s="225"/>
      <c r="M212" s="225"/>
      <c r="N212" s="225"/>
      <c r="O212" s="225"/>
      <c r="P212" s="225"/>
      <c r="Q212" s="225"/>
      <c r="R212" s="225"/>
      <c r="S212" s="225"/>
    </row>
    <row r="213" spans="1:19" s="7" customFormat="1" ht="24.75" customHeight="1">
      <c r="A213" s="252">
        <v>45375</v>
      </c>
      <c r="B213" s="253" t="s">
        <v>239</v>
      </c>
      <c r="C213" s="215" t="s">
        <v>160</v>
      </c>
      <c r="D213" s="119" t="s">
        <v>160</v>
      </c>
      <c r="E213" s="215" t="s">
        <v>160</v>
      </c>
      <c r="F213" s="409"/>
      <c r="G213" s="410"/>
      <c r="H213" s="411"/>
      <c r="I213" s="120"/>
      <c r="J213" s="225"/>
      <c r="K213" s="225"/>
      <c r="L213" s="225"/>
      <c r="M213" s="225"/>
      <c r="N213" s="225"/>
      <c r="O213" s="225"/>
      <c r="P213" s="225"/>
      <c r="Q213" s="225"/>
      <c r="R213" s="225"/>
      <c r="S213" s="225"/>
    </row>
    <row r="214" spans="1:19" s="7" customFormat="1" ht="24.75" customHeight="1">
      <c r="A214" s="252">
        <v>45376</v>
      </c>
      <c r="B214" s="253" t="s">
        <v>240</v>
      </c>
      <c r="C214" s="215" t="s">
        <v>160</v>
      </c>
      <c r="D214" s="119" t="s">
        <v>160</v>
      </c>
      <c r="E214" s="215"/>
      <c r="F214" s="409"/>
      <c r="G214" s="410"/>
      <c r="H214" s="411"/>
      <c r="I214" s="120"/>
      <c r="J214" s="225"/>
      <c r="K214" s="225"/>
      <c r="L214" s="225"/>
      <c r="M214" s="225"/>
      <c r="N214" s="225"/>
      <c r="O214" s="225"/>
      <c r="P214" s="225"/>
      <c r="Q214" s="225"/>
      <c r="R214" s="225"/>
      <c r="S214" s="225"/>
    </row>
    <row r="215" spans="1:19" s="7" customFormat="1" ht="24.75" customHeight="1">
      <c r="A215" s="252">
        <v>45377</v>
      </c>
      <c r="B215" s="253" t="s">
        <v>241</v>
      </c>
      <c r="C215" s="215" t="s">
        <v>160</v>
      </c>
      <c r="D215" s="119" t="s">
        <v>160</v>
      </c>
      <c r="E215" s="215"/>
      <c r="F215" s="409"/>
      <c r="G215" s="410"/>
      <c r="H215" s="411"/>
      <c r="I215" s="120"/>
      <c r="J215" s="225"/>
      <c r="K215" s="225"/>
      <c r="L215" s="225"/>
      <c r="M215" s="225"/>
      <c r="N215" s="225"/>
      <c r="O215" s="225"/>
      <c r="P215" s="225"/>
      <c r="Q215" s="225"/>
      <c r="R215" s="225"/>
      <c r="S215" s="225"/>
    </row>
    <row r="216" spans="1:19" s="7" customFormat="1" ht="24.75" customHeight="1">
      <c r="A216" s="252">
        <v>45378</v>
      </c>
      <c r="B216" s="253" t="s">
        <v>235</v>
      </c>
      <c r="C216" s="215" t="s">
        <v>160</v>
      </c>
      <c r="D216" s="119" t="s">
        <v>160</v>
      </c>
      <c r="E216" s="215"/>
      <c r="F216" s="409"/>
      <c r="G216" s="410"/>
      <c r="H216" s="411"/>
      <c r="I216" s="120"/>
      <c r="J216" s="225"/>
      <c r="K216" s="225"/>
      <c r="L216" s="15"/>
      <c r="M216" s="15"/>
      <c r="N216" s="15"/>
      <c r="O216" s="225"/>
      <c r="P216" s="225"/>
      <c r="Q216" s="225"/>
      <c r="R216" s="225"/>
      <c r="S216" s="225"/>
    </row>
    <row r="217" spans="1:19" s="7" customFormat="1" ht="24.75" customHeight="1">
      <c r="A217" s="252">
        <v>45379</v>
      </c>
      <c r="B217" s="253" t="s">
        <v>236</v>
      </c>
      <c r="C217" s="215" t="s">
        <v>160</v>
      </c>
      <c r="D217" s="119" t="s">
        <v>160</v>
      </c>
      <c r="E217" s="215"/>
      <c r="F217" s="409"/>
      <c r="G217" s="410"/>
      <c r="H217" s="411"/>
      <c r="I217" s="120"/>
      <c r="J217" s="225"/>
      <c r="K217" s="460"/>
      <c r="L217" s="229"/>
      <c r="M217" s="230"/>
      <c r="N217" s="230"/>
      <c r="O217" s="225"/>
      <c r="P217" s="225"/>
      <c r="Q217" s="225"/>
      <c r="R217" s="225"/>
      <c r="S217" s="225"/>
    </row>
    <row r="218" spans="1:19" s="7" customFormat="1" ht="24.75" customHeight="1">
      <c r="A218" s="252">
        <v>45380</v>
      </c>
      <c r="B218" s="253" t="s">
        <v>237</v>
      </c>
      <c r="C218" s="215" t="s">
        <v>160</v>
      </c>
      <c r="D218" s="119" t="s">
        <v>160</v>
      </c>
      <c r="E218" s="215"/>
      <c r="F218" s="409"/>
      <c r="G218" s="410"/>
      <c r="H218" s="411"/>
      <c r="I218" s="120"/>
      <c r="J218" s="225"/>
      <c r="K218" s="461"/>
      <c r="L218" s="2"/>
      <c r="M218" s="230"/>
      <c r="N218" s="230"/>
      <c r="O218" s="225"/>
      <c r="P218" s="225"/>
      <c r="Q218" s="225"/>
      <c r="R218" s="225"/>
      <c r="S218" s="225"/>
    </row>
    <row r="219" spans="1:19" ht="24.75" customHeight="1">
      <c r="A219" s="252">
        <v>45381</v>
      </c>
      <c r="B219" s="253" t="s">
        <v>238</v>
      </c>
      <c r="C219" s="215" t="s">
        <v>160</v>
      </c>
      <c r="D219" s="119" t="s">
        <v>160</v>
      </c>
      <c r="E219" s="215" t="s">
        <v>160</v>
      </c>
      <c r="F219" s="409"/>
      <c r="G219" s="410"/>
      <c r="H219" s="411"/>
      <c r="I219" s="120"/>
      <c r="J219" s="227"/>
      <c r="K219" s="461"/>
      <c r="L219" s="2"/>
      <c r="M219" s="231"/>
      <c r="N219" s="231"/>
      <c r="O219" s="227"/>
      <c r="P219" s="227"/>
      <c r="Q219" s="227"/>
      <c r="R219" s="227"/>
      <c r="S219" s="227"/>
    </row>
    <row r="220" spans="1:19" ht="24.75" customHeight="1">
      <c r="A220" s="252">
        <v>45382</v>
      </c>
      <c r="B220" s="253" t="s">
        <v>239</v>
      </c>
      <c r="C220" s="215" t="s">
        <v>160</v>
      </c>
      <c r="D220" s="119" t="s">
        <v>160</v>
      </c>
      <c r="E220" s="215" t="s">
        <v>160</v>
      </c>
      <c r="F220" s="409"/>
      <c r="G220" s="410"/>
      <c r="H220" s="411"/>
      <c r="I220" s="120"/>
      <c r="J220" s="227"/>
      <c r="K220" s="461"/>
      <c r="L220" s="229"/>
      <c r="M220" s="232"/>
      <c r="N220" s="232"/>
      <c r="O220" s="227"/>
      <c r="P220" s="227"/>
      <c r="Q220" s="227"/>
      <c r="R220" s="227"/>
      <c r="S220" s="227"/>
    </row>
    <row r="221" spans="1:19" s="8" customFormat="1" ht="3" customHeight="1" thickBot="1">
      <c r="A221" s="4"/>
      <c r="B221" s="26"/>
      <c r="C221" s="4"/>
      <c r="D221" s="4"/>
      <c r="E221" s="4"/>
      <c r="F221" s="4"/>
      <c r="G221" s="4"/>
      <c r="H221" s="4"/>
      <c r="I221" s="4"/>
      <c r="J221" s="233"/>
      <c r="K221" s="234"/>
      <c r="L221" s="4"/>
      <c r="M221" s="4"/>
      <c r="N221" s="4"/>
      <c r="O221" s="233"/>
      <c r="P221" s="233"/>
      <c r="Q221" s="233"/>
      <c r="R221" s="233"/>
      <c r="S221" s="233"/>
    </row>
    <row r="222" spans="1:19" s="21" customFormat="1" ht="24.75" customHeight="1">
      <c r="A222" s="403" t="s">
        <v>163</v>
      </c>
      <c r="B222" s="404"/>
      <c r="C222" s="236">
        <v>2</v>
      </c>
      <c r="D222" s="236">
        <v>2</v>
      </c>
      <c r="E222" s="237">
        <v>2</v>
      </c>
      <c r="F222" s="38"/>
      <c r="G222" s="34"/>
      <c r="H222" s="34"/>
      <c r="I222" s="34"/>
      <c r="J222" s="235"/>
      <c r="K222" s="462"/>
      <c r="L222" s="229"/>
      <c r="M222" s="230"/>
      <c r="N222" s="230"/>
      <c r="O222" s="235"/>
      <c r="P222" s="235"/>
      <c r="Q222" s="235"/>
      <c r="R222" s="235"/>
      <c r="S222" s="235"/>
    </row>
    <row r="223" spans="1:19" s="21" customFormat="1" ht="24.75" customHeight="1" thickBot="1">
      <c r="A223" s="405" t="s">
        <v>164</v>
      </c>
      <c r="B223" s="406"/>
      <c r="C223" s="238">
        <v>4</v>
      </c>
      <c r="D223" s="239">
        <v>4</v>
      </c>
      <c r="E223" s="240">
        <v>2</v>
      </c>
      <c r="F223" s="38"/>
      <c r="G223" s="248" t="s">
        <v>112</v>
      </c>
      <c r="H223" s="244">
        <v>0.312</v>
      </c>
      <c r="I223" s="245" t="s">
        <v>248</v>
      </c>
      <c r="J223" s="235"/>
      <c r="K223" s="461"/>
      <c r="L223" s="2"/>
      <c r="M223" s="230"/>
      <c r="N223" s="230"/>
      <c r="O223" s="235"/>
      <c r="P223" s="235"/>
      <c r="Q223" s="235"/>
      <c r="R223" s="235"/>
      <c r="S223" s="235"/>
    </row>
    <row r="224" spans="1:19" s="21" customFormat="1" ht="24.75" customHeight="1" thickTop="1" thickBot="1">
      <c r="A224" s="407" t="s">
        <v>90</v>
      </c>
      <c r="B224" s="408"/>
      <c r="C224" s="241">
        <v>0.5</v>
      </c>
      <c r="D224" s="242">
        <v>0.5</v>
      </c>
      <c r="E224" s="243">
        <v>1</v>
      </c>
      <c r="F224" s="99"/>
      <c r="G224" s="249" t="s">
        <v>113</v>
      </c>
      <c r="H224" s="246">
        <v>0.74099999999999999</v>
      </c>
      <c r="I224" s="247" t="s">
        <v>249</v>
      </c>
      <c r="J224" s="235"/>
      <c r="K224" s="461"/>
      <c r="L224" s="2"/>
      <c r="M224" s="231"/>
      <c r="N224" s="231"/>
      <c r="O224" s="235"/>
      <c r="P224" s="235"/>
      <c r="Q224" s="235"/>
      <c r="R224" s="235"/>
      <c r="S224" s="235"/>
    </row>
    <row r="225" spans="1:19" ht="57" customHeight="1">
      <c r="A225" s="401" t="s">
        <v>257</v>
      </c>
      <c r="B225" s="401"/>
      <c r="C225" s="401"/>
      <c r="D225" s="401"/>
      <c r="E225" s="401"/>
      <c r="F225" s="401"/>
      <c r="G225" s="401"/>
      <c r="H225" s="401"/>
      <c r="I225" s="402"/>
      <c r="J225" s="227"/>
      <c r="K225" s="461"/>
      <c r="L225" s="229"/>
      <c r="M225" s="232"/>
      <c r="N225" s="232"/>
      <c r="O225" s="227"/>
      <c r="P225" s="227"/>
      <c r="Q225" s="227"/>
      <c r="R225" s="227"/>
      <c r="S225" s="227"/>
    </row>
    <row r="226" spans="1:19" ht="15" customHeight="1">
      <c r="A226" s="433"/>
      <c r="B226" s="433"/>
      <c r="C226" s="433"/>
      <c r="D226" s="433"/>
      <c r="E226" s="433"/>
      <c r="F226" s="433"/>
      <c r="G226" s="433"/>
      <c r="H226" s="433"/>
      <c r="I226" s="216"/>
    </row>
    <row r="227" spans="1:19">
      <c r="A227" s="2"/>
      <c r="B227" s="3"/>
      <c r="C227" s="4"/>
      <c r="D227" s="4"/>
      <c r="E227" s="4"/>
      <c r="F227" s="4"/>
      <c r="G227" s="4"/>
      <c r="H227" s="4"/>
      <c r="I227" s="4"/>
    </row>
  </sheetData>
  <mergeCells count="261">
    <mergeCell ref="A226:H226"/>
    <mergeCell ref="K217:K220"/>
    <mergeCell ref="F218:H218"/>
    <mergeCell ref="F219:H219"/>
    <mergeCell ref="F220:H220"/>
    <mergeCell ref="A222:B222"/>
    <mergeCell ref="K222:K225"/>
    <mergeCell ref="A223:B223"/>
    <mergeCell ref="A224:B224"/>
    <mergeCell ref="A225:I225"/>
    <mergeCell ref="F212:H212"/>
    <mergeCell ref="F213:H213"/>
    <mergeCell ref="F214:H214"/>
    <mergeCell ref="F215:H215"/>
    <mergeCell ref="F216:H216"/>
    <mergeCell ref="F217:H217"/>
    <mergeCell ref="F206:H206"/>
    <mergeCell ref="F207:H207"/>
    <mergeCell ref="F208:H208"/>
    <mergeCell ref="F209:H209"/>
    <mergeCell ref="F210:H210"/>
    <mergeCell ref="F211:H211"/>
    <mergeCell ref="F200:H200"/>
    <mergeCell ref="F201:H201"/>
    <mergeCell ref="F202:H202"/>
    <mergeCell ref="F203:H203"/>
    <mergeCell ref="F204:H204"/>
    <mergeCell ref="F205:H205"/>
    <mergeCell ref="F194:H194"/>
    <mergeCell ref="F195:H195"/>
    <mergeCell ref="F196:H196"/>
    <mergeCell ref="F197:H197"/>
    <mergeCell ref="F198:H198"/>
    <mergeCell ref="F199:H199"/>
    <mergeCell ref="F188:H189"/>
    <mergeCell ref="I188:I189"/>
    <mergeCell ref="F190:H190"/>
    <mergeCell ref="F191:H191"/>
    <mergeCell ref="F192:H192"/>
    <mergeCell ref="F193:H193"/>
    <mergeCell ref="A187:C187"/>
    <mergeCell ref="A188:A189"/>
    <mergeCell ref="B188:B189"/>
    <mergeCell ref="C188:C189"/>
    <mergeCell ref="D188:D189"/>
    <mergeCell ref="E188:E189"/>
    <mergeCell ref="A182:I182"/>
    <mergeCell ref="A183:B183"/>
    <mergeCell ref="H183:I183"/>
    <mergeCell ref="A184:B184"/>
    <mergeCell ref="H184:I184"/>
    <mergeCell ref="A185:B185"/>
    <mergeCell ref="H185:I185"/>
    <mergeCell ref="K172:K175"/>
    <mergeCell ref="F173:H173"/>
    <mergeCell ref="F174:H174"/>
    <mergeCell ref="F175:H175"/>
    <mergeCell ref="A177:B177"/>
    <mergeCell ref="K177:K180"/>
    <mergeCell ref="A178:B178"/>
    <mergeCell ref="A179:B179"/>
    <mergeCell ref="A180:I180"/>
    <mergeCell ref="F167:H167"/>
    <mergeCell ref="F168:H168"/>
    <mergeCell ref="F169:H169"/>
    <mergeCell ref="F170:H170"/>
    <mergeCell ref="F171:H171"/>
    <mergeCell ref="F172:H172"/>
    <mergeCell ref="F161:H161"/>
    <mergeCell ref="F162:H162"/>
    <mergeCell ref="F163:H163"/>
    <mergeCell ref="F164:H164"/>
    <mergeCell ref="F165:H165"/>
    <mergeCell ref="F166:H166"/>
    <mergeCell ref="F155:H155"/>
    <mergeCell ref="F156:H156"/>
    <mergeCell ref="F157:H157"/>
    <mergeCell ref="F158:H158"/>
    <mergeCell ref="F159:H159"/>
    <mergeCell ref="F160:H160"/>
    <mergeCell ref="F149:H149"/>
    <mergeCell ref="F150:H150"/>
    <mergeCell ref="F151:H151"/>
    <mergeCell ref="F152:H152"/>
    <mergeCell ref="F153:H153"/>
    <mergeCell ref="F154:H154"/>
    <mergeCell ref="F143:H144"/>
    <mergeCell ref="I143:I144"/>
    <mergeCell ref="F145:H145"/>
    <mergeCell ref="F146:H146"/>
    <mergeCell ref="F147:H147"/>
    <mergeCell ref="F148:H148"/>
    <mergeCell ref="A142:C142"/>
    <mergeCell ref="A143:A144"/>
    <mergeCell ref="B143:B144"/>
    <mergeCell ref="C143:C144"/>
    <mergeCell ref="D143:D144"/>
    <mergeCell ref="E143:E144"/>
    <mergeCell ref="A137:I137"/>
    <mergeCell ref="A138:B138"/>
    <mergeCell ref="H138:I138"/>
    <mergeCell ref="A139:B139"/>
    <mergeCell ref="H139:I139"/>
    <mergeCell ref="A140:B140"/>
    <mergeCell ref="H140:I140"/>
    <mergeCell ref="K127:K130"/>
    <mergeCell ref="F128:H128"/>
    <mergeCell ref="F129:H129"/>
    <mergeCell ref="F130:H130"/>
    <mergeCell ref="A132:B132"/>
    <mergeCell ref="K132:K135"/>
    <mergeCell ref="A133:B133"/>
    <mergeCell ref="A134:B134"/>
    <mergeCell ref="A135:I135"/>
    <mergeCell ref="F122:H122"/>
    <mergeCell ref="F123:H123"/>
    <mergeCell ref="F124:H124"/>
    <mergeCell ref="F125:H125"/>
    <mergeCell ref="F126:H126"/>
    <mergeCell ref="F127:H127"/>
    <mergeCell ref="F116:H116"/>
    <mergeCell ref="F117:H117"/>
    <mergeCell ref="F118:H118"/>
    <mergeCell ref="F119:H119"/>
    <mergeCell ref="F120:H120"/>
    <mergeCell ref="F121:H121"/>
    <mergeCell ref="F110:H110"/>
    <mergeCell ref="F111:H111"/>
    <mergeCell ref="F112:H112"/>
    <mergeCell ref="F113:H113"/>
    <mergeCell ref="F114:H114"/>
    <mergeCell ref="F115:H115"/>
    <mergeCell ref="F104:H104"/>
    <mergeCell ref="F105:H105"/>
    <mergeCell ref="F106:H106"/>
    <mergeCell ref="F107:H107"/>
    <mergeCell ref="F108:H108"/>
    <mergeCell ref="F109:H109"/>
    <mergeCell ref="F98:H99"/>
    <mergeCell ref="I98:I99"/>
    <mergeCell ref="F100:H100"/>
    <mergeCell ref="F101:H101"/>
    <mergeCell ref="F102:H102"/>
    <mergeCell ref="F103:H103"/>
    <mergeCell ref="A97:C97"/>
    <mergeCell ref="A98:A99"/>
    <mergeCell ref="B98:B99"/>
    <mergeCell ref="C98:C99"/>
    <mergeCell ref="D98:D99"/>
    <mergeCell ref="E98:E99"/>
    <mergeCell ref="A92:I92"/>
    <mergeCell ref="A93:B93"/>
    <mergeCell ref="H93:I93"/>
    <mergeCell ref="A94:B94"/>
    <mergeCell ref="H94:I94"/>
    <mergeCell ref="A95:B95"/>
    <mergeCell ref="H95:I95"/>
    <mergeCell ref="K82:K85"/>
    <mergeCell ref="F83:H83"/>
    <mergeCell ref="F84:H84"/>
    <mergeCell ref="F85:H85"/>
    <mergeCell ref="A87:B87"/>
    <mergeCell ref="K87:K90"/>
    <mergeCell ref="A88:B88"/>
    <mergeCell ref="A89:B89"/>
    <mergeCell ref="A90:I90"/>
    <mergeCell ref="F77:H77"/>
    <mergeCell ref="F78:H78"/>
    <mergeCell ref="F79:H79"/>
    <mergeCell ref="F80:H80"/>
    <mergeCell ref="F81:H81"/>
    <mergeCell ref="F82:H82"/>
    <mergeCell ref="F71:H71"/>
    <mergeCell ref="F72:H72"/>
    <mergeCell ref="F73:H73"/>
    <mergeCell ref="F74:H74"/>
    <mergeCell ref="F75:H75"/>
    <mergeCell ref="F76:H76"/>
    <mergeCell ref="F65:H65"/>
    <mergeCell ref="F66:H66"/>
    <mergeCell ref="F67:H67"/>
    <mergeCell ref="F68:H68"/>
    <mergeCell ref="F69:H69"/>
    <mergeCell ref="F70:H70"/>
    <mergeCell ref="F59:H59"/>
    <mergeCell ref="F60:H60"/>
    <mergeCell ref="F61:H61"/>
    <mergeCell ref="F62:H62"/>
    <mergeCell ref="F63:H63"/>
    <mergeCell ref="F64:H64"/>
    <mergeCell ref="F53:H54"/>
    <mergeCell ref="I53:I54"/>
    <mergeCell ref="F55:H55"/>
    <mergeCell ref="F56:H56"/>
    <mergeCell ref="F57:H57"/>
    <mergeCell ref="F58:H58"/>
    <mergeCell ref="A52:C52"/>
    <mergeCell ref="A53:A54"/>
    <mergeCell ref="B53:B54"/>
    <mergeCell ref="C53:C54"/>
    <mergeCell ref="D53:D54"/>
    <mergeCell ref="E53:E54"/>
    <mergeCell ref="A47:I47"/>
    <mergeCell ref="A48:B48"/>
    <mergeCell ref="H48:I48"/>
    <mergeCell ref="A49:B49"/>
    <mergeCell ref="H49:I49"/>
    <mergeCell ref="A50:B50"/>
    <mergeCell ref="H50:I50"/>
    <mergeCell ref="K37:K40"/>
    <mergeCell ref="F38:H38"/>
    <mergeCell ref="F39:H39"/>
    <mergeCell ref="F40:H40"/>
    <mergeCell ref="A42:B42"/>
    <mergeCell ref="K42:K45"/>
    <mergeCell ref="A43:B43"/>
    <mergeCell ref="A44:B44"/>
    <mergeCell ref="A45:I45"/>
    <mergeCell ref="F32:H32"/>
    <mergeCell ref="F33:H33"/>
    <mergeCell ref="F34:H34"/>
    <mergeCell ref="F35:H35"/>
    <mergeCell ref="F36:H36"/>
    <mergeCell ref="F37:H37"/>
    <mergeCell ref="F26:H26"/>
    <mergeCell ref="F27:H27"/>
    <mergeCell ref="F28:H28"/>
    <mergeCell ref="F29:H29"/>
    <mergeCell ref="F30:H30"/>
    <mergeCell ref="F31:H31"/>
    <mergeCell ref="F20:H20"/>
    <mergeCell ref="F21:H21"/>
    <mergeCell ref="F22:H22"/>
    <mergeCell ref="F23:H23"/>
    <mergeCell ref="F24:H24"/>
    <mergeCell ref="F25:H25"/>
    <mergeCell ref="F14:H14"/>
    <mergeCell ref="F15:H15"/>
    <mergeCell ref="F16:H16"/>
    <mergeCell ref="F17:H17"/>
    <mergeCell ref="F18:H18"/>
    <mergeCell ref="F19:H19"/>
    <mergeCell ref="F10:H10"/>
    <mergeCell ref="F11:H11"/>
    <mergeCell ref="F12:H12"/>
    <mergeCell ref="F13:H13"/>
    <mergeCell ref="A7:C7"/>
    <mergeCell ref="A8:A9"/>
    <mergeCell ref="B8:B9"/>
    <mergeCell ref="C8:C9"/>
    <mergeCell ref="D8:D9"/>
    <mergeCell ref="E8:E9"/>
    <mergeCell ref="A2:I2"/>
    <mergeCell ref="A3:B3"/>
    <mergeCell ref="H3:I3"/>
    <mergeCell ref="A4:B4"/>
    <mergeCell ref="H4:I4"/>
    <mergeCell ref="A5:B5"/>
    <mergeCell ref="H5:I5"/>
    <mergeCell ref="F8:H9"/>
    <mergeCell ref="I8:I9"/>
  </mergeCells>
  <phoneticPr fontId="1"/>
  <conditionalFormatting sqref="A10:I40">
    <cfRule type="expression" dxfId="62" priority="44">
      <formula>$I10&lt;&gt;""</formula>
    </cfRule>
    <cfRule type="expression" dxfId="61" priority="79">
      <formula>$B10="土"</formula>
    </cfRule>
    <cfRule type="expression" dxfId="60" priority="80">
      <formula>$B10="日"</formula>
    </cfRule>
  </conditionalFormatting>
  <conditionalFormatting sqref="A55:D85 F55:I85">
    <cfRule type="expression" dxfId="59" priority="76">
      <formula>$I55&lt;&gt;""</formula>
    </cfRule>
    <cfRule type="expression" dxfId="58" priority="77">
      <formula>$B55="土"</formula>
    </cfRule>
    <cfRule type="expression" dxfId="57" priority="78">
      <formula>$B55="日"</formula>
    </cfRule>
  </conditionalFormatting>
  <conditionalFormatting sqref="A100:D130 F100:I130">
    <cfRule type="expression" dxfId="56" priority="73">
      <formula>$I100&lt;&gt;""</formula>
    </cfRule>
    <cfRule type="expression" dxfId="55" priority="74">
      <formula>$B100="土"</formula>
    </cfRule>
    <cfRule type="expression" dxfId="54" priority="75">
      <formula>$B100="日"</formula>
    </cfRule>
  </conditionalFormatting>
  <conditionalFormatting sqref="A145:D175 F145:I175">
    <cfRule type="expression" dxfId="53" priority="70">
      <formula>$I145&lt;&gt;""</formula>
    </cfRule>
    <cfRule type="expression" dxfId="52" priority="71">
      <formula>$B145="土"</formula>
    </cfRule>
    <cfRule type="expression" dxfId="51" priority="72">
      <formula>$B145="日"</formula>
    </cfRule>
  </conditionalFormatting>
  <conditionalFormatting sqref="A190:D220 F190:I220">
    <cfRule type="expression" dxfId="50" priority="67">
      <formula>$I190&lt;&gt;""</formula>
    </cfRule>
    <cfRule type="expression" dxfId="49" priority="68">
      <formula>$B190="土"</formula>
    </cfRule>
    <cfRule type="expression" dxfId="48" priority="69">
      <formula>$B190="日"</formula>
    </cfRule>
  </conditionalFormatting>
  <conditionalFormatting sqref="E10:E40">
    <cfRule type="expression" dxfId="47" priority="81">
      <formula>$B10&lt;&gt;""</formula>
    </cfRule>
  </conditionalFormatting>
  <conditionalFormatting sqref="E190:E220">
    <cfRule type="expression" dxfId="46" priority="12">
      <formula>$I190&lt;&gt;""</formula>
    </cfRule>
    <cfRule type="expression" dxfId="45" priority="13">
      <formula>$B190="土"</formula>
    </cfRule>
    <cfRule type="expression" dxfId="44" priority="14">
      <formula>$B190="日"</formula>
    </cfRule>
  </conditionalFormatting>
  <conditionalFormatting sqref="E190:E220">
    <cfRule type="expression" dxfId="43" priority="15">
      <formula>$B190&lt;&gt;""</formula>
    </cfRule>
  </conditionalFormatting>
  <conditionalFormatting sqref="E145:E175">
    <cfRule type="expression" dxfId="42" priority="8">
      <formula>$I145&lt;&gt;""</formula>
    </cfRule>
    <cfRule type="expression" dxfId="41" priority="9">
      <formula>$B145="土"</formula>
    </cfRule>
    <cfRule type="expression" dxfId="40" priority="10">
      <formula>$B145="日"</formula>
    </cfRule>
  </conditionalFormatting>
  <conditionalFormatting sqref="E145:E175">
    <cfRule type="expression" dxfId="39" priority="11">
      <formula>$B145&lt;&gt;""</formula>
    </cfRule>
  </conditionalFormatting>
  <conditionalFormatting sqref="E100:E130">
    <cfRule type="expression" dxfId="38" priority="4">
      <formula>$I100&lt;&gt;""</formula>
    </cfRule>
    <cfRule type="expression" dxfId="37" priority="5">
      <formula>$B100="土"</formula>
    </cfRule>
    <cfRule type="expression" dxfId="36" priority="6">
      <formula>$B100="日"</formula>
    </cfRule>
  </conditionalFormatting>
  <conditionalFormatting sqref="E100:E130">
    <cfRule type="expression" dxfId="35" priority="7">
      <formula>$B100&lt;&gt;""</formula>
    </cfRule>
  </conditionalFormatting>
  <conditionalFormatting sqref="E55:E85">
    <cfRule type="expression" dxfId="34" priority="1">
      <formula>$I55&lt;&gt;""</formula>
    </cfRule>
    <cfRule type="expression" dxfId="33" priority="2">
      <formula>$B55="日"</formula>
    </cfRule>
  </conditionalFormatting>
  <conditionalFormatting sqref="E55:E85">
    <cfRule type="expression" dxfId="32" priority="3">
      <formula>$B55&lt;&gt;""</formula>
    </cfRule>
  </conditionalFormatting>
  <dataValidations count="3">
    <dataValidation type="list" allowBlank="1" showInputMessage="1" showErrorMessage="1" sqref="D10:D40 D55:D85 D100:D130 D145:D175 D190:D220" xr:uid="{0052D33E-26C1-44D1-8A72-CB0177B5E1AC}">
      <formula1>$Q$6:$Q$9</formula1>
    </dataValidation>
    <dataValidation type="list" allowBlank="1" showInputMessage="1" showErrorMessage="1" sqref="C10:C40 C55:C85 C100:C130 C145:C175 C190:C220" xr:uid="{07AC4E10-C254-4CC8-B321-AFEB33896D97}">
      <formula1>$P$6:$P$8</formula1>
    </dataValidation>
    <dataValidation type="list" allowBlank="1" showInputMessage="1" showErrorMessage="1" sqref="E10:E40 E55:E85 E100:E130 E145:E175 E190:E220" xr:uid="{1811087E-6486-4BF0-B992-AA61A0B3794B}">
      <formula1>$R$6:$R$8</formula1>
    </dataValidation>
  </dataValidations>
  <printOptions horizontalCentered="1" verticalCentered="1"/>
  <pageMargins left="0.62992125984251968" right="0.62992125984251968" top="0.39370078740157483" bottom="0.39370078740157483" header="0.11811023622047245" footer="0.31496062992125984"/>
  <pageSetup paperSize="9" scale="81" fitToWidth="2" orientation="portrait" r:id="rId1"/>
  <rowBreaks count="4" manualBreakCount="4">
    <brk id="45" max="7" man="1"/>
    <brk id="90" max="7" man="1"/>
    <brk id="135" max="7" man="1"/>
    <brk id="180"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7F0275-4DAE-434B-9791-026CF5773B6F}">
          <x14:formula1>
            <xm:f>'（参考）祝日'!$B$2:$B$19</xm:f>
          </x14:formula1>
          <xm:sqref>I10:I40 I55:I85 I100:I130 I145:I175 I190:I220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87134-5174-403F-88F3-3090189DEF21}">
  <dimension ref="A1:AM59"/>
  <sheetViews>
    <sheetView view="pageBreakPreview" zoomScale="80" zoomScaleNormal="80" zoomScaleSheetLayoutView="80" workbookViewId="0">
      <selection activeCell="AN1" sqref="AN1"/>
    </sheetView>
  </sheetViews>
  <sheetFormatPr defaultRowHeight="12"/>
  <cols>
    <col min="1" max="1" width="5.625" style="5" customWidth="1"/>
    <col min="2" max="2" width="5.625" style="6" customWidth="1"/>
    <col min="3" max="4" width="8.625" style="6" customWidth="1"/>
    <col min="5" max="5" width="8.625" style="6" hidden="1" customWidth="1"/>
    <col min="6" max="6" width="5.625" style="5" customWidth="1"/>
    <col min="7" max="7" width="5.625" style="6" customWidth="1"/>
    <col min="8" max="9" width="8.625" style="6" customWidth="1"/>
    <col min="10" max="10" width="8.625" style="6" hidden="1" customWidth="1"/>
    <col min="11" max="11" width="5.625" style="5" customWidth="1"/>
    <col min="12" max="12" width="5.625" style="6" customWidth="1"/>
    <col min="13" max="14" width="8.625" style="6" customWidth="1"/>
    <col min="15" max="15" width="8.625" style="6" hidden="1" customWidth="1"/>
    <col min="16" max="16" width="5.625" style="5" customWidth="1"/>
    <col min="17" max="17" width="5.625" style="6" customWidth="1"/>
    <col min="18" max="19" width="8.625" style="6" customWidth="1"/>
    <col min="20" max="20" width="5.625" style="5" customWidth="1"/>
    <col min="21" max="21" width="5.625" style="6" customWidth="1"/>
    <col min="22" max="23" width="8.625" style="6" customWidth="1"/>
    <col min="24" max="24" width="8.625" style="6" hidden="1" customWidth="1"/>
    <col min="25" max="25" width="5.625" style="5" customWidth="1"/>
    <col min="26" max="26" width="5.625" style="6" customWidth="1"/>
    <col min="27" max="28" width="8.625" style="6" customWidth="1"/>
    <col min="29" max="29" width="8.625" style="6" hidden="1" customWidth="1"/>
    <col min="30" max="30" width="5.625" style="5" customWidth="1"/>
    <col min="31" max="31" width="5.625" style="6" customWidth="1"/>
    <col min="32" max="33" width="8.625" style="6" customWidth="1"/>
    <col min="34" max="34" width="8.625" style="6" hidden="1" customWidth="1"/>
    <col min="35" max="35" width="5.625" style="5" customWidth="1"/>
    <col min="36" max="36" width="5.625" style="6" customWidth="1"/>
    <col min="37" max="38" width="8.625" style="6" customWidth="1"/>
    <col min="39" max="16384" width="9" style="1"/>
  </cols>
  <sheetData>
    <row r="1" spans="1:39" s="8" customFormat="1" ht="32.25" customHeight="1">
      <c r="A1" s="93" t="s">
        <v>8</v>
      </c>
      <c r="B1" s="94"/>
      <c r="C1" s="94"/>
      <c r="D1" s="94"/>
      <c r="E1" s="94"/>
      <c r="F1" s="69"/>
      <c r="G1" s="94"/>
      <c r="H1" s="94"/>
      <c r="I1" s="94"/>
      <c r="J1" s="94"/>
      <c r="K1" s="69"/>
      <c r="L1" s="94"/>
      <c r="M1" s="94"/>
      <c r="N1" s="94"/>
      <c r="O1" s="94"/>
      <c r="P1" s="69"/>
      <c r="Q1" s="94"/>
      <c r="R1" s="94"/>
      <c r="S1" s="94"/>
      <c r="T1" s="93" t="s">
        <v>8</v>
      </c>
      <c r="U1" s="94"/>
      <c r="V1" s="94"/>
      <c r="W1" s="94"/>
      <c r="X1" s="94"/>
      <c r="Y1" s="69"/>
      <c r="Z1" s="94"/>
      <c r="AA1" s="94"/>
      <c r="AB1" s="94"/>
      <c r="AC1" s="94"/>
      <c r="AD1" s="69"/>
      <c r="AE1" s="94"/>
      <c r="AF1" s="94"/>
      <c r="AG1" s="94"/>
      <c r="AH1" s="94"/>
      <c r="AI1" s="69"/>
      <c r="AJ1" s="94"/>
      <c r="AK1" s="94"/>
      <c r="AL1" s="94"/>
      <c r="AM1" s="95"/>
    </row>
    <row r="2" spans="1:39" s="8" customFormat="1" ht="17.25" customHeight="1">
      <c r="A2" s="442" t="s">
        <v>221</v>
      </c>
      <c r="B2" s="342"/>
      <c r="C2" s="342"/>
      <c r="D2" s="342"/>
      <c r="E2" s="342"/>
      <c r="F2" s="342"/>
      <c r="G2" s="342"/>
      <c r="H2" s="342"/>
      <c r="I2" s="342"/>
      <c r="J2" s="342"/>
      <c r="K2" s="342"/>
      <c r="L2" s="342"/>
      <c r="M2" s="342"/>
      <c r="N2" s="342"/>
      <c r="O2" s="342"/>
      <c r="P2" s="342"/>
      <c r="Q2" s="342"/>
      <c r="R2" s="342"/>
      <c r="S2" s="342"/>
      <c r="T2" s="442" t="s">
        <v>221</v>
      </c>
      <c r="U2" s="342"/>
      <c r="V2" s="342"/>
      <c r="W2" s="342"/>
      <c r="X2" s="342"/>
      <c r="Y2" s="342"/>
      <c r="Z2" s="342"/>
      <c r="AA2" s="342"/>
      <c r="AB2" s="342"/>
      <c r="AC2" s="342"/>
      <c r="AD2" s="342"/>
      <c r="AE2" s="342"/>
      <c r="AF2" s="342"/>
      <c r="AG2" s="342"/>
      <c r="AH2" s="342"/>
      <c r="AI2" s="342"/>
      <c r="AJ2" s="342"/>
      <c r="AK2" s="342"/>
      <c r="AL2" s="342"/>
    </row>
    <row r="3" spans="1:39" s="8" customFormat="1" ht="17.25" customHeight="1">
      <c r="A3" s="445" t="s">
        <v>9</v>
      </c>
      <c r="B3" s="445"/>
      <c r="C3" s="11" t="s">
        <v>246</v>
      </c>
      <c r="D3" s="11"/>
      <c r="E3" s="11"/>
      <c r="F3" s="221"/>
      <c r="G3" s="69"/>
      <c r="H3" s="69"/>
      <c r="I3" s="69"/>
      <c r="J3" s="69"/>
      <c r="K3" s="69"/>
      <c r="L3" s="69"/>
      <c r="M3" s="95"/>
      <c r="N3" s="69"/>
      <c r="P3" s="70" t="s">
        <v>177</v>
      </c>
      <c r="Q3" s="53" t="s">
        <v>172</v>
      </c>
      <c r="R3" s="439">
        <v>45231</v>
      </c>
      <c r="S3" s="440"/>
      <c r="T3" s="445" t="s">
        <v>9</v>
      </c>
      <c r="U3" s="445"/>
      <c r="V3" s="11" t="s">
        <v>246</v>
      </c>
      <c r="W3" s="11"/>
      <c r="X3" s="11"/>
      <c r="Y3" s="221"/>
      <c r="Z3" s="69"/>
      <c r="AA3" s="69"/>
      <c r="AB3" s="69"/>
      <c r="AC3" s="69"/>
      <c r="AD3" s="69"/>
      <c r="AE3" s="69"/>
      <c r="AF3" s="69"/>
      <c r="AG3" s="69"/>
      <c r="AH3" s="221"/>
      <c r="AI3" s="70" t="s">
        <v>177</v>
      </c>
      <c r="AJ3" s="53" t="s">
        <v>172</v>
      </c>
      <c r="AK3" s="439">
        <v>45231</v>
      </c>
      <c r="AL3" s="440"/>
    </row>
    <row r="4" spans="1:39" s="8" customFormat="1" ht="17.25" customHeight="1">
      <c r="A4" s="445" t="s">
        <v>1</v>
      </c>
      <c r="B4" s="445"/>
      <c r="C4" s="12" t="s">
        <v>232</v>
      </c>
      <c r="D4" s="12"/>
      <c r="E4" s="12"/>
      <c r="F4" s="14"/>
      <c r="G4" s="14"/>
      <c r="H4" s="12"/>
      <c r="I4" s="12"/>
      <c r="J4" s="12"/>
      <c r="K4" s="14"/>
      <c r="L4" s="209"/>
      <c r="M4" s="210"/>
      <c r="N4" s="70"/>
      <c r="O4" s="7"/>
      <c r="P4" s="7"/>
      <c r="Q4" s="53" t="s">
        <v>173</v>
      </c>
      <c r="R4" s="439">
        <v>45366</v>
      </c>
      <c r="S4" s="441"/>
      <c r="T4" s="445" t="s">
        <v>1</v>
      </c>
      <c r="U4" s="445"/>
      <c r="V4" s="12" t="s">
        <v>232</v>
      </c>
      <c r="W4" s="12"/>
      <c r="X4" s="12"/>
      <c r="Y4" s="14"/>
      <c r="Z4" s="14"/>
      <c r="AA4" s="12"/>
      <c r="AB4" s="12"/>
      <c r="AC4" s="12"/>
      <c r="AD4" s="14"/>
      <c r="AE4" s="14"/>
      <c r="AF4" s="12"/>
      <c r="AG4" s="12"/>
      <c r="AH4" s="12"/>
      <c r="AI4" s="14"/>
      <c r="AJ4" s="53" t="s">
        <v>173</v>
      </c>
      <c r="AK4" s="439">
        <v>45366</v>
      </c>
      <c r="AL4" s="441"/>
    </row>
    <row r="5" spans="1:39" s="8" customFormat="1" ht="17.25" customHeight="1">
      <c r="A5" s="445" t="s">
        <v>2</v>
      </c>
      <c r="B5" s="445"/>
      <c r="C5" s="12" t="s">
        <v>233</v>
      </c>
      <c r="D5" s="12"/>
      <c r="E5" s="12"/>
      <c r="F5" s="14"/>
      <c r="G5" s="14"/>
      <c r="H5" s="12"/>
      <c r="I5" s="12"/>
      <c r="J5" s="12"/>
      <c r="K5" s="65"/>
      <c r="L5" s="69"/>
      <c r="M5" s="70"/>
      <c r="N5" s="70"/>
      <c r="O5" s="67"/>
      <c r="P5" s="67"/>
      <c r="Q5" s="219"/>
      <c r="R5" s="53"/>
      <c r="S5" s="68"/>
      <c r="T5" s="445" t="s">
        <v>2</v>
      </c>
      <c r="U5" s="445"/>
      <c r="V5" s="12" t="s">
        <v>233</v>
      </c>
      <c r="W5" s="12"/>
      <c r="X5" s="12"/>
      <c r="Y5" s="14"/>
      <c r="Z5" s="14"/>
      <c r="AA5" s="12"/>
      <c r="AB5" s="12"/>
      <c r="AC5" s="12"/>
      <c r="AD5" s="14"/>
      <c r="AE5" s="14"/>
      <c r="AF5" s="12"/>
      <c r="AG5" s="12"/>
      <c r="AH5" s="12"/>
      <c r="AI5" s="14"/>
      <c r="AJ5" s="14"/>
      <c r="AK5" s="53"/>
      <c r="AL5" s="68"/>
    </row>
    <row r="6" spans="1:39" s="8" customFormat="1" ht="17.25" customHeight="1">
      <c r="A6" s="14"/>
      <c r="B6" s="14"/>
      <c r="C6" s="14"/>
      <c r="D6" s="14"/>
      <c r="E6" s="14"/>
      <c r="F6" s="14"/>
      <c r="G6" s="14"/>
      <c r="H6" s="14"/>
      <c r="I6" s="14"/>
      <c r="J6" s="14"/>
      <c r="K6" s="14"/>
      <c r="L6" s="14"/>
      <c r="M6" s="14"/>
      <c r="N6" s="14"/>
      <c r="O6" s="14"/>
      <c r="P6" s="14"/>
      <c r="Q6" s="14"/>
      <c r="R6" s="53" t="s">
        <v>174</v>
      </c>
      <c r="S6" s="68">
        <v>1</v>
      </c>
      <c r="T6" s="14"/>
      <c r="U6" s="14"/>
      <c r="V6" s="14"/>
      <c r="W6" s="14"/>
      <c r="X6" s="14"/>
      <c r="Y6" s="14"/>
      <c r="Z6" s="14"/>
      <c r="AA6" s="14"/>
      <c r="AB6" s="14"/>
      <c r="AC6" s="14"/>
      <c r="AD6" s="14"/>
      <c r="AE6" s="14"/>
      <c r="AF6" s="14"/>
      <c r="AG6" s="14"/>
      <c r="AH6" s="14"/>
      <c r="AI6" s="14"/>
      <c r="AJ6" s="14"/>
      <c r="AK6" s="53" t="s">
        <v>174</v>
      </c>
      <c r="AL6" s="68">
        <v>2</v>
      </c>
    </row>
    <row r="7" spans="1:39" s="8" customFormat="1" ht="25.5" customHeight="1">
      <c r="A7" s="434">
        <v>45231</v>
      </c>
      <c r="B7" s="435"/>
      <c r="C7" s="435"/>
      <c r="D7" s="435"/>
      <c r="E7" s="189"/>
      <c r="F7" s="434">
        <v>45261</v>
      </c>
      <c r="G7" s="435"/>
      <c r="H7" s="435"/>
      <c r="I7" s="436"/>
      <c r="J7" s="190"/>
      <c r="K7" s="434">
        <v>45292</v>
      </c>
      <c r="L7" s="435"/>
      <c r="M7" s="435"/>
      <c r="N7" s="436"/>
      <c r="O7" s="190"/>
      <c r="P7" s="434">
        <v>45323</v>
      </c>
      <c r="Q7" s="435"/>
      <c r="R7" s="435"/>
      <c r="S7" s="436"/>
      <c r="T7" s="434">
        <v>45352</v>
      </c>
      <c r="U7" s="435"/>
      <c r="V7" s="435"/>
      <c r="W7" s="436"/>
      <c r="X7" s="189"/>
      <c r="Y7" s="434" t="s">
        <v>261</v>
      </c>
      <c r="Z7" s="435"/>
      <c r="AA7" s="435"/>
      <c r="AB7" s="436"/>
      <c r="AC7" s="190"/>
      <c r="AD7" s="434" t="s">
        <v>261</v>
      </c>
      <c r="AE7" s="435"/>
      <c r="AF7" s="435"/>
      <c r="AG7" s="436"/>
      <c r="AH7" s="190"/>
      <c r="AI7" s="434" t="s">
        <v>261</v>
      </c>
      <c r="AJ7" s="435"/>
      <c r="AK7" s="435"/>
      <c r="AL7" s="436"/>
      <c r="AM7" s="96"/>
    </row>
    <row r="8" spans="1:39" s="8" customFormat="1" ht="25.5" customHeight="1" thickBot="1">
      <c r="A8" s="191" t="s">
        <v>3</v>
      </c>
      <c r="B8" s="192" t="s">
        <v>4</v>
      </c>
      <c r="C8" s="193" t="s">
        <v>6</v>
      </c>
      <c r="D8" s="193" t="s">
        <v>144</v>
      </c>
      <c r="E8" s="194" t="s">
        <v>146</v>
      </c>
      <c r="F8" s="191" t="s">
        <v>3</v>
      </c>
      <c r="G8" s="192" t="s">
        <v>4</v>
      </c>
      <c r="H8" s="193" t="s">
        <v>6</v>
      </c>
      <c r="I8" s="193" t="s">
        <v>143</v>
      </c>
      <c r="J8" s="194" t="s">
        <v>146</v>
      </c>
      <c r="K8" s="191" t="s">
        <v>3</v>
      </c>
      <c r="L8" s="192" t="s">
        <v>4</v>
      </c>
      <c r="M8" s="193" t="s">
        <v>6</v>
      </c>
      <c r="N8" s="193" t="s">
        <v>143</v>
      </c>
      <c r="O8" s="194" t="s">
        <v>146</v>
      </c>
      <c r="P8" s="191" t="s">
        <v>3</v>
      </c>
      <c r="Q8" s="192" t="s">
        <v>4</v>
      </c>
      <c r="R8" s="193" t="s">
        <v>6</v>
      </c>
      <c r="S8" s="193" t="s">
        <v>143</v>
      </c>
      <c r="T8" s="191" t="s">
        <v>3</v>
      </c>
      <c r="U8" s="192" t="s">
        <v>4</v>
      </c>
      <c r="V8" s="193" t="s">
        <v>6</v>
      </c>
      <c r="W8" s="193" t="s">
        <v>143</v>
      </c>
      <c r="X8" s="194" t="s">
        <v>146</v>
      </c>
      <c r="Y8" s="191" t="s">
        <v>3</v>
      </c>
      <c r="Z8" s="192" t="s">
        <v>4</v>
      </c>
      <c r="AA8" s="193" t="s">
        <v>6</v>
      </c>
      <c r="AB8" s="193" t="s">
        <v>143</v>
      </c>
      <c r="AC8" s="194" t="s">
        <v>146</v>
      </c>
      <c r="AD8" s="191" t="s">
        <v>3</v>
      </c>
      <c r="AE8" s="192" t="s">
        <v>4</v>
      </c>
      <c r="AF8" s="193" t="s">
        <v>6</v>
      </c>
      <c r="AG8" s="193" t="s">
        <v>143</v>
      </c>
      <c r="AH8" s="194" t="s">
        <v>146</v>
      </c>
      <c r="AI8" s="191" t="s">
        <v>3</v>
      </c>
      <c r="AJ8" s="192" t="s">
        <v>4</v>
      </c>
      <c r="AK8" s="193" t="s">
        <v>6</v>
      </c>
      <c r="AL8" s="193" t="s">
        <v>143</v>
      </c>
      <c r="AM8" s="97"/>
    </row>
    <row r="9" spans="1:39" ht="25.5" customHeight="1" thickTop="1">
      <c r="A9" s="75">
        <v>45231</v>
      </c>
      <c r="B9" s="76" t="s">
        <v>235</v>
      </c>
      <c r="C9" s="76" t="s">
        <v>160</v>
      </c>
      <c r="D9" s="76" t="s">
        <v>109</v>
      </c>
      <c r="E9" s="77" t="s">
        <v>109</v>
      </c>
      <c r="F9" s="75">
        <v>45261</v>
      </c>
      <c r="G9" s="76" t="s">
        <v>237</v>
      </c>
      <c r="H9" s="76" t="s">
        <v>109</v>
      </c>
      <c r="I9" s="76" t="s">
        <v>109</v>
      </c>
      <c r="J9" s="77" t="s">
        <v>109</v>
      </c>
      <c r="K9" s="75">
        <v>45292</v>
      </c>
      <c r="L9" s="76" t="s">
        <v>240</v>
      </c>
      <c r="M9" s="76" t="s">
        <v>160</v>
      </c>
      <c r="N9" s="76" t="s">
        <v>160</v>
      </c>
      <c r="O9" s="77" t="s">
        <v>262</v>
      </c>
      <c r="P9" s="75">
        <v>45323</v>
      </c>
      <c r="Q9" s="76" t="s">
        <v>236</v>
      </c>
      <c r="R9" s="76" t="s">
        <v>109</v>
      </c>
      <c r="S9" s="76" t="s">
        <v>109</v>
      </c>
      <c r="T9" s="75">
        <v>45352</v>
      </c>
      <c r="U9" s="76" t="s">
        <v>237</v>
      </c>
      <c r="V9" s="76" t="s">
        <v>109</v>
      </c>
      <c r="W9" s="76" t="s">
        <v>109</v>
      </c>
      <c r="X9" s="77" t="s">
        <v>109</v>
      </c>
      <c r="Y9" s="75" t="s">
        <v>109</v>
      </c>
      <c r="Z9" s="76" t="s">
        <v>109</v>
      </c>
      <c r="AA9" s="76" t="s">
        <v>109</v>
      </c>
      <c r="AB9" s="76" t="s">
        <v>109</v>
      </c>
      <c r="AC9" s="77" t="s">
        <v>109</v>
      </c>
      <c r="AD9" s="75" t="s">
        <v>109</v>
      </c>
      <c r="AE9" s="76" t="s">
        <v>109</v>
      </c>
      <c r="AF9" s="76" t="s">
        <v>109</v>
      </c>
      <c r="AG9" s="76" t="s">
        <v>109</v>
      </c>
      <c r="AH9" s="77" t="s">
        <v>109</v>
      </c>
      <c r="AI9" s="75" t="s">
        <v>109</v>
      </c>
      <c r="AJ9" s="76" t="s">
        <v>109</v>
      </c>
      <c r="AK9" s="76" t="s">
        <v>109</v>
      </c>
      <c r="AL9" s="76" t="s">
        <v>109</v>
      </c>
      <c r="AM9" s="21"/>
    </row>
    <row r="10" spans="1:39" ht="25.5" customHeight="1">
      <c r="A10" s="71">
        <v>45232</v>
      </c>
      <c r="B10" s="78" t="s">
        <v>236</v>
      </c>
      <c r="C10" s="79" t="s">
        <v>160</v>
      </c>
      <c r="D10" s="79" t="s">
        <v>109</v>
      </c>
      <c r="E10" s="80" t="s">
        <v>109</v>
      </c>
      <c r="F10" s="81">
        <v>45262</v>
      </c>
      <c r="G10" s="78" t="s">
        <v>238</v>
      </c>
      <c r="H10" s="78" t="s">
        <v>0</v>
      </c>
      <c r="I10" s="78" t="s">
        <v>157</v>
      </c>
      <c r="J10" s="82" t="s">
        <v>109</v>
      </c>
      <c r="K10" s="81">
        <v>45293</v>
      </c>
      <c r="L10" s="78" t="s">
        <v>241</v>
      </c>
      <c r="M10" s="78" t="s">
        <v>160</v>
      </c>
      <c r="N10" s="78" t="s">
        <v>109</v>
      </c>
      <c r="O10" s="82" t="s">
        <v>109</v>
      </c>
      <c r="P10" s="81">
        <v>45324</v>
      </c>
      <c r="Q10" s="78" t="s">
        <v>237</v>
      </c>
      <c r="R10" s="78" t="s">
        <v>109</v>
      </c>
      <c r="S10" s="78" t="s">
        <v>109</v>
      </c>
      <c r="T10" s="81">
        <v>45353</v>
      </c>
      <c r="U10" s="78" t="s">
        <v>238</v>
      </c>
      <c r="V10" s="78" t="s">
        <v>0</v>
      </c>
      <c r="W10" s="78" t="s">
        <v>157</v>
      </c>
      <c r="X10" s="82" t="s">
        <v>109</v>
      </c>
      <c r="Y10" s="81" t="s">
        <v>109</v>
      </c>
      <c r="Z10" s="78" t="s">
        <v>109</v>
      </c>
      <c r="AA10" s="78" t="s">
        <v>109</v>
      </c>
      <c r="AB10" s="78" t="s">
        <v>109</v>
      </c>
      <c r="AC10" s="82" t="s">
        <v>109</v>
      </c>
      <c r="AD10" s="81" t="s">
        <v>109</v>
      </c>
      <c r="AE10" s="78" t="s">
        <v>109</v>
      </c>
      <c r="AF10" s="78" t="s">
        <v>109</v>
      </c>
      <c r="AG10" s="78" t="s">
        <v>109</v>
      </c>
      <c r="AH10" s="82" t="s">
        <v>109</v>
      </c>
      <c r="AI10" s="81" t="s">
        <v>109</v>
      </c>
      <c r="AJ10" s="78" t="s">
        <v>109</v>
      </c>
      <c r="AK10" s="78" t="s">
        <v>109</v>
      </c>
      <c r="AL10" s="78" t="s">
        <v>109</v>
      </c>
      <c r="AM10" s="21"/>
    </row>
    <row r="11" spans="1:39" ht="25.5" customHeight="1">
      <c r="A11" s="81">
        <v>45233</v>
      </c>
      <c r="B11" s="78" t="s">
        <v>237</v>
      </c>
      <c r="C11" s="78" t="s">
        <v>160</v>
      </c>
      <c r="D11" s="78" t="s">
        <v>160</v>
      </c>
      <c r="E11" s="82" t="s">
        <v>81</v>
      </c>
      <c r="F11" s="81">
        <v>45263</v>
      </c>
      <c r="G11" s="78" t="s">
        <v>239</v>
      </c>
      <c r="H11" s="78" t="s">
        <v>0</v>
      </c>
      <c r="I11" s="78" t="s">
        <v>157</v>
      </c>
      <c r="J11" s="82" t="s">
        <v>109</v>
      </c>
      <c r="K11" s="81">
        <v>45294</v>
      </c>
      <c r="L11" s="78" t="s">
        <v>235</v>
      </c>
      <c r="M11" s="78" t="s">
        <v>160</v>
      </c>
      <c r="N11" s="78" t="s">
        <v>109</v>
      </c>
      <c r="O11" s="82" t="s">
        <v>109</v>
      </c>
      <c r="P11" s="81">
        <v>45325</v>
      </c>
      <c r="Q11" s="78" t="s">
        <v>238</v>
      </c>
      <c r="R11" s="78" t="s">
        <v>109</v>
      </c>
      <c r="S11" s="78" t="s">
        <v>109</v>
      </c>
      <c r="T11" s="81">
        <v>45354</v>
      </c>
      <c r="U11" s="78" t="s">
        <v>239</v>
      </c>
      <c r="V11" s="78" t="s">
        <v>0</v>
      </c>
      <c r="W11" s="78" t="s">
        <v>157</v>
      </c>
      <c r="X11" s="82" t="s">
        <v>109</v>
      </c>
      <c r="Y11" s="81" t="s">
        <v>109</v>
      </c>
      <c r="Z11" s="78" t="s">
        <v>109</v>
      </c>
      <c r="AA11" s="78" t="s">
        <v>109</v>
      </c>
      <c r="AB11" s="78" t="s">
        <v>109</v>
      </c>
      <c r="AC11" s="82" t="s">
        <v>109</v>
      </c>
      <c r="AD11" s="81" t="s">
        <v>109</v>
      </c>
      <c r="AE11" s="78" t="s">
        <v>109</v>
      </c>
      <c r="AF11" s="78" t="s">
        <v>109</v>
      </c>
      <c r="AG11" s="78" t="s">
        <v>109</v>
      </c>
      <c r="AH11" s="82" t="s">
        <v>109</v>
      </c>
      <c r="AI11" s="81" t="s">
        <v>109</v>
      </c>
      <c r="AJ11" s="78" t="s">
        <v>109</v>
      </c>
      <c r="AK11" s="78" t="s">
        <v>109</v>
      </c>
      <c r="AL11" s="78" t="s">
        <v>109</v>
      </c>
      <c r="AM11" s="21"/>
    </row>
    <row r="12" spans="1:39" ht="25.5" customHeight="1">
      <c r="A12" s="81">
        <v>45234</v>
      </c>
      <c r="B12" s="78" t="s">
        <v>238</v>
      </c>
      <c r="C12" s="83" t="s">
        <v>160</v>
      </c>
      <c r="D12" s="83" t="s">
        <v>160</v>
      </c>
      <c r="E12" s="84" t="s">
        <v>109</v>
      </c>
      <c r="F12" s="81">
        <v>45264</v>
      </c>
      <c r="G12" s="78" t="s">
        <v>240</v>
      </c>
      <c r="H12" s="78" t="s">
        <v>109</v>
      </c>
      <c r="I12" s="78" t="s">
        <v>109</v>
      </c>
      <c r="J12" s="82" t="s">
        <v>109</v>
      </c>
      <c r="K12" s="81">
        <v>45295</v>
      </c>
      <c r="L12" s="78" t="s">
        <v>236</v>
      </c>
      <c r="M12" s="78" t="s">
        <v>0</v>
      </c>
      <c r="N12" s="78" t="s">
        <v>109</v>
      </c>
      <c r="O12" s="82" t="s">
        <v>109</v>
      </c>
      <c r="P12" s="81">
        <v>45326</v>
      </c>
      <c r="Q12" s="78" t="s">
        <v>239</v>
      </c>
      <c r="R12" s="78" t="s">
        <v>0</v>
      </c>
      <c r="S12" s="78" t="s">
        <v>157</v>
      </c>
      <c r="T12" s="81">
        <v>45355</v>
      </c>
      <c r="U12" s="78" t="s">
        <v>240</v>
      </c>
      <c r="V12" s="78" t="s">
        <v>109</v>
      </c>
      <c r="W12" s="78" t="s">
        <v>109</v>
      </c>
      <c r="X12" s="82" t="s">
        <v>109</v>
      </c>
      <c r="Y12" s="81" t="s">
        <v>109</v>
      </c>
      <c r="Z12" s="78" t="s">
        <v>109</v>
      </c>
      <c r="AA12" s="78" t="s">
        <v>109</v>
      </c>
      <c r="AB12" s="78" t="s">
        <v>109</v>
      </c>
      <c r="AC12" s="82" t="s">
        <v>109</v>
      </c>
      <c r="AD12" s="81" t="s">
        <v>109</v>
      </c>
      <c r="AE12" s="78" t="s">
        <v>109</v>
      </c>
      <c r="AF12" s="78" t="s">
        <v>109</v>
      </c>
      <c r="AG12" s="78" t="s">
        <v>109</v>
      </c>
      <c r="AH12" s="82" t="s">
        <v>109</v>
      </c>
      <c r="AI12" s="81" t="s">
        <v>109</v>
      </c>
      <c r="AJ12" s="78" t="s">
        <v>109</v>
      </c>
      <c r="AK12" s="78" t="s">
        <v>109</v>
      </c>
      <c r="AL12" s="78" t="s">
        <v>109</v>
      </c>
      <c r="AM12" s="21"/>
    </row>
    <row r="13" spans="1:39" ht="25.5" customHeight="1">
      <c r="A13" s="71">
        <v>45235</v>
      </c>
      <c r="B13" s="78" t="s">
        <v>239</v>
      </c>
      <c r="C13" s="83" t="s">
        <v>160</v>
      </c>
      <c r="D13" s="83" t="s">
        <v>160</v>
      </c>
      <c r="E13" s="84" t="s">
        <v>109</v>
      </c>
      <c r="F13" s="81">
        <v>45265</v>
      </c>
      <c r="G13" s="78" t="s">
        <v>241</v>
      </c>
      <c r="H13" s="78" t="s">
        <v>109</v>
      </c>
      <c r="I13" s="78" t="s">
        <v>109</v>
      </c>
      <c r="J13" s="82" t="s">
        <v>109</v>
      </c>
      <c r="K13" s="81">
        <v>45296</v>
      </c>
      <c r="L13" s="78" t="s">
        <v>237</v>
      </c>
      <c r="M13" s="78" t="s">
        <v>109</v>
      </c>
      <c r="N13" s="78" t="s">
        <v>109</v>
      </c>
      <c r="O13" s="82" t="s">
        <v>109</v>
      </c>
      <c r="P13" s="81">
        <v>45327</v>
      </c>
      <c r="Q13" s="78" t="s">
        <v>240</v>
      </c>
      <c r="R13" s="78" t="s">
        <v>109</v>
      </c>
      <c r="S13" s="78" t="s">
        <v>109</v>
      </c>
      <c r="T13" s="81">
        <v>45356</v>
      </c>
      <c r="U13" s="78" t="s">
        <v>241</v>
      </c>
      <c r="V13" s="78" t="s">
        <v>160</v>
      </c>
      <c r="W13" s="78" t="s">
        <v>109</v>
      </c>
      <c r="X13" s="82" t="s">
        <v>109</v>
      </c>
      <c r="Y13" s="81" t="s">
        <v>109</v>
      </c>
      <c r="Z13" s="78" t="s">
        <v>109</v>
      </c>
      <c r="AA13" s="78" t="s">
        <v>109</v>
      </c>
      <c r="AB13" s="78" t="s">
        <v>109</v>
      </c>
      <c r="AC13" s="82" t="s">
        <v>109</v>
      </c>
      <c r="AD13" s="81" t="s">
        <v>109</v>
      </c>
      <c r="AE13" s="78" t="s">
        <v>109</v>
      </c>
      <c r="AF13" s="78" t="s">
        <v>109</v>
      </c>
      <c r="AG13" s="78" t="s">
        <v>109</v>
      </c>
      <c r="AH13" s="82" t="s">
        <v>109</v>
      </c>
      <c r="AI13" s="81" t="s">
        <v>109</v>
      </c>
      <c r="AJ13" s="78" t="s">
        <v>109</v>
      </c>
      <c r="AK13" s="78" t="s">
        <v>109</v>
      </c>
      <c r="AL13" s="78" t="s">
        <v>109</v>
      </c>
      <c r="AM13" s="21"/>
    </row>
    <row r="14" spans="1:39" ht="25.5" customHeight="1">
      <c r="A14" s="71">
        <v>45236</v>
      </c>
      <c r="B14" s="78" t="s">
        <v>240</v>
      </c>
      <c r="C14" s="83" t="s">
        <v>160</v>
      </c>
      <c r="D14" s="83" t="s">
        <v>109</v>
      </c>
      <c r="E14" s="84" t="s">
        <v>109</v>
      </c>
      <c r="F14" s="81">
        <v>45266</v>
      </c>
      <c r="G14" s="78" t="s">
        <v>235</v>
      </c>
      <c r="H14" s="78" t="s">
        <v>109</v>
      </c>
      <c r="I14" s="78" t="s">
        <v>109</v>
      </c>
      <c r="J14" s="82" t="s">
        <v>109</v>
      </c>
      <c r="K14" s="81">
        <v>45297</v>
      </c>
      <c r="L14" s="78" t="s">
        <v>238</v>
      </c>
      <c r="M14" s="78" t="s">
        <v>109</v>
      </c>
      <c r="N14" s="78" t="s">
        <v>109</v>
      </c>
      <c r="O14" s="82" t="s">
        <v>109</v>
      </c>
      <c r="P14" s="81">
        <v>45328</v>
      </c>
      <c r="Q14" s="78" t="s">
        <v>241</v>
      </c>
      <c r="R14" s="78" t="s">
        <v>109</v>
      </c>
      <c r="S14" s="78" t="s">
        <v>109</v>
      </c>
      <c r="T14" s="81">
        <v>45357</v>
      </c>
      <c r="U14" s="78" t="s">
        <v>235</v>
      </c>
      <c r="V14" s="78" t="s">
        <v>160</v>
      </c>
      <c r="W14" s="78" t="s">
        <v>109</v>
      </c>
      <c r="X14" s="82" t="s">
        <v>109</v>
      </c>
      <c r="Y14" s="81" t="s">
        <v>109</v>
      </c>
      <c r="Z14" s="78" t="s">
        <v>109</v>
      </c>
      <c r="AA14" s="78" t="s">
        <v>109</v>
      </c>
      <c r="AB14" s="78" t="s">
        <v>109</v>
      </c>
      <c r="AC14" s="82" t="s">
        <v>109</v>
      </c>
      <c r="AD14" s="81" t="s">
        <v>109</v>
      </c>
      <c r="AE14" s="78" t="s">
        <v>109</v>
      </c>
      <c r="AF14" s="78" t="s">
        <v>109</v>
      </c>
      <c r="AG14" s="78" t="s">
        <v>109</v>
      </c>
      <c r="AH14" s="82" t="s">
        <v>109</v>
      </c>
      <c r="AI14" s="81" t="s">
        <v>109</v>
      </c>
      <c r="AJ14" s="78" t="s">
        <v>109</v>
      </c>
      <c r="AK14" s="78" t="s">
        <v>109</v>
      </c>
      <c r="AL14" s="78" t="s">
        <v>109</v>
      </c>
      <c r="AM14" s="21"/>
    </row>
    <row r="15" spans="1:39" ht="25.5" customHeight="1">
      <c r="A15" s="71">
        <v>45237</v>
      </c>
      <c r="B15" s="78" t="s">
        <v>241</v>
      </c>
      <c r="C15" s="83" t="s">
        <v>160</v>
      </c>
      <c r="D15" s="83" t="s">
        <v>109</v>
      </c>
      <c r="E15" s="84" t="s">
        <v>109</v>
      </c>
      <c r="F15" s="81">
        <v>45267</v>
      </c>
      <c r="G15" s="78" t="s">
        <v>236</v>
      </c>
      <c r="H15" s="78" t="s">
        <v>110</v>
      </c>
      <c r="I15" s="78" t="s">
        <v>109</v>
      </c>
      <c r="J15" s="82" t="s">
        <v>109</v>
      </c>
      <c r="K15" s="81">
        <v>45298</v>
      </c>
      <c r="L15" s="78" t="s">
        <v>239</v>
      </c>
      <c r="M15" s="78" t="s">
        <v>0</v>
      </c>
      <c r="N15" s="78" t="s">
        <v>157</v>
      </c>
      <c r="O15" s="82" t="s">
        <v>109</v>
      </c>
      <c r="P15" s="81">
        <v>45329</v>
      </c>
      <c r="Q15" s="78" t="s">
        <v>235</v>
      </c>
      <c r="R15" s="78" t="s">
        <v>109</v>
      </c>
      <c r="S15" s="78" t="s">
        <v>109</v>
      </c>
      <c r="T15" s="81">
        <v>45358</v>
      </c>
      <c r="U15" s="78" t="s">
        <v>236</v>
      </c>
      <c r="V15" s="78" t="s">
        <v>160</v>
      </c>
      <c r="W15" s="78" t="s">
        <v>109</v>
      </c>
      <c r="X15" s="82" t="s">
        <v>109</v>
      </c>
      <c r="Y15" s="81" t="s">
        <v>109</v>
      </c>
      <c r="Z15" s="78" t="s">
        <v>109</v>
      </c>
      <c r="AA15" s="78" t="s">
        <v>109</v>
      </c>
      <c r="AB15" s="78" t="s">
        <v>109</v>
      </c>
      <c r="AC15" s="82" t="s">
        <v>109</v>
      </c>
      <c r="AD15" s="81" t="s">
        <v>109</v>
      </c>
      <c r="AE15" s="78" t="s">
        <v>109</v>
      </c>
      <c r="AF15" s="78" t="s">
        <v>109</v>
      </c>
      <c r="AG15" s="78" t="s">
        <v>109</v>
      </c>
      <c r="AH15" s="82" t="s">
        <v>109</v>
      </c>
      <c r="AI15" s="81" t="s">
        <v>109</v>
      </c>
      <c r="AJ15" s="78" t="s">
        <v>109</v>
      </c>
      <c r="AK15" s="78" t="s">
        <v>109</v>
      </c>
      <c r="AL15" s="78" t="s">
        <v>109</v>
      </c>
      <c r="AM15" s="21"/>
    </row>
    <row r="16" spans="1:39" ht="25.5" customHeight="1">
      <c r="A16" s="71">
        <v>45238</v>
      </c>
      <c r="B16" s="78" t="s">
        <v>235</v>
      </c>
      <c r="C16" s="83" t="s">
        <v>160</v>
      </c>
      <c r="D16" s="83" t="s">
        <v>109</v>
      </c>
      <c r="E16" s="84" t="s">
        <v>109</v>
      </c>
      <c r="F16" s="81">
        <v>45268</v>
      </c>
      <c r="G16" s="78" t="s">
        <v>237</v>
      </c>
      <c r="H16" s="78" t="s">
        <v>109</v>
      </c>
      <c r="I16" s="78" t="s">
        <v>109</v>
      </c>
      <c r="J16" s="82" t="s">
        <v>109</v>
      </c>
      <c r="K16" s="81">
        <v>45299</v>
      </c>
      <c r="L16" s="78" t="s">
        <v>240</v>
      </c>
      <c r="M16" s="78" t="s">
        <v>0</v>
      </c>
      <c r="N16" s="78" t="s">
        <v>157</v>
      </c>
      <c r="O16" s="82" t="s">
        <v>263</v>
      </c>
      <c r="P16" s="81">
        <v>45330</v>
      </c>
      <c r="Q16" s="78" t="s">
        <v>236</v>
      </c>
      <c r="R16" s="78" t="s">
        <v>109</v>
      </c>
      <c r="S16" s="78" t="s">
        <v>109</v>
      </c>
      <c r="T16" s="81">
        <v>45359</v>
      </c>
      <c r="U16" s="78" t="s">
        <v>237</v>
      </c>
      <c r="V16" s="78" t="s">
        <v>160</v>
      </c>
      <c r="W16" s="78" t="s">
        <v>109</v>
      </c>
      <c r="X16" s="82" t="s">
        <v>109</v>
      </c>
      <c r="Y16" s="81" t="s">
        <v>109</v>
      </c>
      <c r="Z16" s="78" t="s">
        <v>109</v>
      </c>
      <c r="AA16" s="78" t="s">
        <v>109</v>
      </c>
      <c r="AB16" s="78" t="s">
        <v>109</v>
      </c>
      <c r="AC16" s="82" t="s">
        <v>109</v>
      </c>
      <c r="AD16" s="81" t="s">
        <v>109</v>
      </c>
      <c r="AE16" s="78" t="s">
        <v>109</v>
      </c>
      <c r="AF16" s="78" t="s">
        <v>109</v>
      </c>
      <c r="AG16" s="78" t="s">
        <v>109</v>
      </c>
      <c r="AH16" s="82" t="s">
        <v>109</v>
      </c>
      <c r="AI16" s="81" t="s">
        <v>109</v>
      </c>
      <c r="AJ16" s="78" t="s">
        <v>109</v>
      </c>
      <c r="AK16" s="78" t="s">
        <v>109</v>
      </c>
      <c r="AL16" s="78" t="s">
        <v>109</v>
      </c>
      <c r="AM16" s="21"/>
    </row>
    <row r="17" spans="1:39" ht="25.5" customHeight="1">
      <c r="A17" s="71">
        <v>45239</v>
      </c>
      <c r="B17" s="78" t="s">
        <v>236</v>
      </c>
      <c r="C17" s="83" t="s">
        <v>160</v>
      </c>
      <c r="D17" s="83" t="s">
        <v>109</v>
      </c>
      <c r="E17" s="84" t="s">
        <v>109</v>
      </c>
      <c r="F17" s="81">
        <v>45269</v>
      </c>
      <c r="G17" s="78" t="s">
        <v>238</v>
      </c>
      <c r="H17" s="78" t="s">
        <v>109</v>
      </c>
      <c r="I17" s="78" t="s">
        <v>109</v>
      </c>
      <c r="J17" s="82" t="s">
        <v>109</v>
      </c>
      <c r="K17" s="81">
        <v>45300</v>
      </c>
      <c r="L17" s="78" t="s">
        <v>241</v>
      </c>
      <c r="M17" s="78" t="s">
        <v>109</v>
      </c>
      <c r="N17" s="78" t="s">
        <v>109</v>
      </c>
      <c r="O17" s="82" t="s">
        <v>109</v>
      </c>
      <c r="P17" s="81">
        <v>45331</v>
      </c>
      <c r="Q17" s="78" t="s">
        <v>237</v>
      </c>
      <c r="R17" s="78" t="s">
        <v>109</v>
      </c>
      <c r="S17" s="78" t="s">
        <v>109</v>
      </c>
      <c r="T17" s="81">
        <v>45360</v>
      </c>
      <c r="U17" s="78" t="s">
        <v>238</v>
      </c>
      <c r="V17" s="78" t="s">
        <v>160</v>
      </c>
      <c r="W17" s="78" t="s">
        <v>160</v>
      </c>
      <c r="X17" s="82" t="s">
        <v>109</v>
      </c>
      <c r="Y17" s="81" t="s">
        <v>109</v>
      </c>
      <c r="Z17" s="78" t="s">
        <v>109</v>
      </c>
      <c r="AA17" s="78" t="s">
        <v>109</v>
      </c>
      <c r="AB17" s="78" t="s">
        <v>109</v>
      </c>
      <c r="AC17" s="82" t="s">
        <v>109</v>
      </c>
      <c r="AD17" s="81" t="s">
        <v>109</v>
      </c>
      <c r="AE17" s="78" t="s">
        <v>109</v>
      </c>
      <c r="AF17" s="78" t="s">
        <v>109</v>
      </c>
      <c r="AG17" s="78" t="s">
        <v>109</v>
      </c>
      <c r="AH17" s="82" t="s">
        <v>109</v>
      </c>
      <c r="AI17" s="81" t="s">
        <v>109</v>
      </c>
      <c r="AJ17" s="78" t="s">
        <v>109</v>
      </c>
      <c r="AK17" s="78" t="s">
        <v>109</v>
      </c>
      <c r="AL17" s="78" t="s">
        <v>109</v>
      </c>
      <c r="AM17" s="21"/>
    </row>
    <row r="18" spans="1:39" ht="25.5" customHeight="1">
      <c r="A18" s="71">
        <v>45240</v>
      </c>
      <c r="B18" s="78" t="s">
        <v>237</v>
      </c>
      <c r="C18" s="83" t="s">
        <v>160</v>
      </c>
      <c r="D18" s="83" t="s">
        <v>109</v>
      </c>
      <c r="E18" s="84" t="s">
        <v>109</v>
      </c>
      <c r="F18" s="81">
        <v>45270</v>
      </c>
      <c r="G18" s="78" t="s">
        <v>239</v>
      </c>
      <c r="H18" s="78" t="s">
        <v>0</v>
      </c>
      <c r="I18" s="78" t="s">
        <v>157</v>
      </c>
      <c r="J18" s="82" t="s">
        <v>109</v>
      </c>
      <c r="K18" s="81">
        <v>45301</v>
      </c>
      <c r="L18" s="78" t="s">
        <v>235</v>
      </c>
      <c r="M18" s="78" t="s">
        <v>109</v>
      </c>
      <c r="N18" s="78" t="s">
        <v>109</v>
      </c>
      <c r="O18" s="82" t="s">
        <v>109</v>
      </c>
      <c r="P18" s="81">
        <v>45332</v>
      </c>
      <c r="Q18" s="78" t="s">
        <v>238</v>
      </c>
      <c r="R18" s="78" t="s">
        <v>0</v>
      </c>
      <c r="S18" s="78" t="s">
        <v>157</v>
      </c>
      <c r="T18" s="81">
        <v>45361</v>
      </c>
      <c r="U18" s="78" t="s">
        <v>239</v>
      </c>
      <c r="V18" s="78" t="s">
        <v>160</v>
      </c>
      <c r="W18" s="78" t="s">
        <v>160</v>
      </c>
      <c r="X18" s="82" t="s">
        <v>109</v>
      </c>
      <c r="Y18" s="81" t="s">
        <v>109</v>
      </c>
      <c r="Z18" s="78" t="s">
        <v>109</v>
      </c>
      <c r="AA18" s="78" t="s">
        <v>109</v>
      </c>
      <c r="AB18" s="78" t="s">
        <v>109</v>
      </c>
      <c r="AC18" s="82" t="s">
        <v>109</v>
      </c>
      <c r="AD18" s="81" t="s">
        <v>109</v>
      </c>
      <c r="AE18" s="78" t="s">
        <v>109</v>
      </c>
      <c r="AF18" s="78" t="s">
        <v>109</v>
      </c>
      <c r="AG18" s="78" t="s">
        <v>109</v>
      </c>
      <c r="AH18" s="82" t="s">
        <v>109</v>
      </c>
      <c r="AI18" s="81" t="s">
        <v>109</v>
      </c>
      <c r="AJ18" s="78" t="s">
        <v>109</v>
      </c>
      <c r="AK18" s="78" t="s">
        <v>109</v>
      </c>
      <c r="AL18" s="78" t="s">
        <v>109</v>
      </c>
      <c r="AM18" s="21"/>
    </row>
    <row r="19" spans="1:39" ht="25.5" customHeight="1">
      <c r="A19" s="71">
        <v>45241</v>
      </c>
      <c r="B19" s="78" t="s">
        <v>238</v>
      </c>
      <c r="C19" s="83" t="s">
        <v>160</v>
      </c>
      <c r="D19" s="83" t="s">
        <v>160</v>
      </c>
      <c r="E19" s="84" t="s">
        <v>109</v>
      </c>
      <c r="F19" s="81">
        <v>45271</v>
      </c>
      <c r="G19" s="78" t="s">
        <v>240</v>
      </c>
      <c r="H19" s="78" t="s">
        <v>109</v>
      </c>
      <c r="I19" s="78" t="s">
        <v>109</v>
      </c>
      <c r="J19" s="82" t="s">
        <v>109</v>
      </c>
      <c r="K19" s="81">
        <v>45302</v>
      </c>
      <c r="L19" s="78" t="s">
        <v>236</v>
      </c>
      <c r="M19" s="78" t="s">
        <v>109</v>
      </c>
      <c r="N19" s="78" t="s">
        <v>109</v>
      </c>
      <c r="O19" s="82" t="s">
        <v>109</v>
      </c>
      <c r="P19" s="81">
        <v>45333</v>
      </c>
      <c r="Q19" s="78" t="s">
        <v>239</v>
      </c>
      <c r="R19" s="78" t="s">
        <v>0</v>
      </c>
      <c r="S19" s="78" t="s">
        <v>157</v>
      </c>
      <c r="T19" s="81">
        <v>45362</v>
      </c>
      <c r="U19" s="78" t="s">
        <v>240</v>
      </c>
      <c r="V19" s="78" t="s">
        <v>160</v>
      </c>
      <c r="W19" s="78" t="s">
        <v>109</v>
      </c>
      <c r="X19" s="82" t="s">
        <v>109</v>
      </c>
      <c r="Y19" s="81" t="s">
        <v>109</v>
      </c>
      <c r="Z19" s="78" t="s">
        <v>109</v>
      </c>
      <c r="AA19" s="78" t="s">
        <v>109</v>
      </c>
      <c r="AB19" s="78" t="s">
        <v>109</v>
      </c>
      <c r="AC19" s="82" t="s">
        <v>109</v>
      </c>
      <c r="AD19" s="81" t="s">
        <v>109</v>
      </c>
      <c r="AE19" s="78" t="s">
        <v>109</v>
      </c>
      <c r="AF19" s="78" t="s">
        <v>109</v>
      </c>
      <c r="AG19" s="78" t="s">
        <v>109</v>
      </c>
      <c r="AH19" s="82" t="s">
        <v>109</v>
      </c>
      <c r="AI19" s="81" t="s">
        <v>109</v>
      </c>
      <c r="AJ19" s="78" t="s">
        <v>109</v>
      </c>
      <c r="AK19" s="78" t="s">
        <v>109</v>
      </c>
      <c r="AL19" s="78" t="s">
        <v>109</v>
      </c>
      <c r="AM19" s="21"/>
    </row>
    <row r="20" spans="1:39" ht="25.5" customHeight="1">
      <c r="A20" s="71">
        <v>45242</v>
      </c>
      <c r="B20" s="78" t="s">
        <v>239</v>
      </c>
      <c r="C20" s="83" t="s">
        <v>160</v>
      </c>
      <c r="D20" s="83" t="s">
        <v>160</v>
      </c>
      <c r="E20" s="84" t="s">
        <v>109</v>
      </c>
      <c r="F20" s="81">
        <v>45272</v>
      </c>
      <c r="G20" s="78" t="s">
        <v>241</v>
      </c>
      <c r="H20" s="78" t="s">
        <v>109</v>
      </c>
      <c r="I20" s="78" t="s">
        <v>109</v>
      </c>
      <c r="J20" s="82" t="s">
        <v>109</v>
      </c>
      <c r="K20" s="81">
        <v>45303</v>
      </c>
      <c r="L20" s="78" t="s">
        <v>237</v>
      </c>
      <c r="M20" s="78" t="s">
        <v>109</v>
      </c>
      <c r="N20" s="78" t="s">
        <v>109</v>
      </c>
      <c r="O20" s="82" t="s">
        <v>109</v>
      </c>
      <c r="P20" s="81">
        <v>45334</v>
      </c>
      <c r="Q20" s="78" t="s">
        <v>240</v>
      </c>
      <c r="R20" s="78" t="s">
        <v>109</v>
      </c>
      <c r="S20" s="78" t="s">
        <v>109</v>
      </c>
      <c r="T20" s="81">
        <v>45363</v>
      </c>
      <c r="U20" s="78" t="s">
        <v>241</v>
      </c>
      <c r="V20" s="78" t="s">
        <v>160</v>
      </c>
      <c r="W20" s="78" t="s">
        <v>109</v>
      </c>
      <c r="X20" s="82" t="s">
        <v>109</v>
      </c>
      <c r="Y20" s="81" t="s">
        <v>109</v>
      </c>
      <c r="Z20" s="78" t="s">
        <v>109</v>
      </c>
      <c r="AA20" s="78" t="s">
        <v>109</v>
      </c>
      <c r="AB20" s="78" t="s">
        <v>109</v>
      </c>
      <c r="AC20" s="82" t="s">
        <v>109</v>
      </c>
      <c r="AD20" s="81" t="s">
        <v>109</v>
      </c>
      <c r="AE20" s="78" t="s">
        <v>109</v>
      </c>
      <c r="AF20" s="78" t="s">
        <v>109</v>
      </c>
      <c r="AG20" s="78" t="s">
        <v>109</v>
      </c>
      <c r="AH20" s="82" t="s">
        <v>109</v>
      </c>
      <c r="AI20" s="81" t="s">
        <v>109</v>
      </c>
      <c r="AJ20" s="78" t="s">
        <v>109</v>
      </c>
      <c r="AK20" s="78" t="s">
        <v>109</v>
      </c>
      <c r="AL20" s="78" t="s">
        <v>109</v>
      </c>
      <c r="AM20" s="21"/>
    </row>
    <row r="21" spans="1:39" ht="25.5" customHeight="1">
      <c r="A21" s="71">
        <v>45243</v>
      </c>
      <c r="B21" s="78" t="s">
        <v>240</v>
      </c>
      <c r="C21" s="83" t="s">
        <v>160</v>
      </c>
      <c r="D21" s="83" t="s">
        <v>109</v>
      </c>
      <c r="E21" s="84" t="s">
        <v>109</v>
      </c>
      <c r="F21" s="81">
        <v>45273</v>
      </c>
      <c r="G21" s="78" t="s">
        <v>235</v>
      </c>
      <c r="H21" s="78" t="s">
        <v>110</v>
      </c>
      <c r="I21" s="78" t="s">
        <v>109</v>
      </c>
      <c r="J21" s="82" t="s">
        <v>109</v>
      </c>
      <c r="K21" s="81">
        <v>45304</v>
      </c>
      <c r="L21" s="78" t="s">
        <v>238</v>
      </c>
      <c r="M21" s="78" t="s">
        <v>0</v>
      </c>
      <c r="N21" s="78" t="s">
        <v>157</v>
      </c>
      <c r="O21" s="82" t="s">
        <v>109</v>
      </c>
      <c r="P21" s="81">
        <v>45335</v>
      </c>
      <c r="Q21" s="78" t="s">
        <v>241</v>
      </c>
      <c r="R21" s="78" t="s">
        <v>109</v>
      </c>
      <c r="S21" s="78" t="s">
        <v>109</v>
      </c>
      <c r="T21" s="81">
        <v>45364</v>
      </c>
      <c r="U21" s="78" t="s">
        <v>235</v>
      </c>
      <c r="V21" s="78" t="s">
        <v>160</v>
      </c>
      <c r="W21" s="78" t="s">
        <v>109</v>
      </c>
      <c r="X21" s="82" t="s">
        <v>109</v>
      </c>
      <c r="Y21" s="81" t="s">
        <v>109</v>
      </c>
      <c r="Z21" s="78" t="s">
        <v>109</v>
      </c>
      <c r="AA21" s="78" t="s">
        <v>109</v>
      </c>
      <c r="AB21" s="78" t="s">
        <v>109</v>
      </c>
      <c r="AC21" s="82" t="s">
        <v>109</v>
      </c>
      <c r="AD21" s="81" t="s">
        <v>109</v>
      </c>
      <c r="AE21" s="78" t="s">
        <v>109</v>
      </c>
      <c r="AF21" s="78" t="s">
        <v>109</v>
      </c>
      <c r="AG21" s="78" t="s">
        <v>109</v>
      </c>
      <c r="AH21" s="82" t="s">
        <v>109</v>
      </c>
      <c r="AI21" s="81" t="s">
        <v>109</v>
      </c>
      <c r="AJ21" s="78" t="s">
        <v>109</v>
      </c>
      <c r="AK21" s="78" t="s">
        <v>109</v>
      </c>
      <c r="AL21" s="78" t="s">
        <v>109</v>
      </c>
      <c r="AM21" s="21"/>
    </row>
    <row r="22" spans="1:39" ht="25.5" customHeight="1">
      <c r="A22" s="71">
        <v>45244</v>
      </c>
      <c r="B22" s="78" t="s">
        <v>241</v>
      </c>
      <c r="C22" s="83" t="s">
        <v>160</v>
      </c>
      <c r="D22" s="83" t="s">
        <v>109</v>
      </c>
      <c r="E22" s="84" t="s">
        <v>109</v>
      </c>
      <c r="F22" s="81">
        <v>45274</v>
      </c>
      <c r="G22" s="78" t="s">
        <v>236</v>
      </c>
      <c r="H22" s="78" t="s">
        <v>109</v>
      </c>
      <c r="I22" s="78" t="s">
        <v>109</v>
      </c>
      <c r="J22" s="82" t="s">
        <v>109</v>
      </c>
      <c r="K22" s="81">
        <v>45305</v>
      </c>
      <c r="L22" s="78" t="s">
        <v>239</v>
      </c>
      <c r="M22" s="78" t="s">
        <v>0</v>
      </c>
      <c r="N22" s="78" t="s">
        <v>157</v>
      </c>
      <c r="O22" s="82" t="s">
        <v>109</v>
      </c>
      <c r="P22" s="81">
        <v>45336</v>
      </c>
      <c r="Q22" s="78" t="s">
        <v>235</v>
      </c>
      <c r="R22" s="78" t="s">
        <v>109</v>
      </c>
      <c r="S22" s="78" t="s">
        <v>109</v>
      </c>
      <c r="T22" s="81">
        <v>45365</v>
      </c>
      <c r="U22" s="78" t="s">
        <v>236</v>
      </c>
      <c r="V22" s="78" t="s">
        <v>160</v>
      </c>
      <c r="W22" s="78" t="s">
        <v>109</v>
      </c>
      <c r="X22" s="82" t="s">
        <v>109</v>
      </c>
      <c r="Y22" s="81" t="s">
        <v>109</v>
      </c>
      <c r="Z22" s="78" t="s">
        <v>109</v>
      </c>
      <c r="AA22" s="78" t="s">
        <v>109</v>
      </c>
      <c r="AB22" s="78" t="s">
        <v>109</v>
      </c>
      <c r="AC22" s="82" t="s">
        <v>109</v>
      </c>
      <c r="AD22" s="81" t="s">
        <v>109</v>
      </c>
      <c r="AE22" s="78" t="s">
        <v>109</v>
      </c>
      <c r="AF22" s="78" t="s">
        <v>109</v>
      </c>
      <c r="AG22" s="78" t="s">
        <v>109</v>
      </c>
      <c r="AH22" s="82" t="s">
        <v>109</v>
      </c>
      <c r="AI22" s="81" t="s">
        <v>109</v>
      </c>
      <c r="AJ22" s="78" t="s">
        <v>109</v>
      </c>
      <c r="AK22" s="78" t="s">
        <v>109</v>
      </c>
      <c r="AL22" s="78" t="s">
        <v>109</v>
      </c>
      <c r="AM22" s="21"/>
    </row>
    <row r="23" spans="1:39" ht="25.5" customHeight="1">
      <c r="A23" s="71">
        <v>45245</v>
      </c>
      <c r="B23" s="78" t="s">
        <v>235</v>
      </c>
      <c r="C23" s="83" t="s">
        <v>160</v>
      </c>
      <c r="D23" s="83" t="s">
        <v>109</v>
      </c>
      <c r="E23" s="84" t="s">
        <v>109</v>
      </c>
      <c r="F23" s="81">
        <v>45275</v>
      </c>
      <c r="G23" s="78" t="s">
        <v>237</v>
      </c>
      <c r="H23" s="78" t="s">
        <v>109</v>
      </c>
      <c r="I23" s="78" t="s">
        <v>109</v>
      </c>
      <c r="J23" s="82" t="s">
        <v>109</v>
      </c>
      <c r="K23" s="81">
        <v>45306</v>
      </c>
      <c r="L23" s="78" t="s">
        <v>240</v>
      </c>
      <c r="M23" s="78" t="s">
        <v>109</v>
      </c>
      <c r="N23" s="78" t="s">
        <v>109</v>
      </c>
      <c r="O23" s="82" t="s">
        <v>109</v>
      </c>
      <c r="P23" s="81">
        <v>45337</v>
      </c>
      <c r="Q23" s="78" t="s">
        <v>236</v>
      </c>
      <c r="R23" s="78" t="s">
        <v>109</v>
      </c>
      <c r="S23" s="78" t="s">
        <v>109</v>
      </c>
      <c r="T23" s="81">
        <v>45366</v>
      </c>
      <c r="U23" s="78" t="s">
        <v>237</v>
      </c>
      <c r="V23" s="78" t="s">
        <v>160</v>
      </c>
      <c r="W23" s="78" t="s">
        <v>109</v>
      </c>
      <c r="X23" s="82" t="s">
        <v>109</v>
      </c>
      <c r="Y23" s="81" t="s">
        <v>109</v>
      </c>
      <c r="Z23" s="78" t="s">
        <v>109</v>
      </c>
      <c r="AA23" s="78" t="s">
        <v>109</v>
      </c>
      <c r="AB23" s="78" t="s">
        <v>109</v>
      </c>
      <c r="AC23" s="82" t="s">
        <v>109</v>
      </c>
      <c r="AD23" s="81" t="s">
        <v>109</v>
      </c>
      <c r="AE23" s="78" t="s">
        <v>109</v>
      </c>
      <c r="AF23" s="78" t="s">
        <v>109</v>
      </c>
      <c r="AG23" s="78" t="s">
        <v>109</v>
      </c>
      <c r="AH23" s="82" t="s">
        <v>109</v>
      </c>
      <c r="AI23" s="81" t="s">
        <v>109</v>
      </c>
      <c r="AJ23" s="78" t="s">
        <v>109</v>
      </c>
      <c r="AK23" s="78" t="s">
        <v>109</v>
      </c>
      <c r="AL23" s="78" t="s">
        <v>109</v>
      </c>
      <c r="AM23" s="21"/>
    </row>
    <row r="24" spans="1:39" ht="25.5" customHeight="1">
      <c r="A24" s="71">
        <v>45246</v>
      </c>
      <c r="B24" s="78" t="s">
        <v>236</v>
      </c>
      <c r="C24" s="83" t="s">
        <v>160</v>
      </c>
      <c r="D24" s="83" t="s">
        <v>109</v>
      </c>
      <c r="E24" s="84" t="s">
        <v>109</v>
      </c>
      <c r="F24" s="81">
        <v>45276</v>
      </c>
      <c r="G24" s="78" t="s">
        <v>238</v>
      </c>
      <c r="H24" s="78" t="s">
        <v>0</v>
      </c>
      <c r="I24" s="78" t="s">
        <v>157</v>
      </c>
      <c r="J24" s="82" t="s">
        <v>109</v>
      </c>
      <c r="K24" s="81">
        <v>45307</v>
      </c>
      <c r="L24" s="78" t="s">
        <v>241</v>
      </c>
      <c r="M24" s="78" t="s">
        <v>109</v>
      </c>
      <c r="N24" s="78" t="s">
        <v>109</v>
      </c>
      <c r="O24" s="82" t="s">
        <v>109</v>
      </c>
      <c r="P24" s="81">
        <v>45338</v>
      </c>
      <c r="Q24" s="78" t="s">
        <v>237</v>
      </c>
      <c r="R24" s="78" t="s">
        <v>109</v>
      </c>
      <c r="S24" s="78" t="s">
        <v>109</v>
      </c>
      <c r="T24" s="81">
        <v>45367</v>
      </c>
      <c r="U24" s="78" t="s">
        <v>238</v>
      </c>
      <c r="V24" s="78" t="s">
        <v>160</v>
      </c>
      <c r="W24" s="78" t="s">
        <v>160</v>
      </c>
      <c r="X24" s="82" t="s">
        <v>109</v>
      </c>
      <c r="Y24" s="81" t="s">
        <v>109</v>
      </c>
      <c r="Z24" s="78" t="s">
        <v>109</v>
      </c>
      <c r="AA24" s="78" t="s">
        <v>109</v>
      </c>
      <c r="AB24" s="78" t="s">
        <v>109</v>
      </c>
      <c r="AC24" s="82" t="s">
        <v>109</v>
      </c>
      <c r="AD24" s="81" t="s">
        <v>109</v>
      </c>
      <c r="AE24" s="78" t="s">
        <v>109</v>
      </c>
      <c r="AF24" s="78" t="s">
        <v>109</v>
      </c>
      <c r="AG24" s="78" t="s">
        <v>109</v>
      </c>
      <c r="AH24" s="82" t="s">
        <v>109</v>
      </c>
      <c r="AI24" s="81" t="s">
        <v>109</v>
      </c>
      <c r="AJ24" s="78" t="s">
        <v>109</v>
      </c>
      <c r="AK24" s="78" t="s">
        <v>109</v>
      </c>
      <c r="AL24" s="78" t="s">
        <v>109</v>
      </c>
      <c r="AM24" s="21"/>
    </row>
    <row r="25" spans="1:39" ht="25.5" customHeight="1">
      <c r="A25" s="71">
        <v>45247</v>
      </c>
      <c r="B25" s="78" t="s">
        <v>237</v>
      </c>
      <c r="C25" s="83" t="s">
        <v>160</v>
      </c>
      <c r="D25" s="83" t="s">
        <v>109</v>
      </c>
      <c r="E25" s="84" t="s">
        <v>109</v>
      </c>
      <c r="F25" s="81">
        <v>45277</v>
      </c>
      <c r="G25" s="78" t="s">
        <v>239</v>
      </c>
      <c r="H25" s="78" t="s">
        <v>0</v>
      </c>
      <c r="I25" s="78" t="s">
        <v>157</v>
      </c>
      <c r="J25" s="82" t="s">
        <v>109</v>
      </c>
      <c r="K25" s="81">
        <v>45308</v>
      </c>
      <c r="L25" s="78" t="s">
        <v>235</v>
      </c>
      <c r="M25" s="78" t="s">
        <v>110</v>
      </c>
      <c r="N25" s="78" t="s">
        <v>109</v>
      </c>
      <c r="O25" s="82" t="s">
        <v>109</v>
      </c>
      <c r="P25" s="81">
        <v>45339</v>
      </c>
      <c r="Q25" s="78" t="s">
        <v>238</v>
      </c>
      <c r="R25" s="78" t="s">
        <v>0</v>
      </c>
      <c r="S25" s="78" t="s">
        <v>157</v>
      </c>
      <c r="T25" s="81">
        <v>45368</v>
      </c>
      <c r="U25" s="78" t="s">
        <v>239</v>
      </c>
      <c r="V25" s="78" t="s">
        <v>160</v>
      </c>
      <c r="W25" s="78" t="s">
        <v>160</v>
      </c>
      <c r="X25" s="82" t="s">
        <v>109</v>
      </c>
      <c r="Y25" s="81" t="s">
        <v>109</v>
      </c>
      <c r="Z25" s="78" t="s">
        <v>109</v>
      </c>
      <c r="AA25" s="78" t="s">
        <v>109</v>
      </c>
      <c r="AB25" s="78" t="s">
        <v>109</v>
      </c>
      <c r="AC25" s="82" t="s">
        <v>109</v>
      </c>
      <c r="AD25" s="81" t="s">
        <v>109</v>
      </c>
      <c r="AE25" s="78" t="s">
        <v>109</v>
      </c>
      <c r="AF25" s="78" t="s">
        <v>109</v>
      </c>
      <c r="AG25" s="78" t="s">
        <v>109</v>
      </c>
      <c r="AH25" s="82" t="s">
        <v>109</v>
      </c>
      <c r="AI25" s="81" t="s">
        <v>109</v>
      </c>
      <c r="AJ25" s="78" t="s">
        <v>109</v>
      </c>
      <c r="AK25" s="78" t="s">
        <v>109</v>
      </c>
      <c r="AL25" s="78" t="s">
        <v>109</v>
      </c>
      <c r="AM25" s="21"/>
    </row>
    <row r="26" spans="1:39" ht="25.5" customHeight="1">
      <c r="A26" s="71">
        <v>45248</v>
      </c>
      <c r="B26" s="78" t="s">
        <v>238</v>
      </c>
      <c r="C26" s="83" t="s">
        <v>160</v>
      </c>
      <c r="D26" s="83" t="s">
        <v>160</v>
      </c>
      <c r="E26" s="84" t="s">
        <v>109</v>
      </c>
      <c r="F26" s="81">
        <v>45278</v>
      </c>
      <c r="G26" s="78" t="s">
        <v>240</v>
      </c>
      <c r="H26" s="78" t="s">
        <v>109</v>
      </c>
      <c r="I26" s="78" t="s">
        <v>109</v>
      </c>
      <c r="J26" s="82" t="s">
        <v>109</v>
      </c>
      <c r="K26" s="81">
        <v>45309</v>
      </c>
      <c r="L26" s="78" t="s">
        <v>236</v>
      </c>
      <c r="M26" s="78" t="s">
        <v>110</v>
      </c>
      <c r="N26" s="78" t="s">
        <v>109</v>
      </c>
      <c r="O26" s="82" t="s">
        <v>109</v>
      </c>
      <c r="P26" s="81">
        <v>45340</v>
      </c>
      <c r="Q26" s="78" t="s">
        <v>239</v>
      </c>
      <c r="R26" s="78" t="s">
        <v>0</v>
      </c>
      <c r="S26" s="78" t="s">
        <v>157</v>
      </c>
      <c r="T26" s="81">
        <v>45369</v>
      </c>
      <c r="U26" s="78" t="s">
        <v>240</v>
      </c>
      <c r="V26" s="78" t="s">
        <v>160</v>
      </c>
      <c r="W26" s="78" t="s">
        <v>109</v>
      </c>
      <c r="X26" s="82" t="s">
        <v>109</v>
      </c>
      <c r="Y26" s="81" t="s">
        <v>109</v>
      </c>
      <c r="Z26" s="78" t="s">
        <v>109</v>
      </c>
      <c r="AA26" s="78" t="s">
        <v>109</v>
      </c>
      <c r="AB26" s="78" t="s">
        <v>109</v>
      </c>
      <c r="AC26" s="82" t="s">
        <v>109</v>
      </c>
      <c r="AD26" s="81" t="s">
        <v>109</v>
      </c>
      <c r="AE26" s="78" t="s">
        <v>109</v>
      </c>
      <c r="AF26" s="78" t="s">
        <v>109</v>
      </c>
      <c r="AG26" s="78" t="s">
        <v>109</v>
      </c>
      <c r="AH26" s="82" t="s">
        <v>109</v>
      </c>
      <c r="AI26" s="81" t="s">
        <v>109</v>
      </c>
      <c r="AJ26" s="78" t="s">
        <v>109</v>
      </c>
      <c r="AK26" s="78" t="s">
        <v>109</v>
      </c>
      <c r="AL26" s="78" t="s">
        <v>109</v>
      </c>
      <c r="AM26" s="21"/>
    </row>
    <row r="27" spans="1:39" ht="25.5" customHeight="1">
      <c r="A27" s="71">
        <v>45249</v>
      </c>
      <c r="B27" s="78" t="s">
        <v>239</v>
      </c>
      <c r="C27" s="83" t="s">
        <v>160</v>
      </c>
      <c r="D27" s="83" t="s">
        <v>160</v>
      </c>
      <c r="E27" s="84" t="s">
        <v>109</v>
      </c>
      <c r="F27" s="81">
        <v>45279</v>
      </c>
      <c r="G27" s="78" t="s">
        <v>241</v>
      </c>
      <c r="H27" s="78" t="s">
        <v>109</v>
      </c>
      <c r="I27" s="78" t="s">
        <v>109</v>
      </c>
      <c r="J27" s="82" t="s">
        <v>109</v>
      </c>
      <c r="K27" s="81">
        <v>45310</v>
      </c>
      <c r="L27" s="78" t="s">
        <v>237</v>
      </c>
      <c r="M27" s="78" t="s">
        <v>109</v>
      </c>
      <c r="N27" s="78" t="s">
        <v>109</v>
      </c>
      <c r="O27" s="82" t="s">
        <v>109</v>
      </c>
      <c r="P27" s="81">
        <v>45341</v>
      </c>
      <c r="Q27" s="78" t="s">
        <v>240</v>
      </c>
      <c r="R27" s="78" t="s">
        <v>109</v>
      </c>
      <c r="S27" s="78" t="s">
        <v>109</v>
      </c>
      <c r="T27" s="81">
        <v>45370</v>
      </c>
      <c r="U27" s="78" t="s">
        <v>241</v>
      </c>
      <c r="V27" s="78" t="s">
        <v>160</v>
      </c>
      <c r="W27" s="78" t="s">
        <v>109</v>
      </c>
      <c r="X27" s="82" t="s">
        <v>109</v>
      </c>
      <c r="Y27" s="81" t="s">
        <v>109</v>
      </c>
      <c r="Z27" s="78" t="s">
        <v>109</v>
      </c>
      <c r="AA27" s="78" t="s">
        <v>109</v>
      </c>
      <c r="AB27" s="78" t="s">
        <v>109</v>
      </c>
      <c r="AC27" s="82" t="s">
        <v>109</v>
      </c>
      <c r="AD27" s="81" t="s">
        <v>109</v>
      </c>
      <c r="AE27" s="78" t="s">
        <v>109</v>
      </c>
      <c r="AF27" s="78" t="s">
        <v>109</v>
      </c>
      <c r="AG27" s="78" t="s">
        <v>109</v>
      </c>
      <c r="AH27" s="82" t="s">
        <v>109</v>
      </c>
      <c r="AI27" s="81" t="s">
        <v>109</v>
      </c>
      <c r="AJ27" s="78" t="s">
        <v>109</v>
      </c>
      <c r="AK27" s="78" t="s">
        <v>109</v>
      </c>
      <c r="AL27" s="78" t="s">
        <v>109</v>
      </c>
      <c r="AM27" s="21"/>
    </row>
    <row r="28" spans="1:39" ht="25.5" customHeight="1">
      <c r="A28" s="71">
        <v>45250</v>
      </c>
      <c r="B28" s="78" t="s">
        <v>240</v>
      </c>
      <c r="C28" s="83" t="s">
        <v>160</v>
      </c>
      <c r="D28" s="83" t="s">
        <v>109</v>
      </c>
      <c r="E28" s="84" t="s">
        <v>109</v>
      </c>
      <c r="F28" s="81">
        <v>45280</v>
      </c>
      <c r="G28" s="78" t="s">
        <v>235</v>
      </c>
      <c r="H28" s="78" t="s">
        <v>109</v>
      </c>
      <c r="I28" s="78" t="s">
        <v>109</v>
      </c>
      <c r="J28" s="82" t="s">
        <v>109</v>
      </c>
      <c r="K28" s="81">
        <v>45311</v>
      </c>
      <c r="L28" s="78" t="s">
        <v>238</v>
      </c>
      <c r="M28" s="78" t="s">
        <v>109</v>
      </c>
      <c r="N28" s="78" t="s">
        <v>109</v>
      </c>
      <c r="O28" s="82" t="s">
        <v>109</v>
      </c>
      <c r="P28" s="81">
        <v>45342</v>
      </c>
      <c r="Q28" s="78" t="s">
        <v>241</v>
      </c>
      <c r="R28" s="78" t="s">
        <v>109</v>
      </c>
      <c r="S28" s="78" t="s">
        <v>109</v>
      </c>
      <c r="T28" s="81">
        <v>45371</v>
      </c>
      <c r="U28" s="78" t="s">
        <v>235</v>
      </c>
      <c r="V28" s="78" t="s">
        <v>160</v>
      </c>
      <c r="W28" s="78" t="s">
        <v>160</v>
      </c>
      <c r="X28" s="82" t="s">
        <v>155</v>
      </c>
      <c r="Y28" s="81" t="s">
        <v>109</v>
      </c>
      <c r="Z28" s="78" t="s">
        <v>109</v>
      </c>
      <c r="AA28" s="78" t="s">
        <v>109</v>
      </c>
      <c r="AB28" s="78" t="s">
        <v>109</v>
      </c>
      <c r="AC28" s="82" t="s">
        <v>109</v>
      </c>
      <c r="AD28" s="81" t="s">
        <v>109</v>
      </c>
      <c r="AE28" s="78" t="s">
        <v>109</v>
      </c>
      <c r="AF28" s="78" t="s">
        <v>109</v>
      </c>
      <c r="AG28" s="78" t="s">
        <v>109</v>
      </c>
      <c r="AH28" s="82" t="s">
        <v>109</v>
      </c>
      <c r="AI28" s="81" t="s">
        <v>109</v>
      </c>
      <c r="AJ28" s="78" t="s">
        <v>109</v>
      </c>
      <c r="AK28" s="78" t="s">
        <v>109</v>
      </c>
      <c r="AL28" s="78" t="s">
        <v>109</v>
      </c>
      <c r="AM28" s="21"/>
    </row>
    <row r="29" spans="1:39" ht="25.5" customHeight="1">
      <c r="A29" s="71">
        <v>45251</v>
      </c>
      <c r="B29" s="78" t="s">
        <v>241</v>
      </c>
      <c r="C29" s="83" t="s">
        <v>160</v>
      </c>
      <c r="D29" s="83" t="s">
        <v>109</v>
      </c>
      <c r="E29" s="84" t="s">
        <v>109</v>
      </c>
      <c r="F29" s="81">
        <v>45281</v>
      </c>
      <c r="G29" s="78" t="s">
        <v>236</v>
      </c>
      <c r="H29" s="78" t="s">
        <v>109</v>
      </c>
      <c r="I29" s="78" t="s">
        <v>109</v>
      </c>
      <c r="J29" s="82" t="s">
        <v>109</v>
      </c>
      <c r="K29" s="81">
        <v>45312</v>
      </c>
      <c r="L29" s="78" t="s">
        <v>239</v>
      </c>
      <c r="M29" s="78" t="s">
        <v>0</v>
      </c>
      <c r="N29" s="78" t="s">
        <v>157</v>
      </c>
      <c r="O29" s="82" t="s">
        <v>109</v>
      </c>
      <c r="P29" s="81">
        <v>45343</v>
      </c>
      <c r="Q29" s="78" t="s">
        <v>235</v>
      </c>
      <c r="R29" s="78" t="s">
        <v>109</v>
      </c>
      <c r="S29" s="78" t="s">
        <v>109</v>
      </c>
      <c r="T29" s="81">
        <v>45372</v>
      </c>
      <c r="U29" s="78" t="s">
        <v>236</v>
      </c>
      <c r="V29" s="78" t="s">
        <v>160</v>
      </c>
      <c r="W29" s="78" t="s">
        <v>109</v>
      </c>
      <c r="X29" s="82" t="s">
        <v>109</v>
      </c>
      <c r="Y29" s="81" t="s">
        <v>109</v>
      </c>
      <c r="Z29" s="78" t="s">
        <v>109</v>
      </c>
      <c r="AA29" s="78" t="s">
        <v>109</v>
      </c>
      <c r="AB29" s="78" t="s">
        <v>109</v>
      </c>
      <c r="AC29" s="82" t="s">
        <v>109</v>
      </c>
      <c r="AD29" s="81" t="s">
        <v>109</v>
      </c>
      <c r="AE29" s="78" t="s">
        <v>109</v>
      </c>
      <c r="AF29" s="78" t="s">
        <v>109</v>
      </c>
      <c r="AG29" s="78" t="s">
        <v>109</v>
      </c>
      <c r="AH29" s="82" t="s">
        <v>109</v>
      </c>
      <c r="AI29" s="81" t="s">
        <v>109</v>
      </c>
      <c r="AJ29" s="78" t="s">
        <v>109</v>
      </c>
      <c r="AK29" s="78" t="s">
        <v>109</v>
      </c>
      <c r="AL29" s="78" t="s">
        <v>109</v>
      </c>
      <c r="AM29" s="21"/>
    </row>
    <row r="30" spans="1:39" ht="25.5" customHeight="1">
      <c r="A30" s="71">
        <v>45252</v>
      </c>
      <c r="B30" s="78" t="s">
        <v>235</v>
      </c>
      <c r="C30" s="83" t="s">
        <v>160</v>
      </c>
      <c r="D30" s="83" t="s">
        <v>160</v>
      </c>
      <c r="E30" s="84" t="s">
        <v>264</v>
      </c>
      <c r="F30" s="81">
        <v>45282</v>
      </c>
      <c r="G30" s="78" t="s">
        <v>237</v>
      </c>
      <c r="H30" s="78" t="s">
        <v>109</v>
      </c>
      <c r="I30" s="78" t="s">
        <v>109</v>
      </c>
      <c r="J30" s="82" t="s">
        <v>109</v>
      </c>
      <c r="K30" s="81">
        <v>45313</v>
      </c>
      <c r="L30" s="78" t="s">
        <v>240</v>
      </c>
      <c r="M30" s="78" t="s">
        <v>109</v>
      </c>
      <c r="N30" s="78" t="s">
        <v>109</v>
      </c>
      <c r="O30" s="82" t="s">
        <v>109</v>
      </c>
      <c r="P30" s="81">
        <v>45344</v>
      </c>
      <c r="Q30" s="78" t="s">
        <v>236</v>
      </c>
      <c r="R30" s="78" t="s">
        <v>109</v>
      </c>
      <c r="S30" s="78" t="s">
        <v>109</v>
      </c>
      <c r="T30" s="81">
        <v>45373</v>
      </c>
      <c r="U30" s="78" t="s">
        <v>237</v>
      </c>
      <c r="V30" s="78" t="s">
        <v>160</v>
      </c>
      <c r="W30" s="78" t="s">
        <v>109</v>
      </c>
      <c r="X30" s="82" t="s">
        <v>109</v>
      </c>
      <c r="Y30" s="81" t="s">
        <v>109</v>
      </c>
      <c r="Z30" s="78" t="s">
        <v>109</v>
      </c>
      <c r="AA30" s="78" t="s">
        <v>109</v>
      </c>
      <c r="AB30" s="78" t="s">
        <v>109</v>
      </c>
      <c r="AC30" s="82" t="s">
        <v>109</v>
      </c>
      <c r="AD30" s="81" t="s">
        <v>109</v>
      </c>
      <c r="AE30" s="78" t="s">
        <v>109</v>
      </c>
      <c r="AF30" s="78" t="s">
        <v>109</v>
      </c>
      <c r="AG30" s="78" t="s">
        <v>109</v>
      </c>
      <c r="AH30" s="82" t="s">
        <v>109</v>
      </c>
      <c r="AI30" s="81" t="s">
        <v>109</v>
      </c>
      <c r="AJ30" s="78" t="s">
        <v>109</v>
      </c>
      <c r="AK30" s="78" t="s">
        <v>109</v>
      </c>
      <c r="AL30" s="78" t="s">
        <v>109</v>
      </c>
      <c r="AM30" s="21"/>
    </row>
    <row r="31" spans="1:39" ht="25.5" customHeight="1">
      <c r="A31" s="71">
        <v>45253</v>
      </c>
      <c r="B31" s="78" t="s">
        <v>236</v>
      </c>
      <c r="C31" s="83" t="s">
        <v>160</v>
      </c>
      <c r="D31" s="83" t="s">
        <v>109</v>
      </c>
      <c r="E31" s="84" t="s">
        <v>109</v>
      </c>
      <c r="F31" s="81">
        <v>45283</v>
      </c>
      <c r="G31" s="78" t="s">
        <v>238</v>
      </c>
      <c r="H31" s="78" t="s">
        <v>109</v>
      </c>
      <c r="I31" s="78" t="s">
        <v>109</v>
      </c>
      <c r="J31" s="82" t="s">
        <v>109</v>
      </c>
      <c r="K31" s="81">
        <v>45314</v>
      </c>
      <c r="L31" s="78" t="s">
        <v>241</v>
      </c>
      <c r="M31" s="78" t="s">
        <v>109</v>
      </c>
      <c r="N31" s="78" t="s">
        <v>109</v>
      </c>
      <c r="O31" s="82" t="s">
        <v>109</v>
      </c>
      <c r="P31" s="81">
        <v>45345</v>
      </c>
      <c r="Q31" s="78" t="s">
        <v>237</v>
      </c>
      <c r="R31" s="78" t="s">
        <v>109</v>
      </c>
      <c r="S31" s="78" t="s">
        <v>109</v>
      </c>
      <c r="T31" s="81">
        <v>45374</v>
      </c>
      <c r="U31" s="78" t="s">
        <v>238</v>
      </c>
      <c r="V31" s="78" t="s">
        <v>160</v>
      </c>
      <c r="W31" s="78" t="s">
        <v>160</v>
      </c>
      <c r="X31" s="82" t="s">
        <v>109</v>
      </c>
      <c r="Y31" s="81" t="s">
        <v>109</v>
      </c>
      <c r="Z31" s="78" t="s">
        <v>109</v>
      </c>
      <c r="AA31" s="78" t="s">
        <v>109</v>
      </c>
      <c r="AB31" s="78" t="s">
        <v>109</v>
      </c>
      <c r="AC31" s="82" t="s">
        <v>109</v>
      </c>
      <c r="AD31" s="81" t="s">
        <v>109</v>
      </c>
      <c r="AE31" s="78" t="s">
        <v>109</v>
      </c>
      <c r="AF31" s="78" t="s">
        <v>109</v>
      </c>
      <c r="AG31" s="78" t="s">
        <v>109</v>
      </c>
      <c r="AH31" s="82" t="s">
        <v>109</v>
      </c>
      <c r="AI31" s="81" t="s">
        <v>109</v>
      </c>
      <c r="AJ31" s="78" t="s">
        <v>109</v>
      </c>
      <c r="AK31" s="78" t="s">
        <v>109</v>
      </c>
      <c r="AL31" s="78" t="s">
        <v>109</v>
      </c>
      <c r="AM31" s="21"/>
    </row>
    <row r="32" spans="1:39" ht="25.5" customHeight="1">
      <c r="A32" s="71">
        <v>45254</v>
      </c>
      <c r="B32" s="78" t="s">
        <v>237</v>
      </c>
      <c r="C32" s="83" t="s">
        <v>109</v>
      </c>
      <c r="D32" s="83" t="s">
        <v>109</v>
      </c>
      <c r="E32" s="84" t="s">
        <v>109</v>
      </c>
      <c r="F32" s="81">
        <v>45284</v>
      </c>
      <c r="G32" s="78" t="s">
        <v>239</v>
      </c>
      <c r="H32" s="78" t="s">
        <v>0</v>
      </c>
      <c r="I32" s="78" t="s">
        <v>157</v>
      </c>
      <c r="J32" s="82" t="s">
        <v>109</v>
      </c>
      <c r="K32" s="81">
        <v>45315</v>
      </c>
      <c r="L32" s="78" t="s">
        <v>235</v>
      </c>
      <c r="M32" s="78" t="s">
        <v>109</v>
      </c>
      <c r="N32" s="78" t="s">
        <v>109</v>
      </c>
      <c r="O32" s="82" t="s">
        <v>109</v>
      </c>
      <c r="P32" s="81">
        <v>45346</v>
      </c>
      <c r="Q32" s="78" t="s">
        <v>238</v>
      </c>
      <c r="R32" s="78" t="s">
        <v>0</v>
      </c>
      <c r="S32" s="78" t="s">
        <v>157</v>
      </c>
      <c r="T32" s="81">
        <v>45375</v>
      </c>
      <c r="U32" s="78" t="s">
        <v>239</v>
      </c>
      <c r="V32" s="78" t="s">
        <v>160</v>
      </c>
      <c r="W32" s="78" t="s">
        <v>160</v>
      </c>
      <c r="X32" s="82" t="s">
        <v>109</v>
      </c>
      <c r="Y32" s="81" t="s">
        <v>109</v>
      </c>
      <c r="Z32" s="78" t="s">
        <v>109</v>
      </c>
      <c r="AA32" s="78" t="s">
        <v>109</v>
      </c>
      <c r="AB32" s="78" t="s">
        <v>109</v>
      </c>
      <c r="AC32" s="82" t="s">
        <v>109</v>
      </c>
      <c r="AD32" s="81" t="s">
        <v>109</v>
      </c>
      <c r="AE32" s="78" t="s">
        <v>109</v>
      </c>
      <c r="AF32" s="78" t="s">
        <v>109</v>
      </c>
      <c r="AG32" s="78" t="s">
        <v>109</v>
      </c>
      <c r="AH32" s="82" t="s">
        <v>109</v>
      </c>
      <c r="AI32" s="81" t="s">
        <v>109</v>
      </c>
      <c r="AJ32" s="78" t="s">
        <v>109</v>
      </c>
      <c r="AK32" s="78" t="s">
        <v>109</v>
      </c>
      <c r="AL32" s="78" t="s">
        <v>109</v>
      </c>
      <c r="AM32" s="21"/>
    </row>
    <row r="33" spans="1:39" ht="25.5" customHeight="1">
      <c r="A33" s="71">
        <v>45255</v>
      </c>
      <c r="B33" s="78" t="s">
        <v>238</v>
      </c>
      <c r="C33" s="83" t="s">
        <v>0</v>
      </c>
      <c r="D33" s="83" t="s">
        <v>157</v>
      </c>
      <c r="E33" s="84" t="s">
        <v>109</v>
      </c>
      <c r="F33" s="81">
        <v>45285</v>
      </c>
      <c r="G33" s="78" t="s">
        <v>240</v>
      </c>
      <c r="H33" s="78" t="s">
        <v>109</v>
      </c>
      <c r="I33" s="78" t="s">
        <v>109</v>
      </c>
      <c r="J33" s="82" t="s">
        <v>109</v>
      </c>
      <c r="K33" s="81">
        <v>45316</v>
      </c>
      <c r="L33" s="78" t="s">
        <v>236</v>
      </c>
      <c r="M33" s="78" t="s">
        <v>109</v>
      </c>
      <c r="N33" s="78" t="s">
        <v>109</v>
      </c>
      <c r="O33" s="82" t="s">
        <v>109</v>
      </c>
      <c r="P33" s="81">
        <v>45347</v>
      </c>
      <c r="Q33" s="78" t="s">
        <v>239</v>
      </c>
      <c r="R33" s="78" t="s">
        <v>0</v>
      </c>
      <c r="S33" s="78" t="s">
        <v>157</v>
      </c>
      <c r="T33" s="81">
        <v>45376</v>
      </c>
      <c r="U33" s="78" t="s">
        <v>240</v>
      </c>
      <c r="V33" s="78" t="s">
        <v>160</v>
      </c>
      <c r="W33" s="78" t="s">
        <v>109</v>
      </c>
      <c r="X33" s="82" t="s">
        <v>109</v>
      </c>
      <c r="Y33" s="81" t="s">
        <v>109</v>
      </c>
      <c r="Z33" s="78" t="s">
        <v>109</v>
      </c>
      <c r="AA33" s="78" t="s">
        <v>109</v>
      </c>
      <c r="AB33" s="78" t="s">
        <v>109</v>
      </c>
      <c r="AC33" s="82" t="s">
        <v>109</v>
      </c>
      <c r="AD33" s="81" t="s">
        <v>109</v>
      </c>
      <c r="AE33" s="78" t="s">
        <v>109</v>
      </c>
      <c r="AF33" s="78" t="s">
        <v>109</v>
      </c>
      <c r="AG33" s="78" t="s">
        <v>109</v>
      </c>
      <c r="AH33" s="82" t="s">
        <v>109</v>
      </c>
      <c r="AI33" s="81" t="s">
        <v>109</v>
      </c>
      <c r="AJ33" s="78" t="s">
        <v>109</v>
      </c>
      <c r="AK33" s="78" t="s">
        <v>109</v>
      </c>
      <c r="AL33" s="78" t="s">
        <v>109</v>
      </c>
      <c r="AM33" s="21"/>
    </row>
    <row r="34" spans="1:39" ht="25.5" customHeight="1">
      <c r="A34" s="71">
        <v>45256</v>
      </c>
      <c r="B34" s="78" t="s">
        <v>239</v>
      </c>
      <c r="C34" s="83" t="s">
        <v>0</v>
      </c>
      <c r="D34" s="83" t="s">
        <v>157</v>
      </c>
      <c r="E34" s="84" t="s">
        <v>109</v>
      </c>
      <c r="F34" s="81">
        <v>45286</v>
      </c>
      <c r="G34" s="78" t="s">
        <v>241</v>
      </c>
      <c r="H34" s="78" t="s">
        <v>109</v>
      </c>
      <c r="I34" s="78" t="s">
        <v>109</v>
      </c>
      <c r="J34" s="82" t="s">
        <v>109</v>
      </c>
      <c r="K34" s="81">
        <v>45317</v>
      </c>
      <c r="L34" s="78" t="s">
        <v>237</v>
      </c>
      <c r="M34" s="78" t="s">
        <v>109</v>
      </c>
      <c r="N34" s="78" t="s">
        <v>109</v>
      </c>
      <c r="O34" s="82" t="s">
        <v>109</v>
      </c>
      <c r="P34" s="81">
        <v>45348</v>
      </c>
      <c r="Q34" s="78" t="s">
        <v>240</v>
      </c>
      <c r="R34" s="78" t="s">
        <v>109</v>
      </c>
      <c r="S34" s="78" t="s">
        <v>109</v>
      </c>
      <c r="T34" s="81">
        <v>45377</v>
      </c>
      <c r="U34" s="78" t="s">
        <v>241</v>
      </c>
      <c r="V34" s="78" t="s">
        <v>160</v>
      </c>
      <c r="W34" s="78" t="s">
        <v>109</v>
      </c>
      <c r="X34" s="82" t="s">
        <v>109</v>
      </c>
      <c r="Y34" s="81" t="s">
        <v>109</v>
      </c>
      <c r="Z34" s="78" t="s">
        <v>109</v>
      </c>
      <c r="AA34" s="78" t="s">
        <v>109</v>
      </c>
      <c r="AB34" s="78" t="s">
        <v>109</v>
      </c>
      <c r="AC34" s="82" t="s">
        <v>109</v>
      </c>
      <c r="AD34" s="81" t="s">
        <v>109</v>
      </c>
      <c r="AE34" s="78" t="s">
        <v>109</v>
      </c>
      <c r="AF34" s="78" t="s">
        <v>109</v>
      </c>
      <c r="AG34" s="78" t="s">
        <v>109</v>
      </c>
      <c r="AH34" s="82" t="s">
        <v>109</v>
      </c>
      <c r="AI34" s="81" t="s">
        <v>109</v>
      </c>
      <c r="AJ34" s="78" t="s">
        <v>109</v>
      </c>
      <c r="AK34" s="78" t="s">
        <v>109</v>
      </c>
      <c r="AL34" s="78" t="s">
        <v>109</v>
      </c>
      <c r="AM34" s="21"/>
    </row>
    <row r="35" spans="1:39" ht="25.5" customHeight="1">
      <c r="A35" s="71">
        <v>45257</v>
      </c>
      <c r="B35" s="78" t="s">
        <v>240</v>
      </c>
      <c r="C35" s="83" t="s">
        <v>109</v>
      </c>
      <c r="D35" s="83" t="s">
        <v>109</v>
      </c>
      <c r="E35" s="84" t="s">
        <v>109</v>
      </c>
      <c r="F35" s="81">
        <v>45287</v>
      </c>
      <c r="G35" s="78" t="s">
        <v>235</v>
      </c>
      <c r="H35" s="78" t="s">
        <v>109</v>
      </c>
      <c r="I35" s="78" t="s">
        <v>109</v>
      </c>
      <c r="J35" s="82" t="s">
        <v>109</v>
      </c>
      <c r="K35" s="81">
        <v>45318</v>
      </c>
      <c r="L35" s="78" t="s">
        <v>238</v>
      </c>
      <c r="M35" s="78" t="s">
        <v>109</v>
      </c>
      <c r="N35" s="78" t="s">
        <v>109</v>
      </c>
      <c r="O35" s="82" t="s">
        <v>109</v>
      </c>
      <c r="P35" s="81">
        <v>45349</v>
      </c>
      <c r="Q35" s="78" t="s">
        <v>241</v>
      </c>
      <c r="R35" s="78" t="s">
        <v>109</v>
      </c>
      <c r="S35" s="78" t="s">
        <v>109</v>
      </c>
      <c r="T35" s="81">
        <v>45378</v>
      </c>
      <c r="U35" s="78" t="s">
        <v>235</v>
      </c>
      <c r="V35" s="78" t="s">
        <v>160</v>
      </c>
      <c r="W35" s="78" t="s">
        <v>109</v>
      </c>
      <c r="X35" s="82" t="s">
        <v>109</v>
      </c>
      <c r="Y35" s="81" t="s">
        <v>109</v>
      </c>
      <c r="Z35" s="78" t="s">
        <v>109</v>
      </c>
      <c r="AA35" s="78" t="s">
        <v>109</v>
      </c>
      <c r="AB35" s="78" t="s">
        <v>109</v>
      </c>
      <c r="AC35" s="82" t="s">
        <v>109</v>
      </c>
      <c r="AD35" s="81" t="s">
        <v>109</v>
      </c>
      <c r="AE35" s="78" t="s">
        <v>109</v>
      </c>
      <c r="AF35" s="78" t="s">
        <v>109</v>
      </c>
      <c r="AG35" s="78" t="s">
        <v>109</v>
      </c>
      <c r="AH35" s="82" t="s">
        <v>109</v>
      </c>
      <c r="AI35" s="81" t="s">
        <v>109</v>
      </c>
      <c r="AJ35" s="78" t="s">
        <v>109</v>
      </c>
      <c r="AK35" s="78" t="s">
        <v>109</v>
      </c>
      <c r="AL35" s="78" t="s">
        <v>109</v>
      </c>
      <c r="AM35" s="21"/>
    </row>
    <row r="36" spans="1:39" ht="25.5" customHeight="1">
      <c r="A36" s="71">
        <v>45258</v>
      </c>
      <c r="B36" s="78" t="s">
        <v>241</v>
      </c>
      <c r="C36" s="83" t="s">
        <v>109</v>
      </c>
      <c r="D36" s="83" t="s">
        <v>109</v>
      </c>
      <c r="E36" s="84" t="s">
        <v>109</v>
      </c>
      <c r="F36" s="81">
        <v>45288</v>
      </c>
      <c r="G36" s="78" t="s">
        <v>236</v>
      </c>
      <c r="H36" s="78" t="s">
        <v>110</v>
      </c>
      <c r="I36" s="78" t="s">
        <v>109</v>
      </c>
      <c r="J36" s="82" t="s">
        <v>109</v>
      </c>
      <c r="K36" s="81">
        <v>45319</v>
      </c>
      <c r="L36" s="78" t="s">
        <v>239</v>
      </c>
      <c r="M36" s="78" t="s">
        <v>0</v>
      </c>
      <c r="N36" s="78" t="s">
        <v>157</v>
      </c>
      <c r="O36" s="82" t="s">
        <v>109</v>
      </c>
      <c r="P36" s="81">
        <v>45350</v>
      </c>
      <c r="Q36" s="78" t="s">
        <v>235</v>
      </c>
      <c r="R36" s="78" t="s">
        <v>109</v>
      </c>
      <c r="S36" s="78" t="s">
        <v>109</v>
      </c>
      <c r="T36" s="81">
        <v>45379</v>
      </c>
      <c r="U36" s="78" t="s">
        <v>236</v>
      </c>
      <c r="V36" s="78" t="s">
        <v>160</v>
      </c>
      <c r="W36" s="78" t="s">
        <v>109</v>
      </c>
      <c r="X36" s="82" t="s">
        <v>109</v>
      </c>
      <c r="Y36" s="81" t="s">
        <v>109</v>
      </c>
      <c r="Z36" s="78" t="s">
        <v>109</v>
      </c>
      <c r="AA36" s="78" t="s">
        <v>109</v>
      </c>
      <c r="AB36" s="78" t="s">
        <v>109</v>
      </c>
      <c r="AC36" s="82" t="s">
        <v>109</v>
      </c>
      <c r="AD36" s="81" t="s">
        <v>109</v>
      </c>
      <c r="AE36" s="78" t="s">
        <v>109</v>
      </c>
      <c r="AF36" s="78" t="s">
        <v>109</v>
      </c>
      <c r="AG36" s="78" t="s">
        <v>109</v>
      </c>
      <c r="AH36" s="82" t="s">
        <v>109</v>
      </c>
      <c r="AI36" s="81" t="s">
        <v>109</v>
      </c>
      <c r="AJ36" s="78" t="s">
        <v>109</v>
      </c>
      <c r="AK36" s="78" t="s">
        <v>109</v>
      </c>
      <c r="AL36" s="78" t="s">
        <v>109</v>
      </c>
      <c r="AM36" s="21"/>
    </row>
    <row r="37" spans="1:39" ht="25.5" customHeight="1">
      <c r="A37" s="71">
        <v>45259</v>
      </c>
      <c r="B37" s="78" t="s">
        <v>235</v>
      </c>
      <c r="C37" s="83" t="s">
        <v>109</v>
      </c>
      <c r="D37" s="83" t="s">
        <v>109</v>
      </c>
      <c r="E37" s="84" t="s">
        <v>109</v>
      </c>
      <c r="F37" s="81">
        <v>45289</v>
      </c>
      <c r="G37" s="78" t="s">
        <v>237</v>
      </c>
      <c r="H37" s="78" t="s">
        <v>160</v>
      </c>
      <c r="I37" s="78" t="s">
        <v>109</v>
      </c>
      <c r="J37" s="82" t="s">
        <v>109</v>
      </c>
      <c r="K37" s="81">
        <v>45320</v>
      </c>
      <c r="L37" s="78" t="s">
        <v>240</v>
      </c>
      <c r="M37" s="78" t="s">
        <v>109</v>
      </c>
      <c r="N37" s="78" t="s">
        <v>109</v>
      </c>
      <c r="O37" s="82" t="s">
        <v>109</v>
      </c>
      <c r="P37" s="81">
        <v>45351</v>
      </c>
      <c r="Q37" s="78" t="s">
        <v>236</v>
      </c>
      <c r="R37" s="78" t="s">
        <v>109</v>
      </c>
      <c r="S37" s="78" t="s">
        <v>109</v>
      </c>
      <c r="T37" s="81">
        <v>45380</v>
      </c>
      <c r="U37" s="78" t="s">
        <v>237</v>
      </c>
      <c r="V37" s="78" t="s">
        <v>160</v>
      </c>
      <c r="W37" s="78" t="s">
        <v>109</v>
      </c>
      <c r="X37" s="82" t="s">
        <v>109</v>
      </c>
      <c r="Y37" s="81" t="s">
        <v>109</v>
      </c>
      <c r="Z37" s="78" t="s">
        <v>109</v>
      </c>
      <c r="AA37" s="78" t="s">
        <v>109</v>
      </c>
      <c r="AB37" s="78" t="s">
        <v>109</v>
      </c>
      <c r="AC37" s="82" t="s">
        <v>109</v>
      </c>
      <c r="AD37" s="81" t="s">
        <v>109</v>
      </c>
      <c r="AE37" s="78" t="s">
        <v>109</v>
      </c>
      <c r="AF37" s="78" t="s">
        <v>109</v>
      </c>
      <c r="AG37" s="78" t="s">
        <v>109</v>
      </c>
      <c r="AH37" s="82" t="s">
        <v>109</v>
      </c>
      <c r="AI37" s="81" t="s">
        <v>109</v>
      </c>
      <c r="AJ37" s="78" t="s">
        <v>109</v>
      </c>
      <c r="AK37" s="78" t="s">
        <v>109</v>
      </c>
      <c r="AL37" s="78" t="s">
        <v>109</v>
      </c>
      <c r="AM37" s="21"/>
    </row>
    <row r="38" spans="1:39" ht="25.5" customHeight="1">
      <c r="A38" s="71">
        <v>45260</v>
      </c>
      <c r="B38" s="78" t="s">
        <v>236</v>
      </c>
      <c r="C38" s="83" t="s">
        <v>109</v>
      </c>
      <c r="D38" s="83" t="s">
        <v>109</v>
      </c>
      <c r="E38" s="84" t="s">
        <v>109</v>
      </c>
      <c r="F38" s="81">
        <v>45290</v>
      </c>
      <c r="G38" s="78" t="s">
        <v>238</v>
      </c>
      <c r="H38" s="78" t="s">
        <v>160</v>
      </c>
      <c r="I38" s="78" t="s">
        <v>160</v>
      </c>
      <c r="J38" s="82" t="s">
        <v>109</v>
      </c>
      <c r="K38" s="81">
        <v>45321</v>
      </c>
      <c r="L38" s="78" t="s">
        <v>241</v>
      </c>
      <c r="M38" s="78" t="s">
        <v>109</v>
      </c>
      <c r="N38" s="78" t="s">
        <v>109</v>
      </c>
      <c r="O38" s="82" t="s">
        <v>109</v>
      </c>
      <c r="P38" s="81" t="s">
        <v>109</v>
      </c>
      <c r="Q38" s="78" t="s">
        <v>109</v>
      </c>
      <c r="R38" s="78" t="s">
        <v>109</v>
      </c>
      <c r="S38" s="78" t="s">
        <v>109</v>
      </c>
      <c r="T38" s="81">
        <v>45381</v>
      </c>
      <c r="U38" s="78" t="s">
        <v>238</v>
      </c>
      <c r="V38" s="78" t="s">
        <v>160</v>
      </c>
      <c r="W38" s="78" t="s">
        <v>160</v>
      </c>
      <c r="X38" s="82" t="s">
        <v>109</v>
      </c>
      <c r="Y38" s="81" t="s">
        <v>109</v>
      </c>
      <c r="Z38" s="78" t="s">
        <v>109</v>
      </c>
      <c r="AA38" s="78" t="s">
        <v>109</v>
      </c>
      <c r="AB38" s="78" t="s">
        <v>109</v>
      </c>
      <c r="AC38" s="82" t="s">
        <v>109</v>
      </c>
      <c r="AD38" s="81" t="s">
        <v>109</v>
      </c>
      <c r="AE38" s="78" t="s">
        <v>109</v>
      </c>
      <c r="AF38" s="78" t="s">
        <v>109</v>
      </c>
      <c r="AG38" s="78" t="s">
        <v>109</v>
      </c>
      <c r="AH38" s="82" t="s">
        <v>109</v>
      </c>
      <c r="AI38" s="81" t="s">
        <v>109</v>
      </c>
      <c r="AJ38" s="78" t="s">
        <v>109</v>
      </c>
      <c r="AK38" s="78" t="s">
        <v>109</v>
      </c>
      <c r="AL38" s="78" t="s">
        <v>109</v>
      </c>
      <c r="AM38" s="21"/>
    </row>
    <row r="39" spans="1:39" ht="25.5" customHeight="1" thickBot="1">
      <c r="A39" s="72" t="s">
        <v>109</v>
      </c>
      <c r="B39" s="85" t="s">
        <v>109</v>
      </c>
      <c r="C39" s="74" t="s">
        <v>109</v>
      </c>
      <c r="D39" s="86" t="s">
        <v>109</v>
      </c>
      <c r="E39" s="87" t="s">
        <v>109</v>
      </c>
      <c r="F39" s="81">
        <v>45291</v>
      </c>
      <c r="G39" s="78" t="s">
        <v>239</v>
      </c>
      <c r="H39" s="78" t="s">
        <v>160</v>
      </c>
      <c r="I39" s="78" t="s">
        <v>160</v>
      </c>
      <c r="J39" s="82" t="s">
        <v>109</v>
      </c>
      <c r="K39" s="81">
        <v>45322</v>
      </c>
      <c r="L39" s="78" t="s">
        <v>235</v>
      </c>
      <c r="M39" s="78" t="s">
        <v>110</v>
      </c>
      <c r="N39" s="78" t="s">
        <v>109</v>
      </c>
      <c r="O39" s="82" t="s">
        <v>109</v>
      </c>
      <c r="P39" s="81" t="s">
        <v>109</v>
      </c>
      <c r="Q39" s="78" t="s">
        <v>109</v>
      </c>
      <c r="R39" s="78" t="s">
        <v>109</v>
      </c>
      <c r="S39" s="78" t="s">
        <v>109</v>
      </c>
      <c r="T39" s="81">
        <v>45382</v>
      </c>
      <c r="U39" s="78" t="s">
        <v>239</v>
      </c>
      <c r="V39" s="78" t="s">
        <v>160</v>
      </c>
      <c r="W39" s="78" t="s">
        <v>160</v>
      </c>
      <c r="X39" s="82" t="s">
        <v>109</v>
      </c>
      <c r="Y39" s="81" t="s">
        <v>109</v>
      </c>
      <c r="Z39" s="78" t="s">
        <v>109</v>
      </c>
      <c r="AA39" s="78" t="s">
        <v>109</v>
      </c>
      <c r="AB39" s="78" t="s">
        <v>109</v>
      </c>
      <c r="AC39" s="82" t="s">
        <v>109</v>
      </c>
      <c r="AD39" s="81" t="s">
        <v>109</v>
      </c>
      <c r="AE39" s="78" t="s">
        <v>109</v>
      </c>
      <c r="AF39" s="78" t="s">
        <v>109</v>
      </c>
      <c r="AG39" s="78" t="s">
        <v>109</v>
      </c>
      <c r="AH39" s="82" t="s">
        <v>109</v>
      </c>
      <c r="AI39" s="81" t="s">
        <v>109</v>
      </c>
      <c r="AJ39" s="78" t="s">
        <v>109</v>
      </c>
      <c r="AK39" s="78" t="s">
        <v>109</v>
      </c>
      <c r="AL39" s="78" t="s">
        <v>109</v>
      </c>
      <c r="AM39" s="21"/>
    </row>
    <row r="40" spans="1:39" s="7" customFormat="1" ht="25.5" customHeight="1" thickTop="1">
      <c r="A40" s="437" t="s">
        <v>147</v>
      </c>
      <c r="B40" s="438"/>
      <c r="C40" s="88">
        <v>0.28499999999999998</v>
      </c>
      <c r="D40" s="89">
        <v>1</v>
      </c>
      <c r="E40" s="90"/>
      <c r="F40" s="437" t="s">
        <v>147</v>
      </c>
      <c r="G40" s="438"/>
      <c r="H40" s="88">
        <v>0.32100000000000001</v>
      </c>
      <c r="I40" s="89">
        <v>0.75</v>
      </c>
      <c r="J40" s="90"/>
      <c r="K40" s="437" t="s">
        <v>147</v>
      </c>
      <c r="L40" s="438"/>
      <c r="M40" s="88">
        <v>0.35699999999999998</v>
      </c>
      <c r="N40" s="89">
        <v>0.66600000000000004</v>
      </c>
      <c r="O40" s="90"/>
      <c r="P40" s="437" t="s">
        <v>147</v>
      </c>
      <c r="Q40" s="438"/>
      <c r="R40" s="88">
        <v>0.24099999999999999</v>
      </c>
      <c r="S40" s="91">
        <v>0.7</v>
      </c>
      <c r="T40" s="437" t="s">
        <v>147</v>
      </c>
      <c r="U40" s="438"/>
      <c r="V40" s="88">
        <v>0.5</v>
      </c>
      <c r="W40" s="89">
        <v>1</v>
      </c>
      <c r="X40" s="90"/>
      <c r="Y40" s="437" t="s">
        <v>147</v>
      </c>
      <c r="Z40" s="438"/>
      <c r="AA40" s="88" t="s">
        <v>109</v>
      </c>
      <c r="AB40" s="89" t="s">
        <v>109</v>
      </c>
      <c r="AC40" s="90"/>
      <c r="AD40" s="437" t="s">
        <v>147</v>
      </c>
      <c r="AE40" s="438"/>
      <c r="AF40" s="88" t="s">
        <v>109</v>
      </c>
      <c r="AG40" s="89" t="s">
        <v>109</v>
      </c>
      <c r="AH40" s="90"/>
      <c r="AI40" s="437" t="s">
        <v>147</v>
      </c>
      <c r="AJ40" s="438"/>
      <c r="AK40" s="88" t="s">
        <v>109</v>
      </c>
      <c r="AL40" s="91" t="s">
        <v>109</v>
      </c>
      <c r="AM40" s="19"/>
    </row>
    <row r="41" spans="1:39" s="7" customFormat="1" ht="25.5" customHeight="1" thickBot="1">
      <c r="A41" s="55"/>
      <c r="B41" s="55"/>
      <c r="C41" s="55"/>
      <c r="D41" s="55"/>
      <c r="E41" s="55"/>
      <c r="F41" s="55"/>
      <c r="G41" s="55"/>
      <c r="H41" s="55"/>
      <c r="I41" s="55"/>
      <c r="J41" s="55"/>
      <c r="K41" s="55"/>
      <c r="L41" s="55"/>
      <c r="M41" s="55"/>
      <c r="N41" s="55"/>
      <c r="O41" s="55"/>
      <c r="P41" s="55"/>
      <c r="Q41" s="55"/>
      <c r="R41" s="55"/>
      <c r="S41" s="55"/>
      <c r="T41" s="55"/>
      <c r="U41" s="55"/>
      <c r="V41" s="55"/>
      <c r="W41" s="15"/>
      <c r="X41" s="15"/>
      <c r="Y41" s="15"/>
      <c r="Z41" s="15"/>
      <c r="AA41" s="15"/>
      <c r="AB41" s="15"/>
      <c r="AC41" s="15"/>
      <c r="AD41" s="15"/>
      <c r="AE41" s="15"/>
      <c r="AF41" s="15"/>
      <c r="AG41" s="15"/>
      <c r="AH41" s="15"/>
      <c r="AI41" s="15"/>
      <c r="AJ41" s="15"/>
      <c r="AK41" s="15"/>
      <c r="AL41" s="15"/>
    </row>
    <row r="42" spans="1:39" s="7" customFormat="1" ht="25.5" customHeight="1">
      <c r="A42" s="15"/>
      <c r="B42" s="449" t="s">
        <v>150</v>
      </c>
      <c r="C42" s="450"/>
      <c r="D42" s="450"/>
      <c r="E42" s="63"/>
      <c r="F42" s="453" t="s">
        <v>265</v>
      </c>
      <c r="G42" s="454"/>
      <c r="H42" s="64">
        <v>0.312</v>
      </c>
      <c r="I42" s="59"/>
      <c r="J42" s="220"/>
      <c r="K42" s="443" t="s">
        <v>248</v>
      </c>
      <c r="L42" s="444"/>
      <c r="M42" s="444"/>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1:39" s="7" customFormat="1" ht="25.5" customHeight="1" thickBot="1">
      <c r="A43" s="15"/>
      <c r="B43" s="451" t="s">
        <v>149</v>
      </c>
      <c r="C43" s="452"/>
      <c r="D43" s="452"/>
      <c r="E43" s="61"/>
      <c r="F43" s="455" t="s">
        <v>266</v>
      </c>
      <c r="G43" s="452"/>
      <c r="H43" s="62">
        <v>0.74099999999999999</v>
      </c>
      <c r="I43" s="57"/>
      <c r="J43" s="15"/>
      <c r="K43" s="447" t="s">
        <v>249</v>
      </c>
      <c r="L43" s="448"/>
      <c r="M43" s="448"/>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row>
    <row r="44" spans="1:39" s="7" customFormat="1" ht="36" customHeight="1">
      <c r="A44" s="56"/>
      <c r="B44" s="56"/>
      <c r="C44" s="56"/>
      <c r="D44" s="56"/>
      <c r="E44" s="56"/>
      <c r="F44" s="56"/>
      <c r="G44" s="56"/>
      <c r="H44" s="56"/>
      <c r="I44" s="56"/>
      <c r="J44" s="56"/>
      <c r="K44" s="56"/>
      <c r="L44" s="56"/>
      <c r="M44" s="56"/>
      <c r="N44" s="56"/>
      <c r="O44" s="56"/>
      <c r="P44" s="56"/>
      <c r="Q44" s="56"/>
      <c r="R44" s="56"/>
      <c r="S44" s="56"/>
      <c r="T44" s="56"/>
      <c r="U44" s="56"/>
      <c r="V44" s="56"/>
      <c r="W44" s="54"/>
      <c r="X44" s="54"/>
      <c r="Y44" s="30"/>
      <c r="Z44" s="30"/>
      <c r="AA44" s="30"/>
      <c r="AB44" s="30"/>
      <c r="AC44" s="30"/>
      <c r="AD44" s="30"/>
      <c r="AE44" s="30"/>
      <c r="AF44" s="30"/>
      <c r="AG44" s="30"/>
      <c r="AH44" s="30"/>
      <c r="AI44" s="30"/>
      <c r="AJ44" s="30"/>
      <c r="AK44" s="30"/>
      <c r="AL44" s="30"/>
    </row>
    <row r="45" spans="1:39" ht="22.5" customHeight="1">
      <c r="A45" s="5" t="s">
        <v>36</v>
      </c>
      <c r="C45" s="6">
        <f>様式2!$M5</f>
        <v>1</v>
      </c>
      <c r="H45" s="6">
        <f>様式2!$M50</f>
        <v>2</v>
      </c>
      <c r="M45" s="6">
        <f>様式2!$M95</f>
        <v>3</v>
      </c>
      <c r="R45" s="6">
        <f>様式2!$M140</f>
        <v>4</v>
      </c>
      <c r="V45" s="6">
        <f>様式2!$M185</f>
        <v>5</v>
      </c>
      <c r="AA45" s="6">
        <f>様式2!$M230</f>
        <v>6</v>
      </c>
      <c r="AF45" s="6">
        <f>様式2!$M275</f>
        <v>7</v>
      </c>
      <c r="AK45" s="6">
        <f>様式2!$M320</f>
        <v>8</v>
      </c>
    </row>
    <row r="46" spans="1:39" ht="22.5" customHeight="1">
      <c r="A46" s="31" t="s">
        <v>31</v>
      </c>
      <c r="C46" s="6">
        <f>様式2!$D42</f>
        <v>0</v>
      </c>
      <c r="D46" s="6">
        <f>様式2!$E42</f>
        <v>0</v>
      </c>
      <c r="H46" s="6">
        <f>様式2!$D87</f>
        <v>0</v>
      </c>
      <c r="I46" s="6">
        <f>様式2!$E87</f>
        <v>0</v>
      </c>
      <c r="M46" s="6">
        <f>様式2!$D132</f>
        <v>0</v>
      </c>
      <c r="N46" s="6">
        <f>様式2!$E132</f>
        <v>0</v>
      </c>
      <c r="R46" s="6">
        <f>様式2!$D177</f>
        <v>0</v>
      </c>
      <c r="S46" s="6">
        <f>様式2!$E177</f>
        <v>0</v>
      </c>
      <c r="V46" s="6">
        <f>様式2!$D222</f>
        <v>0</v>
      </c>
      <c r="W46" s="6">
        <f>様式2!$E222</f>
        <v>0</v>
      </c>
      <c r="AA46" s="6">
        <f>様式2!$D267</f>
        <v>0</v>
      </c>
      <c r="AB46" s="6">
        <f>様式2!$E267</f>
        <v>0</v>
      </c>
      <c r="AF46" s="6">
        <f>様式2!$D312</f>
        <v>0</v>
      </c>
      <c r="AG46" s="6">
        <f>様式2!$E312</f>
        <v>0</v>
      </c>
      <c r="AK46" s="6">
        <f>様式2!$D357</f>
        <v>0</v>
      </c>
      <c r="AL46" s="6">
        <f>様式2!$E357</f>
        <v>0</v>
      </c>
    </row>
    <row r="47" spans="1:39" ht="22.5" customHeight="1">
      <c r="A47" s="31" t="s">
        <v>30</v>
      </c>
      <c r="C47" s="6">
        <f>様式2!$D43</f>
        <v>0</v>
      </c>
      <c r="D47" s="6">
        <f>様式2!$E43</f>
        <v>0</v>
      </c>
      <c r="H47" s="6">
        <f>様式2!$D88</f>
        <v>0</v>
      </c>
      <c r="I47" s="6">
        <f>様式2!$E88</f>
        <v>0</v>
      </c>
      <c r="M47" s="6">
        <f>様式2!$D133</f>
        <v>0</v>
      </c>
      <c r="N47" s="6">
        <f>様式2!$E133</f>
        <v>0</v>
      </c>
      <c r="R47" s="6">
        <f>様式2!$D178</f>
        <v>0</v>
      </c>
      <c r="S47" s="6">
        <f>様式2!$E178</f>
        <v>0</v>
      </c>
      <c r="V47" s="6">
        <f>様式2!$D223</f>
        <v>0</v>
      </c>
      <c r="W47" s="6">
        <f>様式2!$E223</f>
        <v>0</v>
      </c>
      <c r="AA47" s="6">
        <f>様式2!$D268</f>
        <v>0</v>
      </c>
      <c r="AB47" s="6">
        <f>様式2!$E268</f>
        <v>0</v>
      </c>
      <c r="AF47" s="6">
        <f>様式2!$D313</f>
        <v>0</v>
      </c>
      <c r="AG47" s="6">
        <f>様式2!$E313</f>
        <v>0</v>
      </c>
      <c r="AK47" s="6">
        <f>様式2!$D358</f>
        <v>0</v>
      </c>
      <c r="AL47" s="6">
        <f>様式2!$E358</f>
        <v>0</v>
      </c>
    </row>
    <row r="48" spans="1:39" ht="22.5" customHeight="1">
      <c r="A48" s="31" t="s">
        <v>68</v>
      </c>
      <c r="C48" s="60" t="str">
        <f>IFERROR(ROUNDDOWN(C46/C47,3),"")</f>
        <v/>
      </c>
      <c r="D48" s="60" t="str">
        <f>IFERROR(ROUNDDOWN(D46/D47,3),"")</f>
        <v/>
      </c>
      <c r="H48" s="60" t="str">
        <f>IFERROR(ROUNDDOWN(H46/H47,3),"")</f>
        <v/>
      </c>
      <c r="I48" s="60" t="str">
        <f>IFERROR(ROUNDDOWN(I46/I47,3),"")</f>
        <v/>
      </c>
      <c r="M48" s="60" t="str">
        <f>IFERROR(ROUNDDOWN(M46/M47,3),"")</f>
        <v/>
      </c>
      <c r="N48" s="60" t="str">
        <f>IFERROR(ROUNDDOWN(N46/N47,3),"")</f>
        <v/>
      </c>
      <c r="R48" s="60" t="str">
        <f>IFERROR(ROUNDDOWN(R46/R47,3),"")</f>
        <v/>
      </c>
      <c r="S48" s="60" t="str">
        <f>IFERROR(ROUNDDOWN(S46/S47,3),"")</f>
        <v/>
      </c>
      <c r="V48" s="60" t="str">
        <f>IFERROR(ROUNDDOWN(V46/V47,3),"")</f>
        <v/>
      </c>
      <c r="W48" s="60" t="str">
        <f>IFERROR(ROUNDDOWN(W46/W47,3),"")</f>
        <v/>
      </c>
      <c r="AA48" s="60" t="str">
        <f>IFERROR(ROUNDDOWN(AA46/AA47,3),"")</f>
        <v/>
      </c>
      <c r="AB48" s="60" t="str">
        <f>IFERROR(ROUNDDOWN(AB46/AB47,3),"")</f>
        <v/>
      </c>
      <c r="AF48" s="60" t="str">
        <f>IFERROR(ROUNDDOWN(AF46/AF47,3),"")</f>
        <v/>
      </c>
      <c r="AG48" s="60" t="str">
        <f>IFERROR(ROUNDDOWN(AG46/AG47,3),"")</f>
        <v/>
      </c>
      <c r="AK48" s="60" t="str">
        <f>IFERROR(ROUNDDOWN(AK46/AK47,3),"")</f>
        <v/>
      </c>
      <c r="AL48" s="60" t="str">
        <f>IFERROR(ROUNDDOWN(AL46/AL47,3),"")</f>
        <v/>
      </c>
    </row>
    <row r="49" spans="1:38" ht="21" customHeight="1">
      <c r="A49" s="31"/>
      <c r="C49" s="6" t="str">
        <f>IFERROR(IF(C48="","",IF(C48&gt;=0.285,"4週8休以上",IF(C48&gt;=0.25,"4週7休以上4週8休未満",IF(C48&gt;=0.214,"4週6休以上4週7休未満",IF(0.214&gt;C48,"4週6休未満"))))),"")</f>
        <v/>
      </c>
      <c r="D49" s="6" t="str">
        <f>IFERROR(IF(D48="","",IF(D48&gt;=0.7,"70%以上","70%未満")),"")</f>
        <v/>
      </c>
      <c r="H49" s="29" t="str">
        <f>IFERROR(IF(H48="","",IF(H48&gt;=0.285,"4週8休以上",IF(H48&gt;=0.25,"4週7休以上4週8休未満",IF(H48&gt;=0.214,"4週6休以上4週7休未満",IF(0.214&gt;H48,"4週6休未満"))))),"")</f>
        <v/>
      </c>
      <c r="I49" s="6" t="str">
        <f>IFERROR(IF(I48="","",IF(I48&gt;=0.7,"70%以上","70%未満")),"")</f>
        <v/>
      </c>
      <c r="M49" s="6" t="str">
        <f>IFERROR(IF(M48="","",IF(M48&gt;=0.285,"4週8休以上",IF(M48&gt;=0.25,"4週7休以上4週8休未満",IF(M48&gt;=0.214,"4週6休以上4週7休未満",IF(0.214&gt;M48,"4週6休未満"))))),"")</f>
        <v/>
      </c>
      <c r="N49" s="6" t="str">
        <f>IFERROR(IF(N48="","",IF(N48&gt;=0.7,"70%以上","70%未満")),"")</f>
        <v/>
      </c>
      <c r="R49" s="6" t="str">
        <f>IFERROR(IF(R48="","",IF(R48&gt;=0.285,"4週8休以上",IF(R48&gt;=0.25,"4週7休以上4週8休未満",IF(R48&gt;=0.214,"4週6休以上4週7休未満",IF(0.214&gt;R48,"4週6休未満"))))),"")</f>
        <v/>
      </c>
      <c r="S49" s="6" t="str">
        <f>IFERROR(IF(S48="","",IF(S48&gt;=0.7,"70%以上","70%未満")),"")</f>
        <v/>
      </c>
      <c r="V49" s="6" t="str">
        <f>IFERROR(IF(V48="","",IF(V48&gt;=0.285,"4週8休以上",IF(V48&gt;=0.25,"4週7休以上4週8休未満",IF(V48&gt;=0.214,"4週6休以上4週7休未満",IF(0.214&gt;V48,"4週6休未満"))))),"")</f>
        <v/>
      </c>
      <c r="W49" s="6" t="str">
        <f>IFERROR(IF(W48="","",IF(W48&gt;=0.7,"70%以上","70%未満")),"")</f>
        <v/>
      </c>
      <c r="AA49" s="6" t="str">
        <f>IFERROR(IF(AA48="","",IF(AA48&gt;=0.285,"4週8休以上",IF(AA48&gt;=0.25,"4週7休以上4週8休未満",IF(AA48&gt;=0.214,"4週6休以上4週7休未満",IF(0.214&gt;AA48,"4週6休未満"))))),"")</f>
        <v/>
      </c>
      <c r="AB49" s="6" t="str">
        <f>IFERROR(IF(AB48="","",IF(AB48&gt;=0.7,"70%以上","70%未満")),"")</f>
        <v/>
      </c>
      <c r="AF49" s="6" t="str">
        <f>IFERROR(IF(AF48="","",IF(AF48&gt;=0.285,"4週8休以上",IF(AF48&gt;=0.25,"4週7休以上4週8休未満",IF(AF48&gt;=0.214,"4週6休以上4週7休未満",IF(0.214&gt;AF48,"4週6休未満"))))),"")</f>
        <v/>
      </c>
      <c r="AG49" s="6" t="str">
        <f>IFERROR(IF(AG48="","",IF(AG48&gt;=0.7,"70%以上","70%未満")),"")</f>
        <v/>
      </c>
      <c r="AK49" s="6" t="str">
        <f>IFERROR(IF(AK48="","",IF(AK48&gt;=0.285,"4週8休以上",IF(AK48&gt;=0.25,"4週7休以上4週8休未満",IF(AK48&gt;=0.214,"4週6休以上4週7休未満",IF(0.214&gt;AK48,"4週6休未満"))))),"")</f>
        <v/>
      </c>
      <c r="AL49" s="6" t="str">
        <f>IFERROR(IF(AL48="","",IF(AL48&gt;=0.7,"70%以上","70%未満")),"")</f>
        <v/>
      </c>
    </row>
    <row r="50" spans="1:38" ht="22.5" customHeight="1">
      <c r="A50" s="5" t="s">
        <v>69</v>
      </c>
    </row>
    <row r="51" spans="1:38" ht="22.5" customHeight="1">
      <c r="A51" s="31" t="s">
        <v>31</v>
      </c>
      <c r="C51" s="6">
        <f>C46</f>
        <v>0</v>
      </c>
      <c r="D51" s="6">
        <f>D46</f>
        <v>0</v>
      </c>
      <c r="H51" s="6">
        <f>C51+H46</f>
        <v>0</v>
      </c>
      <c r="I51" s="6">
        <f>D51+I46</f>
        <v>0</v>
      </c>
      <c r="M51" s="6">
        <f>H51+M46</f>
        <v>0</v>
      </c>
      <c r="N51" s="6">
        <f>I51+N46</f>
        <v>0</v>
      </c>
      <c r="R51" s="6">
        <f>M51+R46</f>
        <v>0</v>
      </c>
      <c r="S51" s="6">
        <f>N51+S46</f>
        <v>0</v>
      </c>
      <c r="V51" s="6">
        <f>R51+V46</f>
        <v>0</v>
      </c>
      <c r="W51" s="6">
        <f>S51+W46</f>
        <v>0</v>
      </c>
      <c r="AA51" s="6">
        <f>V51+AA46</f>
        <v>0</v>
      </c>
      <c r="AB51" s="6">
        <f>W51+AB46</f>
        <v>0</v>
      </c>
      <c r="AF51" s="6">
        <f>AA51+AF46</f>
        <v>0</v>
      </c>
      <c r="AG51" s="6">
        <f>AB51+AG46</f>
        <v>0</v>
      </c>
      <c r="AK51" s="6">
        <f>AF51+AK46</f>
        <v>0</v>
      </c>
      <c r="AL51" s="6">
        <f>AG51+AL46</f>
        <v>0</v>
      </c>
    </row>
    <row r="52" spans="1:38" ht="22.5" customHeight="1">
      <c r="A52" s="31" t="s">
        <v>30</v>
      </c>
      <c r="C52" s="6">
        <f>C47</f>
        <v>0</v>
      </c>
      <c r="D52" s="6">
        <f>D47</f>
        <v>0</v>
      </c>
      <c r="H52" s="6">
        <f>C52+H47</f>
        <v>0</v>
      </c>
      <c r="I52" s="6">
        <f>D52+I47</f>
        <v>0</v>
      </c>
      <c r="M52" s="6">
        <f>H52+M47</f>
        <v>0</v>
      </c>
      <c r="N52" s="6">
        <f>I52+N47</f>
        <v>0</v>
      </c>
      <c r="R52" s="6">
        <f>M52+R47</f>
        <v>0</v>
      </c>
      <c r="S52" s="6">
        <f>N52+S47</f>
        <v>0</v>
      </c>
      <c r="V52" s="6">
        <f>R52+V47</f>
        <v>0</v>
      </c>
      <c r="W52" s="6">
        <f>S52+W47</f>
        <v>0</v>
      </c>
      <c r="AA52" s="6">
        <f>V52+AA47</f>
        <v>0</v>
      </c>
      <c r="AB52" s="6">
        <f>W52+AB47</f>
        <v>0</v>
      </c>
      <c r="AF52" s="6">
        <f>AA52+AF47</f>
        <v>0</v>
      </c>
      <c r="AG52" s="6">
        <f>AB52+AG47</f>
        <v>0</v>
      </c>
      <c r="AK52" s="6">
        <f>AF52+AK47</f>
        <v>0</v>
      </c>
      <c r="AL52" s="6">
        <f>AG52+AL47</f>
        <v>0</v>
      </c>
    </row>
    <row r="53" spans="1:38" ht="22.5" customHeight="1">
      <c r="A53" s="31" t="s">
        <v>68</v>
      </c>
      <c r="C53" s="60" t="str">
        <f>IFERROR(ROUNDDOWN(C51/C52,3),"")</f>
        <v/>
      </c>
      <c r="D53" s="60" t="str">
        <f>IFERROR(ROUNDDOWN(D51/D52,3),"")</f>
        <v/>
      </c>
      <c r="H53" s="60" t="str">
        <f>IFERROR(ROUNDDOWN(H51/H52,3),"")</f>
        <v/>
      </c>
      <c r="I53" s="60" t="str">
        <f>IFERROR(ROUNDDOWN(I51/I52,3),"")</f>
        <v/>
      </c>
      <c r="M53" s="60" t="str">
        <f>IFERROR(ROUNDDOWN(M51/M52,3),"")</f>
        <v/>
      </c>
      <c r="N53" s="60" t="str">
        <f>IFERROR(ROUNDDOWN(N51/N52,3),"")</f>
        <v/>
      </c>
      <c r="R53" s="60" t="str">
        <f>IFERROR(ROUNDDOWN(R51/R52,3),"")</f>
        <v/>
      </c>
      <c r="S53" s="60" t="str">
        <f>IFERROR(ROUNDDOWN(S51/S52,3),"")</f>
        <v/>
      </c>
      <c r="V53" s="60" t="str">
        <f>IFERROR(ROUNDDOWN(V51/V52,3),"")</f>
        <v/>
      </c>
      <c r="W53" s="60" t="str">
        <f>IFERROR(ROUNDDOWN(W51/W52,3),"")</f>
        <v/>
      </c>
      <c r="AA53" s="60" t="str">
        <f>IFERROR(ROUNDDOWN(AA51/AA52,3),"")</f>
        <v/>
      </c>
      <c r="AB53" s="60" t="str">
        <f>IFERROR(ROUNDDOWN(AB51/AB52,3),"")</f>
        <v/>
      </c>
      <c r="AF53" s="60" t="str">
        <f>IFERROR(ROUNDDOWN(AF51/AF52,3),"")</f>
        <v/>
      </c>
      <c r="AG53" s="60" t="str">
        <f>IFERROR(ROUNDDOWN(AG51/AG52,3),"")</f>
        <v/>
      </c>
      <c r="AK53" s="60" t="str">
        <f>IFERROR(ROUNDDOWN(AK51/AK52,3),"")</f>
        <v/>
      </c>
      <c r="AL53" s="60" t="str">
        <f>IFERROR(ROUNDDOWN(AL51/AL52,3),"")</f>
        <v/>
      </c>
    </row>
    <row r="54" spans="1:38" ht="21.75" customHeight="1">
      <c r="C54" s="6" t="str">
        <f>IFERROR(IF(C53="","",IF(C53&gt;=0.285,"4週8休以上",IF(C53&gt;=0.25,"4週7休以上4週8休未満",IF(C53&gt;=0.214,"4週6休以上4週7休未満",IF(0.214&gt;C53,"4週6休未満"))))),"")</f>
        <v/>
      </c>
      <c r="D54" s="6" t="str">
        <f>IFERROR(IF(D53="","",IF(D53&gt;=0.7,"70%以上","70%未満")),"")</f>
        <v/>
      </c>
      <c r="E54" s="29"/>
      <c r="H54" s="6" t="str">
        <f>IFERROR(IF(H53="","",IF(H53&gt;=0.285,"4週8休以上",IF(H53&gt;=0.25,"4週7休以上4週8休未満",IF(H53&gt;=0.214,"4週6休以上4週7休未満",IF(0.214&gt;H53,"4週6休未満"))))),"")</f>
        <v/>
      </c>
      <c r="I54" s="6" t="str">
        <f>IFERROR(IF(I53="","",IF(I53&gt;=0.7,"70%以上","70%未満")),"")</f>
        <v/>
      </c>
      <c r="M54" s="6" t="str">
        <f>IFERROR(IF(M53="","",IF(M53&gt;=0.285,"4週8休以上",IF(M53&gt;=0.25,"4週7休以上4週8休未満",IF(M53&gt;=0.214,"4週6休以上4週7休未満",IF(0.214&gt;M53,"4週6休未満"))))),"")</f>
        <v/>
      </c>
      <c r="N54" s="6" t="str">
        <f>IFERROR(IF(N53="","",IF(N53&gt;=0.7,"70%以上","70%未満")),"")</f>
        <v/>
      </c>
      <c r="R54" s="6" t="str">
        <f>IFERROR(IF(R53="","",IF(R53&gt;=0.285,"4週8休以上",IF(R53&gt;=0.25,"4週7休以上4週8休未満",IF(R53&gt;=0.214,"4週6休以上4週7休未満",IF(0.214&gt;R53,"4週6休未満"))))),"")</f>
        <v/>
      </c>
      <c r="S54" s="6" t="str">
        <f>IFERROR(IF(S53="","",IF(S53&gt;=0.7,"70%以上","70%未満")),"")</f>
        <v/>
      </c>
      <c r="V54" s="6" t="str">
        <f>IFERROR(IF(V53="","",IF(V53&gt;=0.285,"4週8休以上",IF(V53&gt;=0.25,"4週7休以上4週8休未満",IF(V53&gt;=0.214,"4週6休以上4週7休未満",IF(0.214&gt;V53,"4週6休未満"))))),"")</f>
        <v/>
      </c>
      <c r="W54" s="6" t="str">
        <f>IFERROR(IF(W53="","",IF(W53&gt;=0.7,"70%以上","70%未満")),"")</f>
        <v/>
      </c>
      <c r="AA54" s="6" t="str">
        <f>IFERROR(IF(AA53="","",IF(AA53&gt;=0.285,"4週8休以上",IF(AA53&gt;=0.25,"4週7休以上4週8休未満",IF(AA53&gt;=0.214,"4週6休以上4週7休未満",IF(0.214&gt;AA53,"4週6休未満"))))),"")</f>
        <v/>
      </c>
      <c r="AB54" s="6" t="str">
        <f>IFERROR(IF(AB53="","",IF(AB53&gt;=0.7,"70%以上","70%未満")),"")</f>
        <v/>
      </c>
      <c r="AF54" s="6" t="str">
        <f>IFERROR(IF(AF53="","",IF(AF53&gt;=0.285,"4週8休以上",IF(AF53&gt;=0.25,"4週7休以上4週8休未満",IF(AF53&gt;=0.214,"4週6休以上4週7休未満",IF(0.214&gt;AF53,"4週6休未満"))))),"")</f>
        <v/>
      </c>
      <c r="AG54" s="6" t="str">
        <f>IFERROR(IF(AG53="","",IF(AG53&gt;=0.7,"70%以上","70%未満")),"")</f>
        <v/>
      </c>
      <c r="AK54" s="6" t="str">
        <f>IFERROR(IF(AK53="","",IF(AK53&gt;=0.285,"4週8休以上",IF(AK53&gt;=0.25,"4週7休以上4週8休未満",IF(AK53&gt;=0.214,"4週6休以上4週7休未満",IF(0.214&gt;AK53,"4週6休未満"))))),"")</f>
        <v/>
      </c>
      <c r="AL54" s="6" t="str">
        <f>IFERROR(IF(AL53="","",IF(AL53&gt;=0.7,"70%以上","70%未満")),"")</f>
        <v/>
      </c>
    </row>
    <row r="58" spans="1:38">
      <c r="C58" s="58"/>
    </row>
    <row r="59" spans="1:38">
      <c r="C59" s="58"/>
    </row>
  </sheetData>
  <mergeCells count="34">
    <mergeCell ref="A4:B4"/>
    <mergeCell ref="R4:S4"/>
    <mergeCell ref="T4:U4"/>
    <mergeCell ref="AK4:AL4"/>
    <mergeCell ref="A2:S2"/>
    <mergeCell ref="T2:AL2"/>
    <mergeCell ref="A3:B3"/>
    <mergeCell ref="R3:S3"/>
    <mergeCell ref="T3:U3"/>
    <mergeCell ref="AK3:AL3"/>
    <mergeCell ref="A5:B5"/>
    <mergeCell ref="T5:U5"/>
    <mergeCell ref="A7:D7"/>
    <mergeCell ref="F7:I7"/>
    <mergeCell ref="K7:N7"/>
    <mergeCell ref="P7:S7"/>
    <mergeCell ref="T7:W7"/>
    <mergeCell ref="Y40:Z40"/>
    <mergeCell ref="AD40:AE40"/>
    <mergeCell ref="AI40:AJ40"/>
    <mergeCell ref="AI7:AL7"/>
    <mergeCell ref="A40:B40"/>
    <mergeCell ref="F40:G40"/>
    <mergeCell ref="K40:L40"/>
    <mergeCell ref="P40:Q40"/>
    <mergeCell ref="T40:U40"/>
    <mergeCell ref="Y7:AB7"/>
    <mergeCell ref="AD7:AG7"/>
    <mergeCell ref="B42:D42"/>
    <mergeCell ref="F42:G42"/>
    <mergeCell ref="K42:M42"/>
    <mergeCell ref="B43:D43"/>
    <mergeCell ref="F43:G43"/>
    <mergeCell ref="K43:M43"/>
  </mergeCells>
  <phoneticPr fontId="1"/>
  <conditionalFormatting sqref="A9:E39">
    <cfRule type="expression" dxfId="31" priority="12">
      <formula>$E9&lt;&gt;""</formula>
    </cfRule>
    <cfRule type="expression" dxfId="30" priority="46">
      <formula>$B9="日"</formula>
    </cfRule>
    <cfRule type="expression" dxfId="29" priority="47">
      <formula>$B9="土"</formula>
    </cfRule>
  </conditionalFormatting>
  <conditionalFormatting sqref="K9:O39">
    <cfRule type="expression" dxfId="28" priority="10">
      <formula>$O9&lt;&gt;""</formula>
    </cfRule>
    <cfRule type="expression" dxfId="27" priority="40">
      <formula>$L9="日"</formula>
    </cfRule>
    <cfRule type="expression" dxfId="26" priority="41">
      <formula>$L9="土"</formula>
    </cfRule>
  </conditionalFormatting>
  <conditionalFormatting sqref="F9:J39">
    <cfRule type="expression" dxfId="25" priority="11">
      <formula>$J9&lt;&gt;""</formula>
    </cfRule>
    <cfRule type="expression" dxfId="24" priority="43">
      <formula>$G9="日"</formula>
    </cfRule>
    <cfRule type="expression" dxfId="23" priority="44">
      <formula>$G9="土"</formula>
    </cfRule>
  </conditionalFormatting>
  <conditionalFormatting sqref="T9:X39">
    <cfRule type="expression" dxfId="22" priority="8">
      <formula>$X9&lt;&gt;""</formula>
    </cfRule>
    <cfRule type="expression" dxfId="21" priority="31">
      <formula>$U9="日"</formula>
    </cfRule>
    <cfRule type="expression" dxfId="20" priority="32">
      <formula>$U9="土"</formula>
    </cfRule>
  </conditionalFormatting>
  <conditionalFormatting sqref="Y9:AC39">
    <cfRule type="expression" dxfId="19" priority="7">
      <formula>$AC9&lt;&gt;""</formula>
    </cfRule>
    <cfRule type="expression" dxfId="18" priority="34">
      <formula>$Z9="日"</formula>
    </cfRule>
    <cfRule type="expression" dxfId="17" priority="35">
      <formula>$Z9="土"</formula>
    </cfRule>
  </conditionalFormatting>
  <conditionalFormatting sqref="AD9:AH39">
    <cfRule type="expression" dxfId="16" priority="6">
      <formula>$AH9&lt;&gt;""</formula>
    </cfRule>
    <cfRule type="expression" dxfId="15" priority="25">
      <formula>$AE9="日"</formula>
    </cfRule>
    <cfRule type="expression" dxfId="14" priority="26">
      <formula>$AE9="土"</formula>
    </cfRule>
  </conditionalFormatting>
  <conditionalFormatting sqref="D9:D39">
    <cfRule type="expression" dxfId="13" priority="48">
      <formula>$B9&lt;&gt;""</formula>
    </cfRule>
  </conditionalFormatting>
  <conditionalFormatting sqref="I9:I39">
    <cfRule type="expression" dxfId="12" priority="45">
      <formula>$G9&lt;&gt;""</formula>
    </cfRule>
  </conditionalFormatting>
  <conditionalFormatting sqref="N9:N39">
    <cfRule type="expression" dxfId="11" priority="42">
      <formula>$L9&lt;&gt;""</formula>
    </cfRule>
  </conditionalFormatting>
  <conditionalFormatting sqref="S9:S39">
    <cfRule type="expression" dxfId="10" priority="30">
      <formula>$Q9&lt;&gt;""</formula>
    </cfRule>
  </conditionalFormatting>
  <conditionalFormatting sqref="W9:W39">
    <cfRule type="expression" dxfId="9" priority="33">
      <formula>$U9&lt;&gt;""</formula>
    </cfRule>
  </conditionalFormatting>
  <conditionalFormatting sqref="AB9:AB39">
    <cfRule type="expression" dxfId="8" priority="36">
      <formula>$Z9&lt;&gt;""</formula>
    </cfRule>
  </conditionalFormatting>
  <conditionalFormatting sqref="AG9:AG39">
    <cfRule type="expression" dxfId="7" priority="27">
      <formula>$AE9&lt;&gt;""</formula>
    </cfRule>
  </conditionalFormatting>
  <conditionalFormatting sqref="AL9:AL39">
    <cfRule type="expression" dxfId="6" priority="24">
      <formula>$AJ9&lt;&gt;""</formula>
    </cfRule>
  </conditionalFormatting>
  <conditionalFormatting sqref="P9:S39">
    <cfRule type="expression" dxfId="5" priority="265">
      <formula>#REF!&lt;&gt;""</formula>
    </cfRule>
    <cfRule type="expression" dxfId="4" priority="266">
      <formula>$Q9="日"</formula>
    </cfRule>
    <cfRule type="expression" dxfId="3" priority="267">
      <formula>$Q9="土"</formula>
    </cfRule>
  </conditionalFormatting>
  <conditionalFormatting sqref="AI9:AL39">
    <cfRule type="expression" dxfId="2" priority="268">
      <formula>#REF!&lt;&gt;""</formula>
    </cfRule>
    <cfRule type="expression" dxfId="1" priority="269">
      <formula>$AJ9="日"</formula>
    </cfRule>
    <cfRule type="expression" dxfId="0" priority="270">
      <formula>$AJ9="土"</formula>
    </cfRule>
  </conditionalFormatting>
  <printOptions horizontalCentered="1" verticalCentered="1"/>
  <pageMargins left="0.70866141732283472" right="0.70866141732283472" top="0.39370078740157483" bottom="0.39370078740157483" header="0.31496062992125984" footer="0.31496062992125984"/>
  <pageSetup paperSize="9" scale="7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F60C-6647-436E-B44E-453F20170837}">
  <dimension ref="A1:B19"/>
  <sheetViews>
    <sheetView workbookViewId="0">
      <selection activeCell="D5" sqref="D5"/>
    </sheetView>
  </sheetViews>
  <sheetFormatPr defaultColWidth="9" defaultRowHeight="13.5"/>
  <cols>
    <col min="1" max="1" width="17.375" style="40" customWidth="1"/>
    <col min="2" max="2" width="16" style="40" customWidth="1"/>
    <col min="3" max="16384" width="9" style="40"/>
  </cols>
  <sheetData>
    <row r="1" spans="1:2" ht="18.75" customHeight="1" thickBot="1">
      <c r="A1" s="41" t="s">
        <v>138</v>
      </c>
      <c r="B1" s="42" t="s">
        <v>137</v>
      </c>
    </row>
    <row r="2" spans="1:2" ht="18.75" customHeight="1">
      <c r="A2" s="121"/>
      <c r="B2" s="122"/>
    </row>
    <row r="3" spans="1:2" ht="18.75" customHeight="1">
      <c r="A3" s="123">
        <v>44927</v>
      </c>
      <c r="B3" s="122" t="s">
        <v>122</v>
      </c>
    </row>
    <row r="4" spans="1:2" ht="18.75" customHeight="1">
      <c r="A4" s="124" t="s">
        <v>132</v>
      </c>
      <c r="B4" s="125" t="s">
        <v>123</v>
      </c>
    </row>
    <row r="5" spans="1:2" ht="18.75" customHeight="1">
      <c r="A5" s="124">
        <v>45333</v>
      </c>
      <c r="B5" s="125" t="s">
        <v>124</v>
      </c>
    </row>
    <row r="6" spans="1:2" ht="18.75" customHeight="1">
      <c r="A6" s="124">
        <v>45345</v>
      </c>
      <c r="B6" s="125" t="s">
        <v>125</v>
      </c>
    </row>
    <row r="7" spans="1:2" ht="18.75" customHeight="1">
      <c r="A7" s="126" t="s">
        <v>135</v>
      </c>
      <c r="B7" s="127" t="s">
        <v>126</v>
      </c>
    </row>
    <row r="8" spans="1:2" ht="18.75" customHeight="1">
      <c r="A8" s="124">
        <v>45045</v>
      </c>
      <c r="B8" s="125" t="s">
        <v>114</v>
      </c>
    </row>
    <row r="9" spans="1:2" ht="18.75" customHeight="1">
      <c r="A9" s="124">
        <v>45049</v>
      </c>
      <c r="B9" s="125" t="s">
        <v>128</v>
      </c>
    </row>
    <row r="10" spans="1:2" ht="18.75" customHeight="1">
      <c r="A10" s="124">
        <v>45050</v>
      </c>
      <c r="B10" s="125" t="s">
        <v>129</v>
      </c>
    </row>
    <row r="11" spans="1:2" ht="18.75" customHeight="1">
      <c r="A11" s="124">
        <v>45051</v>
      </c>
      <c r="B11" s="125" t="s">
        <v>130</v>
      </c>
    </row>
    <row r="12" spans="1:2" ht="18.75" customHeight="1">
      <c r="A12" s="124" t="s">
        <v>131</v>
      </c>
      <c r="B12" s="125" t="s">
        <v>115</v>
      </c>
    </row>
    <row r="13" spans="1:2" ht="18.75" customHeight="1">
      <c r="A13" s="124">
        <v>45149</v>
      </c>
      <c r="B13" s="125" t="s">
        <v>127</v>
      </c>
    </row>
    <row r="14" spans="1:2" ht="18.75" customHeight="1">
      <c r="A14" s="124" t="s">
        <v>133</v>
      </c>
      <c r="B14" s="125" t="s">
        <v>118</v>
      </c>
    </row>
    <row r="15" spans="1:2" ht="18.75" customHeight="1">
      <c r="A15" s="124" t="s">
        <v>136</v>
      </c>
      <c r="B15" s="125" t="s">
        <v>119</v>
      </c>
    </row>
    <row r="16" spans="1:2" ht="18.75" customHeight="1">
      <c r="A16" s="124" t="s">
        <v>134</v>
      </c>
      <c r="B16" s="125" t="s">
        <v>116</v>
      </c>
    </row>
    <row r="17" spans="1:2" ht="18.75" customHeight="1">
      <c r="A17" s="124">
        <v>45233</v>
      </c>
      <c r="B17" s="125" t="s">
        <v>120</v>
      </c>
    </row>
    <row r="18" spans="1:2" ht="18.75" customHeight="1">
      <c r="A18" s="124">
        <v>45253</v>
      </c>
      <c r="B18" s="125" t="s">
        <v>121</v>
      </c>
    </row>
    <row r="19" spans="1:2" ht="18.75" customHeight="1" thickBot="1">
      <c r="A19" s="128"/>
      <c r="B19" s="129" t="s">
        <v>117</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B2B0-5401-4623-8D51-E41D6A1A6595}">
  <sheetPr codeName="Sheet1">
    <pageSetUpPr fitToPage="1"/>
  </sheetPr>
  <dimension ref="A1:BH30"/>
  <sheetViews>
    <sheetView view="pageBreakPreview" zoomScaleNormal="100" zoomScaleSheetLayoutView="100" workbookViewId="0">
      <selection activeCell="AL14" sqref="AL14"/>
    </sheetView>
  </sheetViews>
  <sheetFormatPr defaultColWidth="2.875" defaultRowHeight="13.5"/>
  <cols>
    <col min="1" max="4" width="3.625" style="133" customWidth="1"/>
    <col min="5" max="12" width="3.125" style="133" customWidth="1"/>
    <col min="13" max="13" width="3.25" style="133" customWidth="1"/>
    <col min="14" max="21" width="3.125" style="133" customWidth="1"/>
    <col min="22" max="22" width="3.25" style="133" customWidth="1"/>
    <col min="23" max="30" width="3.125" style="133" customWidth="1"/>
    <col min="31" max="31" width="9.625" style="133" customWidth="1"/>
    <col min="32" max="32" width="6.25" style="133" customWidth="1"/>
    <col min="33" max="33" width="2.875" style="133"/>
    <col min="34" max="34" width="6.75" style="133" customWidth="1"/>
    <col min="35" max="35" width="8.625" style="131" customWidth="1"/>
    <col min="36" max="36" width="16.125" style="131" bestFit="1" customWidth="1"/>
    <col min="37" max="37" width="11.625" style="131" customWidth="1"/>
    <col min="38" max="38" width="9.75" style="132" customWidth="1"/>
    <col min="39" max="39" width="10.875" style="131" customWidth="1"/>
    <col min="40" max="42" width="5.75" style="131" customWidth="1"/>
    <col min="43" max="46" width="2.875" style="131"/>
    <col min="47" max="47" width="9.125" style="131" customWidth="1"/>
    <col min="48" max="55" width="2.875" style="131"/>
    <col min="56" max="58" width="2.875" style="133" customWidth="1"/>
    <col min="59" max="16384" width="2.875" style="133"/>
  </cols>
  <sheetData>
    <row r="1" spans="1:60">
      <c r="A1" s="130" t="s">
        <v>95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BD1" s="130"/>
      <c r="BE1" s="130"/>
      <c r="BF1" s="130"/>
      <c r="BG1" s="130"/>
    </row>
    <row r="2" spans="1:60" ht="26.1" customHeight="1">
      <c r="A2" s="498" t="s">
        <v>224</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134"/>
      <c r="AF2" s="134"/>
      <c r="AG2" s="134"/>
      <c r="AH2" s="134"/>
      <c r="BD2" s="134"/>
      <c r="BE2" s="134"/>
      <c r="BF2" s="134"/>
      <c r="BG2" s="134"/>
    </row>
    <row r="3" spans="1:60">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BD3" s="130"/>
      <c r="BE3" s="130"/>
      <c r="BF3" s="130"/>
      <c r="BG3" s="130"/>
    </row>
    <row r="4" spans="1:60" ht="20.45" customHeight="1">
      <c r="A4" s="130"/>
      <c r="B4" s="130"/>
      <c r="C4" s="130"/>
      <c r="D4" s="130"/>
      <c r="E4" s="130"/>
      <c r="F4" s="130"/>
      <c r="G4" s="130"/>
      <c r="H4" s="130"/>
      <c r="I4" s="130"/>
      <c r="J4" s="130"/>
      <c r="K4" s="130"/>
      <c r="L4" s="130"/>
      <c r="M4" s="130"/>
      <c r="N4" s="130"/>
      <c r="O4" s="130"/>
      <c r="P4" s="130"/>
      <c r="Q4" s="130"/>
      <c r="R4" s="130"/>
      <c r="S4" s="130"/>
      <c r="T4" s="130"/>
      <c r="U4" s="130"/>
      <c r="V4" s="130"/>
      <c r="W4" s="130"/>
      <c r="X4" s="130"/>
      <c r="Y4" s="135"/>
      <c r="Z4" s="135"/>
      <c r="AA4" s="135"/>
      <c r="AB4" s="135"/>
      <c r="AC4" s="499"/>
      <c r="AD4" s="499"/>
      <c r="AE4" s="130"/>
      <c r="AF4" s="130"/>
      <c r="AG4" s="130"/>
      <c r="AH4" s="130"/>
      <c r="BD4" s="130"/>
      <c r="BE4" s="130"/>
      <c r="BF4" s="130"/>
      <c r="BG4" s="130"/>
    </row>
    <row r="5" spans="1:60" ht="22.5" customHeight="1">
      <c r="A5" s="136"/>
      <c r="B5" s="502" t="s">
        <v>152</v>
      </c>
      <c r="C5" s="503"/>
      <c r="D5" s="503"/>
      <c r="E5" s="503"/>
      <c r="F5" s="137" t="s">
        <v>218</v>
      </c>
      <c r="G5" s="510" cm="1">
        <f t="array" ref="G5">_xlfn.IFS(基本情報入力!$C$3=0,"",TRUE,基本情報入力!$C$3)</f>
        <v>1234</v>
      </c>
      <c r="H5" s="510"/>
      <c r="I5" s="138" t="s">
        <v>181</v>
      </c>
      <c r="J5" s="138"/>
      <c r="K5" s="138"/>
      <c r="L5" s="138"/>
      <c r="M5" s="138"/>
      <c r="N5" s="138"/>
      <c r="O5" s="138"/>
      <c r="P5" s="138"/>
      <c r="Q5" s="139"/>
      <c r="R5" s="140"/>
      <c r="S5" s="140"/>
      <c r="T5" s="139"/>
      <c r="U5" s="139"/>
      <c r="V5" s="139"/>
      <c r="W5" s="139"/>
      <c r="X5" s="141" t="s">
        <v>107</v>
      </c>
      <c r="Y5" s="500" t="str">
        <f>IF(基本情報入力!$C$13=0,"　　年　月　日",基本情報入力!$C$13)</f>
        <v>　　年　月　日</v>
      </c>
      <c r="Z5" s="501"/>
      <c r="AA5" s="501"/>
      <c r="AB5" s="501"/>
      <c r="AC5" s="501"/>
      <c r="AD5" s="142"/>
      <c r="AE5" s="143"/>
      <c r="AF5" s="130"/>
      <c r="AG5" s="130"/>
      <c r="AH5" s="130"/>
      <c r="BD5" s="130"/>
      <c r="BE5" s="130"/>
      <c r="BF5" s="130"/>
      <c r="BG5" s="130"/>
    </row>
    <row r="6" spans="1:60" ht="22.5" customHeight="1">
      <c r="A6" s="136"/>
      <c r="B6" s="502" t="s">
        <v>154</v>
      </c>
      <c r="C6" s="503"/>
      <c r="D6" s="503"/>
      <c r="E6" s="503"/>
      <c r="F6" s="511" t="str" cm="1">
        <f t="array" ref="F6">_xlfn.IFS(基本情報入力!$C$4=0,"",TRUE,基本情報入力!$C$4)</f>
        <v>○○工事</v>
      </c>
      <c r="G6" s="511"/>
      <c r="H6" s="511"/>
      <c r="I6" s="511"/>
      <c r="J6" s="511"/>
      <c r="K6" s="511"/>
      <c r="L6" s="511"/>
      <c r="M6" s="511"/>
      <c r="N6" s="511"/>
      <c r="O6" s="511"/>
      <c r="P6" s="511"/>
      <c r="Q6" s="511"/>
      <c r="R6" s="511"/>
      <c r="S6" s="511"/>
      <c r="T6" s="511"/>
      <c r="U6" s="139"/>
      <c r="V6" s="139"/>
      <c r="W6" s="139"/>
      <c r="X6" s="144" t="s">
        <v>108</v>
      </c>
      <c r="Y6" s="500" t="str">
        <f>IF(基本情報入力!$C$14=0,"　　年　月　日",基本情報入力!$C$14)</f>
        <v>　　年　月　日</v>
      </c>
      <c r="Z6" s="501"/>
      <c r="AA6" s="501"/>
      <c r="AB6" s="501"/>
      <c r="AC6" s="501"/>
      <c r="AD6" s="139"/>
      <c r="AE6" s="143"/>
      <c r="AF6" s="130"/>
      <c r="AG6" s="130"/>
      <c r="AH6" s="130"/>
      <c r="BD6" s="132"/>
      <c r="BE6" s="132"/>
      <c r="BF6" s="132"/>
      <c r="BG6" s="132"/>
    </row>
    <row r="7" spans="1:60" ht="22.5" customHeight="1">
      <c r="A7" s="136"/>
      <c r="B7" s="502" t="s">
        <v>153</v>
      </c>
      <c r="C7" s="503"/>
      <c r="D7" s="503"/>
      <c r="E7" s="503"/>
      <c r="F7" s="511" t="str" cm="1">
        <f t="array" ref="F7">_xlfn.IFS(基本情報入力!$C$8=0,"",TRUE,基本情報入力!$C$8)</f>
        <v>○　○　建設　株式会社</v>
      </c>
      <c r="G7" s="441"/>
      <c r="H7" s="441"/>
      <c r="I7" s="441"/>
      <c r="J7" s="441"/>
      <c r="K7" s="441"/>
      <c r="L7" s="441"/>
      <c r="M7" s="441"/>
      <c r="N7" s="441"/>
      <c r="O7" s="441"/>
      <c r="P7" s="441"/>
      <c r="Q7" s="441"/>
      <c r="R7" s="441"/>
      <c r="S7" s="441"/>
      <c r="T7" s="441"/>
      <c r="U7" s="139"/>
      <c r="V7" s="139"/>
      <c r="W7" s="139"/>
      <c r="X7" s="144" t="s">
        <v>106</v>
      </c>
      <c r="Y7" s="500" t="str">
        <f>IF(基本情報入力!$C$15=0,"　　年　月　日",基本情報入力!$C$15)</f>
        <v>　　年　月　日</v>
      </c>
      <c r="Z7" s="501"/>
      <c r="AA7" s="501"/>
      <c r="AB7" s="501"/>
      <c r="AC7" s="501"/>
      <c r="AD7" s="139"/>
      <c r="AE7" s="143"/>
      <c r="AF7" s="130"/>
      <c r="AG7" s="130"/>
      <c r="AH7" s="130"/>
      <c r="AI7" s="145"/>
      <c r="AJ7" s="145"/>
      <c r="AK7" s="145"/>
      <c r="AL7" s="146"/>
      <c r="AM7" s="145"/>
      <c r="BD7" s="132"/>
      <c r="BE7" s="132"/>
      <c r="BF7" s="132"/>
      <c r="BG7" s="132"/>
    </row>
    <row r="8" spans="1:60" ht="22.5" customHeight="1">
      <c r="A8" s="147"/>
      <c r="B8" s="148"/>
      <c r="C8" s="148"/>
      <c r="D8" s="148"/>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3"/>
      <c r="AF8" s="130"/>
      <c r="AG8" s="130"/>
      <c r="AH8" s="130"/>
      <c r="AI8" s="145"/>
      <c r="AJ8" s="145"/>
      <c r="AK8" s="145"/>
      <c r="AL8" s="146"/>
      <c r="AM8" s="145"/>
      <c r="BD8" s="131"/>
      <c r="BE8" s="131"/>
      <c r="BF8" s="131"/>
      <c r="BG8" s="131"/>
    </row>
    <row r="9" spans="1:60" ht="36" customHeight="1">
      <c r="A9" s="504" t="s">
        <v>96</v>
      </c>
      <c r="B9" s="504"/>
      <c r="C9" s="504"/>
      <c r="D9" s="504"/>
      <c r="E9" s="506" t="s">
        <v>105</v>
      </c>
      <c r="F9" s="506"/>
      <c r="G9" s="506"/>
      <c r="H9" s="506"/>
      <c r="I9" s="506"/>
      <c r="J9" s="506"/>
      <c r="K9" s="506"/>
      <c r="L9" s="506"/>
      <c r="M9" s="506"/>
      <c r="N9" s="506" t="s">
        <v>104</v>
      </c>
      <c r="O9" s="506"/>
      <c r="P9" s="506"/>
      <c r="Q9" s="506"/>
      <c r="R9" s="506"/>
      <c r="S9" s="506"/>
      <c r="T9" s="506"/>
      <c r="U9" s="506"/>
      <c r="V9" s="506"/>
      <c r="W9" s="506" t="s">
        <v>97</v>
      </c>
      <c r="X9" s="504"/>
      <c r="Y9" s="504"/>
      <c r="Z9" s="504"/>
      <c r="AA9" s="504"/>
      <c r="AB9" s="504"/>
      <c r="AC9" s="504"/>
      <c r="AD9" s="504"/>
      <c r="AE9" s="150"/>
      <c r="AF9" s="151"/>
      <c r="AG9" s="151"/>
      <c r="AH9" s="151"/>
      <c r="AI9" s="145"/>
      <c r="AJ9" s="145"/>
      <c r="AK9" s="145"/>
      <c r="AL9" s="146"/>
      <c r="AM9" s="145"/>
      <c r="BD9" s="151"/>
      <c r="BE9" s="151"/>
      <c r="BF9" s="151"/>
      <c r="BG9" s="151"/>
    </row>
    <row r="10" spans="1:60" ht="36" customHeight="1" thickBot="1">
      <c r="A10" s="505"/>
      <c r="B10" s="505"/>
      <c r="C10" s="505"/>
      <c r="D10" s="505"/>
      <c r="E10" s="507" t="s">
        <v>98</v>
      </c>
      <c r="F10" s="507"/>
      <c r="G10" s="507"/>
      <c r="H10" s="508" t="s">
        <v>99</v>
      </c>
      <c r="I10" s="508"/>
      <c r="J10" s="508"/>
      <c r="K10" s="509" t="s">
        <v>100</v>
      </c>
      <c r="L10" s="509"/>
      <c r="M10" s="509"/>
      <c r="N10" s="507" t="s">
        <v>98</v>
      </c>
      <c r="O10" s="507"/>
      <c r="P10" s="507"/>
      <c r="Q10" s="508" t="s">
        <v>99</v>
      </c>
      <c r="R10" s="508"/>
      <c r="S10" s="508"/>
      <c r="T10" s="509" t="s">
        <v>151</v>
      </c>
      <c r="U10" s="509"/>
      <c r="V10" s="509"/>
      <c r="W10" s="505"/>
      <c r="X10" s="505"/>
      <c r="Y10" s="505"/>
      <c r="Z10" s="505"/>
      <c r="AA10" s="505"/>
      <c r="AB10" s="505"/>
      <c r="AC10" s="505"/>
      <c r="AD10" s="505"/>
      <c r="AE10" s="150"/>
      <c r="AF10" s="151"/>
      <c r="AG10" s="151"/>
      <c r="AH10" s="151"/>
      <c r="AI10" s="145"/>
      <c r="AJ10" s="145"/>
      <c r="AK10" s="152"/>
      <c r="AL10" s="153"/>
      <c r="AM10" s="154"/>
      <c r="BD10" s="151"/>
      <c r="BE10" s="151"/>
      <c r="BF10" s="151"/>
      <c r="BG10" s="151"/>
      <c r="BH10" s="155"/>
    </row>
    <row r="11" spans="1:60" ht="36" customHeight="1" thickTop="1">
      <c r="A11" s="489" t="e">
        <f>IF(様式2!M8="","",様式2!A7)</f>
        <v>#NUM!</v>
      </c>
      <c r="B11" s="489"/>
      <c r="C11" s="489"/>
      <c r="D11" s="489"/>
      <c r="E11" s="490" t="str">
        <f>IF(様式2!$D42=0,"",様式2!$D42)</f>
        <v/>
      </c>
      <c r="F11" s="490"/>
      <c r="G11" s="490"/>
      <c r="H11" s="491" t="str">
        <f>IF(様式2!$D43=0,"",様式2!$D43)</f>
        <v/>
      </c>
      <c r="I11" s="492"/>
      <c r="J11" s="493"/>
      <c r="K11" s="494" t="str">
        <f>IF(様式2!$D44=0,"",様式2!$D44)</f>
        <v>-</v>
      </c>
      <c r="L11" s="494"/>
      <c r="M11" s="494"/>
      <c r="N11" s="490" t="str">
        <f>IF(様式2!$E42=0,"",様式2!$E42)</f>
        <v/>
      </c>
      <c r="O11" s="490"/>
      <c r="P11" s="490"/>
      <c r="Q11" s="495" t="str">
        <f>IF(様式2!$E43=0,"",様式2!$E43)</f>
        <v/>
      </c>
      <c r="R11" s="495"/>
      <c r="S11" s="495"/>
      <c r="T11" s="494" t="str">
        <f>IF(様式2!$E44=0,"",様式2!$E44)</f>
        <v>-</v>
      </c>
      <c r="U11" s="494"/>
      <c r="V11" s="494"/>
      <c r="W11" s="496"/>
      <c r="X11" s="496"/>
      <c r="Y11" s="496"/>
      <c r="Z11" s="496"/>
      <c r="AA11" s="496"/>
      <c r="AB11" s="496"/>
      <c r="AC11" s="496"/>
      <c r="AD11" s="496"/>
      <c r="AE11" s="156"/>
      <c r="AF11" s="157"/>
      <c r="AG11" s="157"/>
      <c r="AH11" s="157"/>
      <c r="AI11" s="497"/>
      <c r="AJ11" s="152"/>
      <c r="AK11" s="158"/>
      <c r="AL11" s="146"/>
      <c r="AM11" s="159"/>
      <c r="BD11" s="157"/>
      <c r="BE11" s="157"/>
      <c r="BF11" s="157"/>
      <c r="BG11" s="157"/>
      <c r="BH11" s="155"/>
    </row>
    <row r="12" spans="1:60" ht="36" customHeight="1">
      <c r="A12" s="484" t="str">
        <f>IF(様式2!M53="","",様式2!A52)</f>
        <v/>
      </c>
      <c r="B12" s="484"/>
      <c r="C12" s="484"/>
      <c r="D12" s="484"/>
      <c r="E12" s="485" t="str">
        <f>IF(様式2!$D87=0,"",様式2!$D87)</f>
        <v/>
      </c>
      <c r="F12" s="485"/>
      <c r="G12" s="485"/>
      <c r="H12" s="486" t="str">
        <f>IF(様式2!$D88=0,"",様式2!$D88)</f>
        <v/>
      </c>
      <c r="I12" s="487"/>
      <c r="J12" s="488"/>
      <c r="K12" s="481" t="str">
        <f>IF(様式2!$D89=0,"",様式2!$D89)</f>
        <v>-</v>
      </c>
      <c r="L12" s="481"/>
      <c r="M12" s="481"/>
      <c r="N12" s="485" t="str">
        <f>IF(様式2!$E87=0,"",様式2!$E87)</f>
        <v/>
      </c>
      <c r="O12" s="485"/>
      <c r="P12" s="485"/>
      <c r="Q12" s="485" t="str">
        <f>IF(様式2!$E88=0,"",様式2!$E88)</f>
        <v/>
      </c>
      <c r="R12" s="485"/>
      <c r="S12" s="485"/>
      <c r="T12" s="481" t="str">
        <f>IF(様式2!$E89=0,"",様式2!$E89)</f>
        <v>-</v>
      </c>
      <c r="U12" s="481"/>
      <c r="V12" s="481"/>
      <c r="W12" s="483"/>
      <c r="X12" s="483"/>
      <c r="Y12" s="483"/>
      <c r="Z12" s="483"/>
      <c r="AA12" s="483"/>
      <c r="AB12" s="483"/>
      <c r="AC12" s="483"/>
      <c r="AD12" s="483"/>
      <c r="AE12" s="146"/>
      <c r="AF12" s="132"/>
      <c r="AG12" s="132"/>
      <c r="AH12" s="132"/>
      <c r="AI12" s="497"/>
      <c r="AJ12" s="152"/>
      <c r="AK12" s="158"/>
      <c r="AL12" s="146"/>
      <c r="AM12" s="159"/>
      <c r="BD12" s="132"/>
      <c r="BE12" s="132"/>
      <c r="BF12" s="132"/>
      <c r="BG12" s="132"/>
    </row>
    <row r="13" spans="1:60" ht="36" customHeight="1">
      <c r="A13" s="484" t="str">
        <f>IF(様式2!M98="","",様式2!A97)</f>
        <v/>
      </c>
      <c r="B13" s="484"/>
      <c r="C13" s="484"/>
      <c r="D13" s="484"/>
      <c r="E13" s="485" t="str">
        <f>IF(様式2!$D132=0,"",様式2!$D132)</f>
        <v/>
      </c>
      <c r="F13" s="485"/>
      <c r="G13" s="485"/>
      <c r="H13" s="486" t="str">
        <f>IF(様式2!$D133=0,"",様式2!$D133)</f>
        <v/>
      </c>
      <c r="I13" s="487"/>
      <c r="J13" s="488"/>
      <c r="K13" s="481" t="str">
        <f>IF(様式2!$D134=0,"",様式2!$D134)</f>
        <v>-</v>
      </c>
      <c r="L13" s="481"/>
      <c r="M13" s="481"/>
      <c r="N13" s="485" t="str">
        <f>IF(様式2!$E132=0,"",様式2!$E132)</f>
        <v/>
      </c>
      <c r="O13" s="485"/>
      <c r="P13" s="485"/>
      <c r="Q13" s="485" t="str">
        <f>IF(様式2!$E133=0,"",様式2!$E133)</f>
        <v/>
      </c>
      <c r="R13" s="485"/>
      <c r="S13" s="485"/>
      <c r="T13" s="481" t="str">
        <f>IF(様式2!$E134=0,"",様式2!$E134)</f>
        <v>-</v>
      </c>
      <c r="U13" s="481"/>
      <c r="V13" s="481"/>
      <c r="W13" s="483"/>
      <c r="X13" s="483"/>
      <c r="Y13" s="483"/>
      <c r="Z13" s="483"/>
      <c r="AA13" s="483"/>
      <c r="AB13" s="483"/>
      <c r="AC13" s="483"/>
      <c r="AD13" s="483"/>
      <c r="AE13" s="146"/>
      <c r="AF13" s="132"/>
      <c r="AG13" s="132"/>
      <c r="AH13" s="132"/>
      <c r="AI13" s="497"/>
      <c r="AJ13" s="152"/>
      <c r="AK13" s="158"/>
      <c r="AL13" s="146"/>
      <c r="AM13" s="159"/>
      <c r="BD13" s="132"/>
      <c r="BE13" s="132"/>
      <c r="BF13" s="132"/>
      <c r="BG13" s="132"/>
    </row>
    <row r="14" spans="1:60" ht="36" customHeight="1">
      <c r="A14" s="484" t="str">
        <f>IF(様式2!M143="","",様式2!A142)</f>
        <v/>
      </c>
      <c r="B14" s="484"/>
      <c r="C14" s="484"/>
      <c r="D14" s="484"/>
      <c r="E14" s="485" t="str">
        <f>IF(様式2!$D177=0,"",様式2!$D177)</f>
        <v/>
      </c>
      <c r="F14" s="485"/>
      <c r="G14" s="485"/>
      <c r="H14" s="486" t="str">
        <f>IF(様式2!$D178=0,"",様式2!$D178)</f>
        <v/>
      </c>
      <c r="I14" s="487"/>
      <c r="J14" s="488"/>
      <c r="K14" s="481" t="str">
        <f>IF(様式2!$D179=0,"",様式2!$D179)</f>
        <v>-</v>
      </c>
      <c r="L14" s="481"/>
      <c r="M14" s="481"/>
      <c r="N14" s="485" t="str">
        <f>IF(様式2!$E177=0,"",様式2!$E177)</f>
        <v/>
      </c>
      <c r="O14" s="485"/>
      <c r="P14" s="485"/>
      <c r="Q14" s="485" t="str">
        <f>IF(様式2!$E178=0,"",様式2!$E178)</f>
        <v/>
      </c>
      <c r="R14" s="485"/>
      <c r="S14" s="485"/>
      <c r="T14" s="481" t="str">
        <f>IF(様式2!$E179=0,"",様式2!$E179)</f>
        <v>-</v>
      </c>
      <c r="U14" s="481"/>
      <c r="V14" s="481"/>
      <c r="W14" s="483"/>
      <c r="X14" s="483"/>
      <c r="Y14" s="483"/>
      <c r="Z14" s="483"/>
      <c r="AA14" s="483"/>
      <c r="AB14" s="483"/>
      <c r="AC14" s="483"/>
      <c r="AD14" s="483"/>
      <c r="AE14" s="146"/>
      <c r="AF14" s="132"/>
      <c r="AG14" s="132"/>
      <c r="AH14" s="132"/>
      <c r="AI14" s="497"/>
      <c r="AJ14" s="152"/>
      <c r="AK14" s="158"/>
      <c r="AL14" s="146"/>
      <c r="AM14" s="159"/>
      <c r="BD14" s="132"/>
      <c r="BE14" s="132"/>
      <c r="BF14" s="132"/>
      <c r="BG14" s="132"/>
    </row>
    <row r="15" spans="1:60" ht="36" customHeight="1">
      <c r="A15" s="484" t="str">
        <f>IF(様式2!M188="","",様式2!A187)</f>
        <v/>
      </c>
      <c r="B15" s="484"/>
      <c r="C15" s="484"/>
      <c r="D15" s="484"/>
      <c r="E15" s="485" t="str">
        <f>IF(様式2!$D222=0,"",様式2!$D222)</f>
        <v/>
      </c>
      <c r="F15" s="485"/>
      <c r="G15" s="485"/>
      <c r="H15" s="486" t="str">
        <f>IF(様式2!$D223=0,"",様式2!$D223)</f>
        <v/>
      </c>
      <c r="I15" s="487"/>
      <c r="J15" s="488"/>
      <c r="K15" s="481" t="str">
        <f>IF(様式2!$D224=0,"",様式2!$D224)</f>
        <v>-</v>
      </c>
      <c r="L15" s="481"/>
      <c r="M15" s="481"/>
      <c r="N15" s="485" t="str">
        <f>IF(様式2!$E222=0,"",様式2!$E222)</f>
        <v/>
      </c>
      <c r="O15" s="485"/>
      <c r="P15" s="485"/>
      <c r="Q15" s="485" t="str">
        <f>IF(様式2!$E223=0,"",様式2!$E223)</f>
        <v/>
      </c>
      <c r="R15" s="485"/>
      <c r="S15" s="485"/>
      <c r="T15" s="481" t="str">
        <f>IF(様式2!$E224=0,"",様式2!$E224)</f>
        <v>-</v>
      </c>
      <c r="U15" s="481"/>
      <c r="V15" s="481"/>
      <c r="W15" s="483"/>
      <c r="X15" s="483"/>
      <c r="Y15" s="483"/>
      <c r="Z15" s="483"/>
      <c r="AA15" s="483"/>
      <c r="AB15" s="483"/>
      <c r="AC15" s="483"/>
      <c r="AD15" s="483"/>
      <c r="AE15" s="146"/>
      <c r="AF15" s="132"/>
      <c r="AG15" s="132"/>
      <c r="AH15" s="132"/>
      <c r="AI15" s="497"/>
      <c r="AJ15" s="152"/>
      <c r="AK15" s="158"/>
      <c r="AL15" s="146"/>
      <c r="AM15" s="159"/>
      <c r="BD15" s="132"/>
      <c r="BE15" s="132"/>
      <c r="BF15" s="132"/>
      <c r="BG15" s="132"/>
    </row>
    <row r="16" spans="1:60" ht="36" customHeight="1">
      <c r="A16" s="484" t="str">
        <f>IF(様式2!M233="","",様式2!A232)</f>
        <v/>
      </c>
      <c r="B16" s="484"/>
      <c r="C16" s="484"/>
      <c r="D16" s="484"/>
      <c r="E16" s="485" t="str">
        <f>IF(様式2!$D267=0,"",様式2!$D267)</f>
        <v/>
      </c>
      <c r="F16" s="485"/>
      <c r="G16" s="485"/>
      <c r="H16" s="486" t="str">
        <f>IF(様式2!$D268=0,"",様式2!$D268)</f>
        <v/>
      </c>
      <c r="I16" s="487"/>
      <c r="J16" s="488"/>
      <c r="K16" s="481" t="str">
        <f>IF(様式2!$D269=0,"",様式2!$D269)</f>
        <v>-</v>
      </c>
      <c r="L16" s="481"/>
      <c r="M16" s="481"/>
      <c r="N16" s="485" t="str">
        <f>IF(様式2!$E267=0,"",様式2!$E267)</f>
        <v/>
      </c>
      <c r="O16" s="485"/>
      <c r="P16" s="485"/>
      <c r="Q16" s="485" t="str">
        <f>IF(様式2!$E268=0,"",様式2!$E268)</f>
        <v/>
      </c>
      <c r="R16" s="485"/>
      <c r="S16" s="485"/>
      <c r="T16" s="481" t="str">
        <f>IF(様式2!$E269=0,"",様式2!$E269)</f>
        <v>-</v>
      </c>
      <c r="U16" s="481"/>
      <c r="V16" s="481"/>
      <c r="W16" s="483"/>
      <c r="X16" s="483"/>
      <c r="Y16" s="483"/>
      <c r="Z16" s="483"/>
      <c r="AA16" s="483"/>
      <c r="AB16" s="483"/>
      <c r="AC16" s="483"/>
      <c r="AD16" s="483"/>
      <c r="AE16" s="146"/>
      <c r="AF16" s="132"/>
      <c r="AG16" s="132"/>
      <c r="AH16" s="132"/>
      <c r="AI16" s="497"/>
      <c r="AJ16" s="152"/>
      <c r="AK16" s="158"/>
      <c r="AL16" s="146"/>
      <c r="AM16" s="159"/>
      <c r="BD16" s="132"/>
      <c r="BE16" s="132"/>
      <c r="BF16" s="132"/>
      <c r="BG16" s="132"/>
    </row>
    <row r="17" spans="1:60" ht="36" customHeight="1">
      <c r="A17" s="484" t="str">
        <f>IF(様式2!M278="","",様式2!A277)</f>
        <v/>
      </c>
      <c r="B17" s="484"/>
      <c r="C17" s="484"/>
      <c r="D17" s="484"/>
      <c r="E17" s="485" t="str">
        <f>IF(様式2!$D312=0,"",様式2!$D312)</f>
        <v/>
      </c>
      <c r="F17" s="485"/>
      <c r="G17" s="485"/>
      <c r="H17" s="486" t="str">
        <f>IF(様式2!$D313=0,"",様式2!$D313)</f>
        <v/>
      </c>
      <c r="I17" s="487"/>
      <c r="J17" s="488"/>
      <c r="K17" s="481" t="str">
        <f>IF(様式2!$D314=0,"",様式2!$D314)</f>
        <v>-</v>
      </c>
      <c r="L17" s="481"/>
      <c r="M17" s="481"/>
      <c r="N17" s="485" t="str">
        <f>IF(様式2!$E312=0,"",様式2!$E312)</f>
        <v/>
      </c>
      <c r="O17" s="485"/>
      <c r="P17" s="485"/>
      <c r="Q17" s="485" t="str">
        <f>IF(様式2!$E313=0,"",様式2!$E313)</f>
        <v/>
      </c>
      <c r="R17" s="485"/>
      <c r="S17" s="485"/>
      <c r="T17" s="481" t="str">
        <f>IF(様式2!$E314=0,"",様式2!$E314)</f>
        <v>-</v>
      </c>
      <c r="U17" s="481"/>
      <c r="V17" s="481"/>
      <c r="W17" s="483"/>
      <c r="X17" s="483"/>
      <c r="Y17" s="483"/>
      <c r="Z17" s="483"/>
      <c r="AA17" s="483"/>
      <c r="AB17" s="483"/>
      <c r="AC17" s="483"/>
      <c r="AD17" s="483"/>
      <c r="AE17" s="146"/>
      <c r="AF17" s="132"/>
      <c r="AG17" s="132"/>
      <c r="AH17" s="132"/>
      <c r="AI17" s="497"/>
      <c r="AJ17" s="152"/>
      <c r="AK17" s="158"/>
      <c r="AL17" s="146"/>
      <c r="AM17" s="159"/>
      <c r="BD17" s="132"/>
      <c r="BE17" s="132"/>
      <c r="BF17" s="132"/>
      <c r="BG17" s="132"/>
    </row>
    <row r="18" spans="1:60" ht="36" customHeight="1">
      <c r="A18" s="484" t="str">
        <f>IF(様式2!M323="","",様式2!A322)</f>
        <v/>
      </c>
      <c r="B18" s="484"/>
      <c r="C18" s="484"/>
      <c r="D18" s="484"/>
      <c r="E18" s="485" t="str">
        <f>IF(様式2!$D357=0,"",様式2!$D357)</f>
        <v/>
      </c>
      <c r="F18" s="485"/>
      <c r="G18" s="485"/>
      <c r="H18" s="486" t="str">
        <f>IF(様式2!$D358=0,"",様式2!$D358)</f>
        <v/>
      </c>
      <c r="I18" s="487"/>
      <c r="J18" s="488"/>
      <c r="K18" s="481" t="str">
        <f>IF(様式2!$D359=0,"",様式2!$D359)</f>
        <v>-</v>
      </c>
      <c r="L18" s="481"/>
      <c r="M18" s="481"/>
      <c r="N18" s="485" t="str">
        <f>IF(様式2!$E357=0,"",様式2!$E357)</f>
        <v/>
      </c>
      <c r="O18" s="485"/>
      <c r="P18" s="485"/>
      <c r="Q18" s="485" t="str">
        <f>IF(様式2!$E358=0,"",様式2!$E358)</f>
        <v/>
      </c>
      <c r="R18" s="485"/>
      <c r="S18" s="485"/>
      <c r="T18" s="481" t="str">
        <f>IF(様式2!$E359=0,"",様式2!$E359)</f>
        <v>-</v>
      </c>
      <c r="U18" s="481"/>
      <c r="V18" s="481"/>
      <c r="W18" s="483"/>
      <c r="X18" s="483"/>
      <c r="Y18" s="483"/>
      <c r="Z18" s="483"/>
      <c r="AA18" s="483"/>
      <c r="AB18" s="483"/>
      <c r="AC18" s="483"/>
      <c r="AD18" s="483"/>
      <c r="AE18" s="146"/>
      <c r="AF18" s="132"/>
      <c r="AG18" s="132"/>
      <c r="AH18" s="132"/>
      <c r="AI18" s="497"/>
      <c r="AJ18" s="152"/>
      <c r="AK18" s="158"/>
      <c r="AL18" s="146"/>
      <c r="AM18" s="159"/>
      <c r="BD18" s="132"/>
      <c r="BE18" s="132"/>
      <c r="BF18" s="132"/>
      <c r="BG18" s="132"/>
    </row>
    <row r="19" spans="1:60" ht="36" customHeight="1">
      <c r="A19" s="484" t="str">
        <f>IF(様式2!M368="","",様式2!A367)</f>
        <v/>
      </c>
      <c r="B19" s="484"/>
      <c r="C19" s="484"/>
      <c r="D19" s="484"/>
      <c r="E19" s="485" t="str">
        <f>IF(様式2!$D402=0,"",様式2!$D402)</f>
        <v/>
      </c>
      <c r="F19" s="485"/>
      <c r="G19" s="485"/>
      <c r="H19" s="486" t="str">
        <f>IF(様式2!$D403=0,"",様式2!$D403)</f>
        <v/>
      </c>
      <c r="I19" s="487"/>
      <c r="J19" s="488"/>
      <c r="K19" s="481" t="str">
        <f>IF(様式2!$D404=0,"",様式2!$D404)</f>
        <v>-</v>
      </c>
      <c r="L19" s="481"/>
      <c r="M19" s="481"/>
      <c r="N19" s="485" t="str">
        <f>IF(様式2!$E402=0,"",様式2!$E402)</f>
        <v/>
      </c>
      <c r="O19" s="485"/>
      <c r="P19" s="485"/>
      <c r="Q19" s="485" t="str">
        <f>IF(様式2!$E403=0,"",様式2!$E403)</f>
        <v/>
      </c>
      <c r="R19" s="485"/>
      <c r="S19" s="485"/>
      <c r="T19" s="481" t="str">
        <f>IF(様式2!$E404=0,"",様式2!$E404)</f>
        <v>-</v>
      </c>
      <c r="U19" s="481"/>
      <c r="V19" s="481"/>
      <c r="W19" s="483"/>
      <c r="X19" s="483"/>
      <c r="Y19" s="483"/>
      <c r="Z19" s="483"/>
      <c r="AA19" s="483"/>
      <c r="AB19" s="483"/>
      <c r="AC19" s="483"/>
      <c r="AD19" s="483"/>
      <c r="AE19" s="146"/>
      <c r="AF19" s="132"/>
      <c r="AG19" s="132"/>
      <c r="AH19" s="132"/>
      <c r="AI19" s="497"/>
      <c r="AJ19" s="152"/>
      <c r="AK19" s="158"/>
      <c r="AL19" s="146"/>
      <c r="AM19" s="159"/>
      <c r="BD19" s="132"/>
      <c r="BE19" s="132"/>
      <c r="BF19" s="132"/>
      <c r="BG19" s="132"/>
    </row>
    <row r="20" spans="1:60" ht="36" customHeight="1">
      <c r="A20" s="484" t="str">
        <f>IF(様式2!M413="","",様式2!A412)</f>
        <v/>
      </c>
      <c r="B20" s="484"/>
      <c r="C20" s="484"/>
      <c r="D20" s="484"/>
      <c r="E20" s="485" t="str">
        <f>IF(様式2!$D447=0,"",様式2!$D447)</f>
        <v/>
      </c>
      <c r="F20" s="485"/>
      <c r="G20" s="485"/>
      <c r="H20" s="486" t="str">
        <f>IF(様式2!$D448=0,"",様式2!$D448)</f>
        <v/>
      </c>
      <c r="I20" s="487"/>
      <c r="J20" s="488"/>
      <c r="K20" s="481" t="str">
        <f>IF(様式2!$D449=0,"",様式2!$D449)</f>
        <v>-</v>
      </c>
      <c r="L20" s="481"/>
      <c r="M20" s="481"/>
      <c r="N20" s="485" t="str">
        <f>IF(様式2!$E447=0,"",様式2!$E447)</f>
        <v/>
      </c>
      <c r="O20" s="485"/>
      <c r="P20" s="485"/>
      <c r="Q20" s="485" t="str">
        <f>IF(様式2!$E448=0,"",様式2!$E448)</f>
        <v/>
      </c>
      <c r="R20" s="485"/>
      <c r="S20" s="485"/>
      <c r="T20" s="481" t="str">
        <f>IF(様式2!$E449=0,"",様式2!$E449)</f>
        <v>-</v>
      </c>
      <c r="U20" s="481"/>
      <c r="V20" s="481"/>
      <c r="W20" s="483"/>
      <c r="X20" s="483"/>
      <c r="Y20" s="483"/>
      <c r="Z20" s="483"/>
      <c r="AA20" s="483"/>
      <c r="AB20" s="483"/>
      <c r="AC20" s="483"/>
      <c r="AD20" s="483"/>
      <c r="AE20" s="146"/>
      <c r="AF20" s="132"/>
      <c r="AG20" s="132"/>
      <c r="AH20" s="132"/>
      <c r="AI20" s="497"/>
      <c r="AJ20" s="152"/>
      <c r="AK20" s="158"/>
      <c r="AL20" s="146"/>
      <c r="AM20" s="159"/>
      <c r="BD20" s="132"/>
      <c r="BE20" s="132"/>
      <c r="BF20" s="132"/>
      <c r="BG20" s="132"/>
    </row>
    <row r="21" spans="1:60" ht="36" customHeight="1">
      <c r="A21" s="484" t="str">
        <f>IF(様式2!M458="","",様式2!A457)</f>
        <v/>
      </c>
      <c r="B21" s="484"/>
      <c r="C21" s="484"/>
      <c r="D21" s="484"/>
      <c r="E21" s="485" t="str">
        <f>IF(様式2!$D492=0,"",様式2!$D492)</f>
        <v/>
      </c>
      <c r="F21" s="485"/>
      <c r="G21" s="485"/>
      <c r="H21" s="486" t="str">
        <f>IF(様式2!$D493=0,"",様式2!$D493)</f>
        <v/>
      </c>
      <c r="I21" s="487"/>
      <c r="J21" s="488"/>
      <c r="K21" s="481" t="str">
        <f>IF(様式2!$D494=0,"",様式2!$D494)</f>
        <v>-</v>
      </c>
      <c r="L21" s="481"/>
      <c r="M21" s="481"/>
      <c r="N21" s="485" t="str">
        <f>IF(様式2!$E492=0,"",様式2!$E492)</f>
        <v/>
      </c>
      <c r="O21" s="485"/>
      <c r="P21" s="485"/>
      <c r="Q21" s="485" t="str">
        <f>IF(様式2!$E493=0,"",様式2!$E493)</f>
        <v/>
      </c>
      <c r="R21" s="485"/>
      <c r="S21" s="485"/>
      <c r="T21" s="481" t="str">
        <f>IF(様式2!$E494=0,"",様式2!$E494)</f>
        <v>-</v>
      </c>
      <c r="U21" s="481"/>
      <c r="V21" s="481"/>
      <c r="W21" s="482"/>
      <c r="X21" s="483"/>
      <c r="Y21" s="483"/>
      <c r="Z21" s="483"/>
      <c r="AA21" s="483"/>
      <c r="AB21" s="483"/>
      <c r="AC21" s="483"/>
      <c r="AD21" s="483"/>
      <c r="AE21" s="146"/>
      <c r="AF21" s="132"/>
      <c r="AG21" s="132"/>
      <c r="AH21" s="132"/>
      <c r="AI21" s="497"/>
      <c r="AJ21" s="152"/>
      <c r="AK21" s="158"/>
      <c r="AL21" s="146"/>
      <c r="AM21" s="159"/>
      <c r="BD21" s="132"/>
      <c r="BE21" s="132"/>
      <c r="BF21" s="132"/>
      <c r="BG21" s="132"/>
    </row>
    <row r="22" spans="1:60" ht="36" customHeight="1">
      <c r="A22" s="484" t="str">
        <f>IF(様式2!M503="","",様式2!A502)</f>
        <v/>
      </c>
      <c r="B22" s="484"/>
      <c r="C22" s="484"/>
      <c r="D22" s="484"/>
      <c r="E22" s="485" t="str">
        <f>IF(様式2!$D537=0,"",様式2!$D537)</f>
        <v/>
      </c>
      <c r="F22" s="485"/>
      <c r="G22" s="485"/>
      <c r="H22" s="486" t="str">
        <f>IF(様式2!$D538=0,"",様式2!$D538)</f>
        <v/>
      </c>
      <c r="I22" s="487"/>
      <c r="J22" s="488"/>
      <c r="K22" s="481" t="str">
        <f>IF(様式2!$D539=0,"",様式2!$D539)</f>
        <v>-</v>
      </c>
      <c r="L22" s="481"/>
      <c r="M22" s="481"/>
      <c r="N22" s="485" t="str">
        <f>IF(様式2!$E537=0,"",様式2!$E537)</f>
        <v/>
      </c>
      <c r="O22" s="485"/>
      <c r="P22" s="485"/>
      <c r="Q22" s="485" t="str">
        <f>IF(様式2!$E538=0,"",様式2!$E538)</f>
        <v/>
      </c>
      <c r="R22" s="485"/>
      <c r="S22" s="485"/>
      <c r="T22" s="481" t="str">
        <f>IF(様式2!$E539=0,"",様式2!$E539)</f>
        <v>-</v>
      </c>
      <c r="U22" s="481"/>
      <c r="V22" s="481"/>
      <c r="W22" s="482"/>
      <c r="X22" s="483"/>
      <c r="Y22" s="483"/>
      <c r="Z22" s="483"/>
      <c r="AA22" s="483"/>
      <c r="AB22" s="483"/>
      <c r="AC22" s="483"/>
      <c r="AD22" s="483"/>
      <c r="AE22" s="146"/>
      <c r="AF22" s="132"/>
      <c r="AG22" s="132"/>
      <c r="AH22" s="132"/>
      <c r="AI22" s="497"/>
      <c r="AJ22" s="152"/>
      <c r="AK22" s="158"/>
      <c r="AL22" s="146"/>
      <c r="AM22" s="159"/>
      <c r="BD22" s="132"/>
      <c r="BE22" s="132"/>
      <c r="BF22" s="132"/>
      <c r="BG22" s="132"/>
    </row>
    <row r="23" spans="1:60" ht="36" customHeight="1" thickBot="1">
      <c r="A23" s="463"/>
      <c r="B23" s="464"/>
      <c r="C23" s="464"/>
      <c r="D23" s="465"/>
      <c r="E23" s="466"/>
      <c r="F23" s="464"/>
      <c r="G23" s="465"/>
      <c r="H23" s="174"/>
      <c r="I23" s="175"/>
      <c r="J23" s="176"/>
      <c r="K23" s="467"/>
      <c r="L23" s="464"/>
      <c r="M23" s="465"/>
      <c r="N23" s="466"/>
      <c r="O23" s="464"/>
      <c r="P23" s="465"/>
      <c r="Q23" s="466"/>
      <c r="R23" s="464"/>
      <c r="S23" s="465"/>
      <c r="T23" s="467"/>
      <c r="U23" s="464"/>
      <c r="V23" s="465"/>
      <c r="W23" s="468"/>
      <c r="X23" s="464"/>
      <c r="Y23" s="464"/>
      <c r="Z23" s="464"/>
      <c r="AA23" s="464"/>
      <c r="AB23" s="464"/>
      <c r="AC23" s="464"/>
      <c r="AD23" s="465"/>
      <c r="AE23" s="146"/>
      <c r="AF23" s="132"/>
      <c r="AG23" s="132"/>
      <c r="AH23" s="132"/>
      <c r="AI23" s="152"/>
      <c r="AJ23" s="152"/>
      <c r="AK23" s="158"/>
      <c r="AL23" s="146"/>
      <c r="AM23" s="159"/>
      <c r="BD23" s="132"/>
      <c r="BE23" s="132"/>
      <c r="BF23" s="132"/>
      <c r="BG23" s="132"/>
    </row>
    <row r="24" spans="1:60" ht="36" customHeight="1" thickTop="1">
      <c r="A24" s="478" t="s">
        <v>101</v>
      </c>
      <c r="B24" s="478"/>
      <c r="C24" s="478"/>
      <c r="D24" s="478"/>
      <c r="E24" s="480">
        <f>SUM(E11:G22)</f>
        <v>0</v>
      </c>
      <c r="F24" s="480"/>
      <c r="G24" s="480"/>
      <c r="H24" s="480">
        <f>SUM(H11:J22)</f>
        <v>0</v>
      </c>
      <c r="I24" s="480"/>
      <c r="J24" s="480"/>
      <c r="K24" s="469" t="str">
        <f>IFERROR(ROUNDDOWN(E24/H24,13),"　　　%")</f>
        <v>　　　%</v>
      </c>
      <c r="L24" s="469"/>
      <c r="M24" s="478"/>
      <c r="N24" s="480">
        <f>SUM(N11:P22)</f>
        <v>0</v>
      </c>
      <c r="O24" s="480"/>
      <c r="P24" s="480"/>
      <c r="Q24" s="480">
        <f>SUM(Q11:S22)</f>
        <v>0</v>
      </c>
      <c r="R24" s="480"/>
      <c r="S24" s="480"/>
      <c r="T24" s="469" t="str">
        <f>IFERROR(ROUNDDOWN(N24/Q24,3),"　　　%")</f>
        <v>　　　%</v>
      </c>
      <c r="U24" s="469"/>
      <c r="V24" s="469"/>
      <c r="W24" s="470"/>
      <c r="X24" s="470"/>
      <c r="Y24" s="470"/>
      <c r="Z24" s="470"/>
      <c r="AA24" s="470"/>
      <c r="AB24" s="470"/>
      <c r="AC24" s="470"/>
      <c r="AD24" s="470"/>
      <c r="AE24" s="160"/>
      <c r="AF24" s="160"/>
      <c r="AG24" s="160"/>
      <c r="AH24" s="160"/>
      <c r="AI24" s="161"/>
      <c r="AJ24" s="161"/>
      <c r="AK24" s="162"/>
      <c r="AL24" s="163"/>
      <c r="AM24" s="164"/>
      <c r="BD24" s="165"/>
      <c r="BE24" s="166"/>
      <c r="BF24" s="166"/>
      <c r="BG24" s="166"/>
      <c r="BH24" s="166"/>
    </row>
    <row r="25" spans="1:60" ht="36" customHeight="1">
      <c r="A25" s="479"/>
      <c r="B25" s="479"/>
      <c r="C25" s="479"/>
      <c r="D25" s="479"/>
      <c r="E25" s="472" t="s">
        <v>111</v>
      </c>
      <c r="F25" s="472"/>
      <c r="G25" s="472"/>
      <c r="H25" s="473" t="str" cm="1">
        <f t="array" ref="H25">_xlfn.IFS(K24="　　　%","―",K24&gt;=28.5%,"4週8休以上",K24&gt;=25%,"4週７休以上8休未満",K24&gt;=21.4%,"4週6休以上7休未満",TRUE,"4週6休未満")</f>
        <v>―</v>
      </c>
      <c r="I25" s="473"/>
      <c r="J25" s="473"/>
      <c r="K25" s="473"/>
      <c r="L25" s="473"/>
      <c r="M25" s="473"/>
      <c r="N25" s="474" t="s">
        <v>103</v>
      </c>
      <c r="O25" s="472"/>
      <c r="P25" s="472"/>
      <c r="Q25" s="475" t="str" cm="1">
        <f t="array" ref="Q25">_xlfn.IFS(T24="　　　%","―",T24&gt;=70%,"70％以上",T24&lt;70%,"70%未満",TRUE,"-")</f>
        <v>―</v>
      </c>
      <c r="R25" s="476"/>
      <c r="S25" s="476"/>
      <c r="T25" s="476"/>
      <c r="U25" s="476"/>
      <c r="V25" s="477"/>
      <c r="W25" s="471"/>
      <c r="X25" s="471"/>
      <c r="Y25" s="471"/>
      <c r="Z25" s="471"/>
      <c r="AA25" s="471"/>
      <c r="AB25" s="471"/>
      <c r="AC25" s="471"/>
      <c r="AD25" s="471"/>
      <c r="AE25" s="167"/>
      <c r="AF25" s="167"/>
      <c r="AG25" s="167"/>
      <c r="AH25" s="167"/>
      <c r="BD25" s="168"/>
      <c r="BE25" s="169"/>
      <c r="BF25" s="169"/>
      <c r="BG25" s="169"/>
      <c r="BH25" s="166"/>
    </row>
    <row r="26" spans="1:60" ht="22.5" customHeight="1">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30"/>
      <c r="AF26" s="130"/>
      <c r="AG26" s="130"/>
      <c r="AH26" s="130"/>
      <c r="BD26" s="130"/>
      <c r="BE26" s="130"/>
      <c r="BF26" s="130"/>
      <c r="BG26" s="130"/>
    </row>
    <row r="27" spans="1:60" ht="22.5" customHeight="1">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2"/>
      <c r="AF27" s="172"/>
      <c r="AG27" s="172"/>
      <c r="AH27" s="172"/>
      <c r="BD27" s="172"/>
      <c r="BE27" s="172"/>
      <c r="BF27" s="172"/>
      <c r="BG27" s="172"/>
    </row>
    <row r="28" spans="1:60" ht="22.5" customHeight="1">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2"/>
      <c r="AF28" s="172"/>
      <c r="AG28" s="172"/>
      <c r="AH28" s="172"/>
      <c r="BD28" s="172"/>
      <c r="BE28" s="172"/>
      <c r="BF28" s="172"/>
      <c r="BG28" s="172"/>
    </row>
    <row r="29" spans="1:60" ht="13.5" customHeight="1">
      <c r="N29" s="173"/>
      <c r="O29" s="173"/>
      <c r="P29" s="173"/>
      <c r="Q29" s="173"/>
      <c r="R29" s="173"/>
      <c r="S29" s="173"/>
      <c r="T29" s="173"/>
      <c r="U29" s="173"/>
    </row>
    <row r="30" spans="1:60" ht="13.5" customHeight="1">
      <c r="N30" s="173"/>
      <c r="O30" s="173"/>
      <c r="P30" s="173"/>
      <c r="Q30" s="173"/>
      <c r="R30" s="173"/>
      <c r="S30" s="173"/>
      <c r="T30" s="173"/>
      <c r="U30" s="173"/>
    </row>
  </sheetData>
  <mergeCells count="137">
    <mergeCell ref="A2:AD2"/>
    <mergeCell ref="AC4:AD4"/>
    <mergeCell ref="Y6:AC6"/>
    <mergeCell ref="Y7:AC7"/>
    <mergeCell ref="Y5:AC5"/>
    <mergeCell ref="B5:E5"/>
    <mergeCell ref="B6:E6"/>
    <mergeCell ref="B7:E7"/>
    <mergeCell ref="A9:D10"/>
    <mergeCell ref="E9:M9"/>
    <mergeCell ref="N9:V9"/>
    <mergeCell ref="W9:AD10"/>
    <mergeCell ref="E10:G10"/>
    <mergeCell ref="H10:J10"/>
    <mergeCell ref="K10:M10"/>
    <mergeCell ref="N10:P10"/>
    <mergeCell ref="Q10:S10"/>
    <mergeCell ref="T10:V10"/>
    <mergeCell ref="G5:H5"/>
    <mergeCell ref="F6:T6"/>
    <mergeCell ref="F7:T7"/>
    <mergeCell ref="A11:D11"/>
    <mergeCell ref="E11:G11"/>
    <mergeCell ref="H11:J11"/>
    <mergeCell ref="K11:M11"/>
    <mergeCell ref="N11:P11"/>
    <mergeCell ref="Q11:S11"/>
    <mergeCell ref="T11:V11"/>
    <mergeCell ref="W11:AD11"/>
    <mergeCell ref="AI11:AI22"/>
    <mergeCell ref="A12:D12"/>
    <mergeCell ref="E12:G12"/>
    <mergeCell ref="H12:J12"/>
    <mergeCell ref="K12:M12"/>
    <mergeCell ref="N12:P12"/>
    <mergeCell ref="Q12:S12"/>
    <mergeCell ref="T12:V12"/>
    <mergeCell ref="W12:AD12"/>
    <mergeCell ref="T13:V13"/>
    <mergeCell ref="W13:AD13"/>
    <mergeCell ref="A14:D14"/>
    <mergeCell ref="E14:G14"/>
    <mergeCell ref="H14:J14"/>
    <mergeCell ref="K14:M14"/>
    <mergeCell ref="N14:P14"/>
    <mergeCell ref="Q14:S14"/>
    <mergeCell ref="T14:V14"/>
    <mergeCell ref="W14:AD14"/>
    <mergeCell ref="A13:D13"/>
    <mergeCell ref="E13:G13"/>
    <mergeCell ref="H13:J13"/>
    <mergeCell ref="K13:M13"/>
    <mergeCell ref="N13:P13"/>
    <mergeCell ref="Q13:S13"/>
    <mergeCell ref="T15:V15"/>
    <mergeCell ref="W15:AD15"/>
    <mergeCell ref="A16:D16"/>
    <mergeCell ref="E16:G16"/>
    <mergeCell ref="H16:J16"/>
    <mergeCell ref="K16:M16"/>
    <mergeCell ref="N16:P16"/>
    <mergeCell ref="Q16:S16"/>
    <mergeCell ref="T16:V16"/>
    <mergeCell ref="W16:AD16"/>
    <mergeCell ref="A15:D15"/>
    <mergeCell ref="E15:G15"/>
    <mergeCell ref="H15:J15"/>
    <mergeCell ref="K15:M15"/>
    <mergeCell ref="N15:P15"/>
    <mergeCell ref="Q15:S15"/>
    <mergeCell ref="T17:V17"/>
    <mergeCell ref="W17:AD17"/>
    <mergeCell ref="A18:D18"/>
    <mergeCell ref="E18:G18"/>
    <mergeCell ref="H18:J18"/>
    <mergeCell ref="K18:M18"/>
    <mergeCell ref="N18:P18"/>
    <mergeCell ref="Q18:S18"/>
    <mergeCell ref="T18:V18"/>
    <mergeCell ref="W18:AD18"/>
    <mergeCell ref="A17:D17"/>
    <mergeCell ref="E17:G17"/>
    <mergeCell ref="H17:J17"/>
    <mergeCell ref="K17:M17"/>
    <mergeCell ref="N17:P17"/>
    <mergeCell ref="Q17:S17"/>
    <mergeCell ref="T19:V19"/>
    <mergeCell ref="W19:AD19"/>
    <mergeCell ref="A20:D20"/>
    <mergeCell ref="E20:G20"/>
    <mergeCell ref="H20:J20"/>
    <mergeCell ref="K20:M20"/>
    <mergeCell ref="N20:P20"/>
    <mergeCell ref="Q20:S20"/>
    <mergeCell ref="T20:V20"/>
    <mergeCell ref="W20:AD20"/>
    <mergeCell ref="A19:D19"/>
    <mergeCell ref="E19:G19"/>
    <mergeCell ref="H19:J19"/>
    <mergeCell ref="K19:M19"/>
    <mergeCell ref="N19:P19"/>
    <mergeCell ref="Q19:S19"/>
    <mergeCell ref="T21:V21"/>
    <mergeCell ref="W21:AD21"/>
    <mergeCell ref="A22:D22"/>
    <mergeCell ref="E22:G22"/>
    <mergeCell ref="H22:J22"/>
    <mergeCell ref="K22:M22"/>
    <mergeCell ref="N22:P22"/>
    <mergeCell ref="Q22:S22"/>
    <mergeCell ref="T22:V22"/>
    <mergeCell ref="W22:AD22"/>
    <mergeCell ref="A21:D21"/>
    <mergeCell ref="E21:G21"/>
    <mergeCell ref="H21:J21"/>
    <mergeCell ref="K21:M21"/>
    <mergeCell ref="N21:P21"/>
    <mergeCell ref="Q21:S21"/>
    <mergeCell ref="A23:D23"/>
    <mergeCell ref="E23:G23"/>
    <mergeCell ref="K23:M23"/>
    <mergeCell ref="N23:P23"/>
    <mergeCell ref="Q23:S23"/>
    <mergeCell ref="T23:V23"/>
    <mergeCell ref="W23:AD23"/>
    <mergeCell ref="T24:V24"/>
    <mergeCell ref="W24:AD25"/>
    <mergeCell ref="E25:G25"/>
    <mergeCell ref="H25:M25"/>
    <mergeCell ref="N25:P25"/>
    <mergeCell ref="Q25:V25"/>
    <mergeCell ref="A24:D25"/>
    <mergeCell ref="E24:G24"/>
    <mergeCell ref="H24:J24"/>
    <mergeCell ref="K24:M24"/>
    <mergeCell ref="N24:P24"/>
    <mergeCell ref="Q24:S24"/>
  </mergeCells>
  <phoneticPr fontId="1"/>
  <dataValidations disablePrompts="1" count="1">
    <dataValidation type="list" allowBlank="1" showInputMessage="1" showErrorMessage="1" sqref="AM10" xr:uid="{11D2D42B-A2E7-4596-B35E-CD692E83EDB2}">
      <formula1>$AL$7:$AL$8</formula1>
    </dataValidation>
  </dataValidations>
  <pageMargins left="0.62992125984251968" right="0.51181102362204722" top="0.78740157480314965" bottom="0.78740157480314965" header="0.31496062992125984" footer="0.31496062992125984"/>
  <pageSetup paperSize="9" scale="95" fitToWidth="0"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16ACE-680F-4166-8307-1E4D24B6A19A}">
  <dimension ref="A1:F6"/>
  <sheetViews>
    <sheetView workbookViewId="0">
      <selection activeCell="E3" sqref="E3"/>
    </sheetView>
  </sheetViews>
  <sheetFormatPr defaultRowHeight="13.5"/>
  <cols>
    <col min="1" max="1" width="3.125" customWidth="1"/>
    <col min="3" max="3" width="12.625" customWidth="1"/>
    <col min="5" max="5" width="3.125" customWidth="1"/>
  </cols>
  <sheetData>
    <row r="1" spans="1:6">
      <c r="A1" t="s">
        <v>41</v>
      </c>
    </row>
    <row r="3" spans="1:6">
      <c r="C3" t="s">
        <v>43</v>
      </c>
      <c r="D3" t="s">
        <v>44</v>
      </c>
      <c r="F3" t="s">
        <v>50</v>
      </c>
    </row>
    <row r="4" spans="1:6">
      <c r="B4" t="s">
        <v>47</v>
      </c>
      <c r="C4" s="28" t="s">
        <v>42</v>
      </c>
      <c r="D4" t="s">
        <v>45</v>
      </c>
      <c r="F4" t="s">
        <v>51</v>
      </c>
    </row>
    <row r="5" spans="1:6">
      <c r="B5" t="s">
        <v>48</v>
      </c>
      <c r="C5" s="28" t="s">
        <v>42</v>
      </c>
      <c r="D5" t="s">
        <v>46</v>
      </c>
      <c r="F5" t="s">
        <v>52</v>
      </c>
    </row>
    <row r="6" spans="1:6">
      <c r="B6" t="s">
        <v>49</v>
      </c>
      <c r="C6" s="28" t="s">
        <v>42</v>
      </c>
      <c r="F6" t="s">
        <v>53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基本情報入力</vt:lpstr>
      <vt:lpstr>様式1</vt:lpstr>
      <vt:lpstr>様式2</vt:lpstr>
      <vt:lpstr>様式3</vt:lpstr>
      <vt:lpstr>様式1 (記載例)</vt:lpstr>
      <vt:lpstr>様式2 (記載例)</vt:lpstr>
      <vt:lpstr>様式3 (記載例)</vt:lpstr>
      <vt:lpstr>（参考）祝日</vt:lpstr>
      <vt:lpstr>別紙１</vt:lpstr>
      <vt:lpstr>Sheet2</vt:lpstr>
      <vt:lpstr>基本情報入力!Print_Area</vt:lpstr>
      <vt:lpstr>別紙１!Print_Area</vt:lpstr>
      <vt:lpstr>様式1!Print_Area</vt:lpstr>
      <vt:lpstr>'様式1 (記載例)'!Print_Area</vt:lpstr>
      <vt:lpstr>様式2!Print_Area</vt:lpstr>
      <vt:lpstr>'様式2 (記載例)'!Print_Area</vt:lpstr>
      <vt:lpstr>様式3!Print_Area</vt:lpstr>
      <vt:lpstr>'様式3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成瀬 武史</dc:creator>
  <cp:lastModifiedBy>渡邊　慎吾</cp:lastModifiedBy>
  <cp:lastPrinted>2024-05-10T05:48:28Z</cp:lastPrinted>
  <dcterms:created xsi:type="dcterms:W3CDTF">2020-02-13T06:38:58Z</dcterms:created>
  <dcterms:modified xsi:type="dcterms:W3CDTF">2024-12-06T05:05:00Z</dcterms:modified>
</cp:coreProperties>
</file>