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2.ガス\R4\三輪北小学校ほか1施設　LPガス\公告\HP\"/>
    </mc:Choice>
  </mc:AlternateContent>
  <xr:revisionPtr revIDLastSave="0" documentId="13_ncr:1_{5A4F8C58-4FCD-4DE4-A8EB-5000DA09F5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算定書" sheetId="2" r:id="rId1"/>
  </sheets>
  <definedNames>
    <definedName name="_xlnm.Print_Area" localSheetId="0">算定書!$A$1:$I$50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2" l="1"/>
  <c r="H37" i="2"/>
  <c r="G37" i="2"/>
  <c r="G36" i="2"/>
  <c r="G35" i="2"/>
  <c r="G34" i="2"/>
  <c r="G33" i="2"/>
  <c r="G32" i="2"/>
  <c r="H31" i="2"/>
  <c r="G31" i="2"/>
  <c r="G30" i="2"/>
  <c r="G29" i="2"/>
  <c r="G28" i="2"/>
  <c r="G27" i="2"/>
  <c r="G26" i="2"/>
  <c r="H25" i="2"/>
  <c r="G25" i="2"/>
  <c r="G24" i="2"/>
  <c r="G23" i="2"/>
  <c r="G22" i="2"/>
  <c r="G21" i="2"/>
  <c r="G20" i="2"/>
  <c r="H19" i="2"/>
  <c r="G19" i="2"/>
  <c r="G18" i="2"/>
  <c r="G17" i="2"/>
  <c r="D38" i="2"/>
  <c r="E37" i="2"/>
  <c r="D37" i="2"/>
  <c r="E36" i="2"/>
  <c r="D36" i="2"/>
  <c r="D35" i="2"/>
  <c r="D34" i="2"/>
  <c r="D33" i="2"/>
  <c r="D32" i="2"/>
  <c r="E31" i="2"/>
  <c r="D31" i="2"/>
  <c r="D30" i="2"/>
  <c r="E29" i="2"/>
  <c r="D29" i="2"/>
  <c r="D28" i="2"/>
  <c r="E27" i="2"/>
  <c r="D27" i="2"/>
  <c r="D26" i="2"/>
  <c r="E25" i="2"/>
  <c r="D25" i="2"/>
  <c r="E24" i="2"/>
  <c r="D24" i="2"/>
  <c r="D23" i="2"/>
  <c r="D22" i="2"/>
  <c r="D21" i="2"/>
  <c r="D20" i="2"/>
  <c r="E19" i="2"/>
  <c r="D19" i="2"/>
  <c r="D18" i="2"/>
  <c r="E17" i="2"/>
  <c r="D17" i="2"/>
  <c r="J4" i="2"/>
  <c r="H36" i="2" s="1"/>
  <c r="C39" i="2"/>
  <c r="F39" i="2"/>
  <c r="J5" i="2" l="1"/>
  <c r="H24" i="2"/>
  <c r="C40" i="2"/>
  <c r="I37" i="2"/>
  <c r="J6" i="2" l="1"/>
  <c r="H30" i="2"/>
  <c r="H18" i="2"/>
  <c r="E30" i="2"/>
  <c r="E28" i="2"/>
  <c r="E18" i="2"/>
  <c r="I19" i="2"/>
  <c r="I31" i="2"/>
  <c r="I25" i="2"/>
  <c r="I24" i="2"/>
  <c r="I36" i="2"/>
  <c r="J7" i="2" l="1"/>
  <c r="H38" i="2"/>
  <c r="H32" i="2"/>
  <c r="H26" i="2"/>
  <c r="H20" i="2"/>
  <c r="E38" i="2"/>
  <c r="E32" i="2"/>
  <c r="E26" i="2"/>
  <c r="E20" i="2"/>
  <c r="I18" i="2"/>
  <c r="I30" i="2"/>
  <c r="J8" i="2" l="1"/>
  <c r="H33" i="2"/>
  <c r="H21" i="2"/>
  <c r="I20" i="2"/>
  <c r="J9" i="2" l="1"/>
  <c r="H29" i="2"/>
  <c r="H27" i="2"/>
  <c r="H17" i="2"/>
  <c r="H34" i="2"/>
  <c r="H22" i="2"/>
  <c r="I32" i="2"/>
  <c r="I26" i="2"/>
  <c r="I38" i="2"/>
  <c r="H35" i="2" l="1"/>
  <c r="H23" i="2"/>
  <c r="E33" i="2"/>
  <c r="E23" i="2"/>
  <c r="H28" i="2"/>
  <c r="E34" i="2"/>
  <c r="E22" i="2"/>
  <c r="E35" i="2"/>
  <c r="E21" i="2"/>
  <c r="I17" i="2"/>
  <c r="I29" i="2"/>
  <c r="I27" i="2"/>
  <c r="I21" i="2" l="1"/>
  <c r="I22" i="2"/>
  <c r="I35" i="2"/>
  <c r="I33" i="2"/>
  <c r="I34" i="2"/>
  <c r="I28" i="2"/>
  <c r="I23" i="2" l="1"/>
  <c r="I39" i="2" s="1"/>
  <c r="H41" i="2" s="1"/>
</calcChain>
</file>

<file path=xl/sharedStrings.xml><?xml version="1.0" encoding="utf-8"?>
<sst xmlns="http://schemas.openxmlformats.org/spreadsheetml/2006/main" count="59" uniqueCount="50">
  <si>
    <t>基本料金</t>
    <rPh sb="0" eb="2">
      <t>キホン</t>
    </rPh>
    <rPh sb="2" eb="4">
      <t>リョウキン</t>
    </rPh>
    <phoneticPr fontId="1"/>
  </si>
  <si>
    <t>０～１０㎥</t>
    <phoneticPr fontId="1"/>
  </si>
  <si>
    <t>使用予定量</t>
    <rPh sb="0" eb="2">
      <t>シヨウ</t>
    </rPh>
    <rPh sb="2" eb="4">
      <t>ヨテイ</t>
    </rPh>
    <rPh sb="4" eb="5">
      <t>リョウ</t>
    </rPh>
    <phoneticPr fontId="1"/>
  </si>
  <si>
    <t>月</t>
    <rPh sb="0" eb="1">
      <t>ゲツ</t>
    </rPh>
    <phoneticPr fontId="1"/>
  </si>
  <si>
    <t>R6</t>
    <phoneticPr fontId="1"/>
  </si>
  <si>
    <t>R5</t>
    <phoneticPr fontId="1"/>
  </si>
  <si>
    <t>計</t>
    <rPh sb="0" eb="1">
      <t>ケイ</t>
    </rPh>
    <phoneticPr fontId="1"/>
  </si>
  <si>
    <t>料金表（税込）</t>
    <rPh sb="0" eb="2">
      <t>リョウキン</t>
    </rPh>
    <rPh sb="2" eb="3">
      <t>ヒョウ</t>
    </rPh>
    <rPh sb="4" eb="6">
      <t>ゼイコ</t>
    </rPh>
    <phoneticPr fontId="1"/>
  </si>
  <si>
    <t>（円）</t>
    <rPh sb="1" eb="2">
      <t>エン</t>
    </rPh>
    <phoneticPr fontId="1"/>
  </si>
  <si>
    <t>（円/㎥）</t>
    <rPh sb="1" eb="2">
      <t>エン</t>
    </rPh>
    <phoneticPr fontId="1"/>
  </si>
  <si>
    <t>予定ガス
使用量</t>
    <rPh sb="0" eb="2">
      <t>ヨテイ</t>
    </rPh>
    <rPh sb="5" eb="8">
      <t>シヨウリョウ</t>
    </rPh>
    <phoneticPr fontId="1"/>
  </si>
  <si>
    <t>２００㎥超</t>
    <rPh sb="4" eb="5">
      <t>チョウ</t>
    </rPh>
    <phoneticPr fontId="1"/>
  </si>
  <si>
    <t>１５０㎥超～２００㎥</t>
    <rPh sb="4" eb="5">
      <t>チョウ</t>
    </rPh>
    <phoneticPr fontId="1"/>
  </si>
  <si>
    <t>１００㎥超～１５０㎥</t>
    <rPh sb="4" eb="5">
      <t>チョウ</t>
    </rPh>
    <phoneticPr fontId="1"/>
  </si>
  <si>
    <t>５０㎥超～１００㎥</t>
    <rPh sb="3" eb="4">
      <t>チョウ</t>
    </rPh>
    <phoneticPr fontId="1"/>
  </si>
  <si>
    <t>２０㎥超～５０㎥</t>
    <rPh sb="3" eb="4">
      <t>チョウ</t>
    </rPh>
    <phoneticPr fontId="1"/>
  </si>
  <si>
    <t>１０㎥超～２０㎥</t>
    <rPh sb="3" eb="4">
      <t>チョウ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</si>
  <si>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</si>
  <si>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</si>
  <si>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</si>
  <si>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</si>
  <si>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</si>
  <si>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</si>
  <si>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</si>
  <si>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（㎥）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</si>
  <si>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</si>
  <si>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</si>
  <si>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</si>
  <si>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</si>
  <si>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ガス従量料金</t>
    <rPh sb="2" eb="4">
      <t>ジュウリョウ</t>
    </rPh>
    <rPh sb="4" eb="6">
      <t>リョウキン</t>
    </rPh>
    <phoneticPr fontId="1"/>
  </si>
  <si>
    <t>総合計</t>
    <rPh sb="0" eb="1">
      <t>ソウ</t>
    </rPh>
    <rPh sb="1" eb="3">
      <t>ゴウケイ</t>
    </rPh>
    <phoneticPr fontId="1"/>
  </si>
  <si>
    <t>（㎥/月）</t>
    <rPh sb="3" eb="4">
      <t>ツキ</t>
    </rPh>
    <phoneticPr fontId="1"/>
  </si>
  <si>
    <t>基本料金
入札単価</t>
    <rPh sb="0" eb="2">
      <t>キホン</t>
    </rPh>
    <rPh sb="2" eb="4">
      <t>リョウキン</t>
    </rPh>
    <rPh sb="5" eb="7">
      <t>ニュウサツ</t>
    </rPh>
    <rPh sb="7" eb="9">
      <t>タンカ</t>
    </rPh>
    <phoneticPr fontId="1"/>
  </si>
  <si>
    <t>従量料金
入札単価</t>
    <rPh sb="0" eb="2">
      <t>ジュウリョウ</t>
    </rPh>
    <rPh sb="2" eb="4">
      <t>リョウキン</t>
    </rPh>
    <rPh sb="5" eb="7">
      <t>ニュウサツ</t>
    </rPh>
    <rPh sb="7" eb="9">
      <t>タンカ</t>
    </rPh>
    <phoneticPr fontId="1"/>
  </si>
  <si>
    <t>年</t>
    <rPh sb="0" eb="1">
      <t>ネン</t>
    </rPh>
    <phoneticPr fontId="1"/>
  </si>
  <si>
    <t>記入上の注意点等</t>
    <rPh sb="0" eb="2">
      <t>キニュウ</t>
    </rPh>
    <rPh sb="2" eb="3">
      <t>ジョウ</t>
    </rPh>
    <rPh sb="4" eb="7">
      <t>チュウイテン</t>
    </rPh>
    <rPh sb="7" eb="8">
      <t>トウ</t>
    </rPh>
    <phoneticPr fontId="5"/>
  </si>
  <si>
    <t xml:space="preserve"> １　入札金額算定書は入札書に添付し、入札書に使用する印鑑で割印を行うこと。</t>
    <rPh sb="3" eb="5">
      <t>ニュウサツ</t>
    </rPh>
    <rPh sb="5" eb="7">
      <t>キンガク</t>
    </rPh>
    <rPh sb="7" eb="9">
      <t>サンテイ</t>
    </rPh>
    <rPh sb="9" eb="10">
      <t>ショ</t>
    </rPh>
    <rPh sb="11" eb="14">
      <t>ニュウサツショ</t>
    </rPh>
    <rPh sb="15" eb="17">
      <t>テンプ</t>
    </rPh>
    <rPh sb="19" eb="22">
      <t>ニュウサツショ</t>
    </rPh>
    <rPh sb="23" eb="25">
      <t>シヨウ</t>
    </rPh>
    <rPh sb="27" eb="29">
      <t>インカン</t>
    </rPh>
    <rPh sb="30" eb="31">
      <t>ワ</t>
    </rPh>
    <rPh sb="31" eb="32">
      <t>イン</t>
    </rPh>
    <rPh sb="33" eb="34">
      <t>オコナ</t>
    </rPh>
    <phoneticPr fontId="5"/>
  </si>
  <si>
    <t xml:space="preserve"> 2　基本料金単価、従量料金単価は単価一覧表に入力すること。</t>
    <rPh sb="3" eb="5">
      <t>キホン</t>
    </rPh>
    <rPh sb="5" eb="7">
      <t>リョウキン</t>
    </rPh>
    <rPh sb="7" eb="9">
      <t>タンカ</t>
    </rPh>
    <rPh sb="10" eb="12">
      <t>ジュウリョウ</t>
    </rPh>
    <rPh sb="12" eb="14">
      <t>リョウキン</t>
    </rPh>
    <rPh sb="14" eb="16">
      <t>タンカ</t>
    </rPh>
    <rPh sb="17" eb="19">
      <t>タンカ</t>
    </rPh>
    <rPh sb="19" eb="21">
      <t>イチラン</t>
    </rPh>
    <rPh sb="21" eb="22">
      <t>ヒョウ</t>
    </rPh>
    <rPh sb="23" eb="25">
      <t>ニュウリョク</t>
    </rPh>
    <phoneticPr fontId="1"/>
  </si>
  <si>
    <r>
      <rPr>
        <sz val="12"/>
        <rFont val="ＭＳ Ｐゴシック"/>
        <family val="3"/>
        <charset val="128"/>
      </rPr>
      <t xml:space="preserve"> 3</t>
    </r>
    <r>
      <rPr>
        <sz val="12"/>
        <rFont val="ＭＳ Ｐ明朝"/>
        <family val="1"/>
        <charset val="128"/>
      </rPr>
      <t>　</t>
    </r>
    <r>
      <rPr>
        <b/>
        <sz val="12"/>
        <rFont val="ＭＳ Ｐゴシック"/>
        <family val="3"/>
        <charset val="128"/>
      </rPr>
      <t>基本料金単価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従量料金単価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3" eb="5">
      <t>キホン</t>
    </rPh>
    <rPh sb="5" eb="7">
      <t>リョウキン</t>
    </rPh>
    <rPh sb="7" eb="9">
      <t>タンカ</t>
    </rPh>
    <rPh sb="10" eb="12">
      <t>ジュウリョウ</t>
    </rPh>
    <rPh sb="12" eb="14">
      <t>リョウキン</t>
    </rPh>
    <rPh sb="14" eb="16">
      <t>タンカ</t>
    </rPh>
    <rPh sb="17" eb="19">
      <t>ゼイコ</t>
    </rPh>
    <rPh sb="19" eb="21">
      <t>タンカ</t>
    </rPh>
    <rPh sb="24" eb="27">
      <t>ショウスウテン</t>
    </rPh>
    <rPh sb="27" eb="28">
      <t>ダイ</t>
    </rPh>
    <rPh sb="29" eb="30">
      <t>イ</t>
    </rPh>
    <rPh sb="31" eb="32">
      <t>キ</t>
    </rPh>
    <rPh sb="33" eb="34">
      <t>ス</t>
    </rPh>
    <phoneticPr fontId="5"/>
  </si>
  <si>
    <r>
      <rPr>
        <sz val="12"/>
        <rFont val="ＭＳ Ｐゴシック"/>
        <family val="3"/>
        <charset val="128"/>
      </rPr>
      <t xml:space="preserve"> 5</t>
    </r>
    <r>
      <rPr>
        <sz val="12"/>
        <rFont val="ＭＳ Ｐ明朝"/>
        <family val="1"/>
        <charset val="128"/>
      </rPr>
      <t>　</t>
    </r>
    <r>
      <rPr>
        <b/>
        <sz val="12"/>
        <rFont val="ＭＳ Ｐゴシック"/>
        <family val="3"/>
        <charset val="128"/>
      </rPr>
      <t>月毎のガス料金合計</t>
    </r>
    <r>
      <rPr>
        <sz val="12"/>
        <rFont val="ＭＳ Ｐ明朝"/>
        <family val="1"/>
        <charset val="128"/>
      </rPr>
      <t>の</t>
    </r>
    <r>
      <rPr>
        <b/>
        <sz val="12"/>
        <rFont val="ＭＳ Ｐゴシック"/>
        <family val="3"/>
        <charset val="128"/>
      </rPr>
      <t>1円未満の端数は切り捨てる</t>
    </r>
    <r>
      <rPr>
        <sz val="12"/>
        <rFont val="ＭＳ Ｐ明朝"/>
        <family val="1"/>
        <charset val="128"/>
      </rPr>
      <t>。</t>
    </r>
    <rPh sb="3" eb="4">
      <t>ツキ</t>
    </rPh>
    <rPh sb="4" eb="5">
      <t>ゴト</t>
    </rPh>
    <rPh sb="8" eb="10">
      <t>リョウキン</t>
    </rPh>
    <rPh sb="10" eb="12">
      <t>ゴウケイ</t>
    </rPh>
    <rPh sb="14" eb="15">
      <t>エン</t>
    </rPh>
    <rPh sb="15" eb="17">
      <t>ミマン</t>
    </rPh>
    <rPh sb="18" eb="20">
      <t>ハスウ</t>
    </rPh>
    <rPh sb="21" eb="22">
      <t>キ</t>
    </rPh>
    <rPh sb="23" eb="24">
      <t>ス</t>
    </rPh>
    <phoneticPr fontId="5"/>
  </si>
  <si>
    <t xml:space="preserve"> ７　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5"/>
  </si>
  <si>
    <t>ガス料金総価</t>
    <rPh sb="2" eb="4">
      <t>リョウキン</t>
    </rPh>
    <rPh sb="4" eb="5">
      <t>ソウ</t>
    </rPh>
    <rPh sb="5" eb="6">
      <t>カ</t>
    </rPh>
    <phoneticPr fontId="1"/>
  </si>
  <si>
    <t>（入札書記載額）</t>
    <rPh sb="1" eb="3">
      <t>ニュウサツ</t>
    </rPh>
    <rPh sb="3" eb="4">
      <t>ショ</t>
    </rPh>
    <rPh sb="4" eb="6">
      <t>キサイ</t>
    </rPh>
    <rPh sb="6" eb="7">
      <t>ガク</t>
    </rPh>
    <phoneticPr fontId="1"/>
  </si>
  <si>
    <r>
      <rPr>
        <sz val="12"/>
        <rFont val="ＭＳ Ｐゴシック"/>
        <family val="3"/>
        <charset val="128"/>
      </rPr>
      <t xml:space="preserve"> 4</t>
    </r>
    <r>
      <rPr>
        <sz val="12"/>
        <rFont val="ＭＳ Ｐ明朝"/>
        <family val="1"/>
        <charset val="128"/>
      </rPr>
      <t xml:space="preserve">  </t>
    </r>
    <r>
      <rPr>
        <b/>
        <sz val="12"/>
        <rFont val="ＭＳ Ｐゴシック"/>
        <family val="3"/>
        <charset val="128"/>
      </rPr>
      <t xml:space="preserve"> 基本料金、従量料金の計の端数は、小数点第２を切り捨てる</t>
    </r>
    <r>
      <rPr>
        <sz val="12"/>
        <rFont val="ＭＳ Ｐ明朝"/>
        <family val="1"/>
        <charset val="128"/>
      </rPr>
      <t>。</t>
    </r>
    <rPh sb="5" eb="7">
      <t>キホン</t>
    </rPh>
    <rPh sb="7" eb="9">
      <t>リョウキン</t>
    </rPh>
    <rPh sb="10" eb="12">
      <t>ジュウリョウ</t>
    </rPh>
    <rPh sb="12" eb="14">
      <t>リョウキン</t>
    </rPh>
    <rPh sb="15" eb="16">
      <t>ケイ</t>
    </rPh>
    <rPh sb="17" eb="19">
      <t>ハスウ</t>
    </rPh>
    <rPh sb="21" eb="24">
      <t>ショウスウテン</t>
    </rPh>
    <rPh sb="24" eb="25">
      <t>ダイ</t>
    </rPh>
    <rPh sb="27" eb="28">
      <t>キ</t>
    </rPh>
    <rPh sb="29" eb="30">
      <t>ス</t>
    </rPh>
    <phoneticPr fontId="5"/>
  </si>
  <si>
    <t>様式第５</t>
    <rPh sb="0" eb="2">
      <t>ヨウシキ</t>
    </rPh>
    <rPh sb="2" eb="3">
      <t>ダイ</t>
    </rPh>
    <phoneticPr fontId="1"/>
  </si>
  <si>
    <t>入札金額算定書</t>
    <rPh sb="0" eb="7">
      <t>ニュウサツキンガクサンテイショ</t>
    </rPh>
    <phoneticPr fontId="1"/>
  </si>
  <si>
    <t>三輪北小学校</t>
    <rPh sb="0" eb="2">
      <t>ミワ</t>
    </rPh>
    <rPh sb="2" eb="3">
      <t>キタ</t>
    </rPh>
    <rPh sb="3" eb="6">
      <t>ショウガッコウ</t>
    </rPh>
    <phoneticPr fontId="1"/>
  </si>
  <si>
    <t>網代小学校</t>
    <rPh sb="0" eb="2">
      <t>アジロ</t>
    </rPh>
    <rPh sb="2" eb="5">
      <t>ショウガッコウ</t>
    </rPh>
    <phoneticPr fontId="1"/>
  </si>
  <si>
    <r>
      <rPr>
        <sz val="12"/>
        <rFont val="ＭＳ Ｐゴシック"/>
        <family val="3"/>
        <charset val="128"/>
      </rPr>
      <t xml:space="preserve"> 6</t>
    </r>
    <r>
      <rPr>
        <sz val="12"/>
        <rFont val="ＭＳ Ｐ明朝"/>
        <family val="1"/>
        <charset val="128"/>
      </rPr>
      <t>　</t>
    </r>
    <r>
      <rPr>
        <b/>
        <sz val="12"/>
        <rFont val="ＭＳ Ｐゴシック"/>
        <family val="3"/>
        <charset val="128"/>
      </rPr>
      <t>入札書に記載する金額は、ガス料金総価（eの合計） の額</t>
    </r>
    <r>
      <rPr>
        <sz val="12"/>
        <rFont val="ＭＳ Ｐ明朝"/>
        <family val="1"/>
        <charset val="128"/>
      </rPr>
      <t>とする。</t>
    </r>
    <rPh sb="3" eb="5">
      <t>ニュウサツ</t>
    </rPh>
    <rPh sb="5" eb="6">
      <t>ショ</t>
    </rPh>
    <rPh sb="7" eb="9">
      <t>キサイ</t>
    </rPh>
    <rPh sb="11" eb="13">
      <t>キンガク</t>
    </rPh>
    <rPh sb="17" eb="19">
      <t>リョウキン</t>
    </rPh>
    <rPh sb="19" eb="20">
      <t>ソウ</t>
    </rPh>
    <rPh sb="20" eb="21">
      <t>カ</t>
    </rPh>
    <rPh sb="24" eb="26">
      <t>ゴウケイ</t>
    </rPh>
    <rPh sb="29" eb="30">
      <t>ガク</t>
    </rPh>
    <phoneticPr fontId="5"/>
  </si>
  <si>
    <t>月毎のガス料金
合計
e
（a + b）+（c + d）</t>
    <rPh sb="0" eb="2">
      <t>ツキゴト</t>
    </rPh>
    <rPh sb="5" eb="7">
      <t>リョウキン</t>
    </rPh>
    <rPh sb="8" eb="10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</si>
</sst>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_);[Red]\(#,##0.0\)"/>
    <numFmt numFmtId="178" formatCode="#,##0&quot;円&quot;"/>
  </numFmts>
  <fonts count="13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Ｐ明朝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Up="1">
      <left/>
      <right style="thin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/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8" xfId="0" applyFont="1" applyBorder="1">
      <alignment vertical="center"/>
    </xf>
    <xf numFmtId="177" fontId="2" fillId="4" borderId="39" xfId="0" applyNumberFormat="1" applyFont="1" applyFill="1" applyBorder="1">
      <alignment vertical="center"/>
    </xf>
    <xf numFmtId="0" fontId="2" fillId="0" borderId="10" xfId="0" applyFont="1" applyBorder="1">
      <alignment vertical="center"/>
    </xf>
    <xf numFmtId="177" fontId="2" fillId="4" borderId="40" xfId="0" applyNumberFormat="1" applyFont="1" applyFill="1" applyBorder="1">
      <alignment vertical="center"/>
    </xf>
    <xf numFmtId="0" fontId="2" fillId="0" borderId="16" xfId="0" applyFont="1" applyBorder="1">
      <alignment vertical="center"/>
    </xf>
    <xf numFmtId="177" fontId="2" fillId="4" borderId="41" xfId="0" applyNumberFormat="1" applyFont="1" applyFill="1" applyBorder="1">
      <alignment vertical="center"/>
    </xf>
    <xf numFmtId="177" fontId="2" fillId="4" borderId="42" xfId="0" applyNumberFormat="1" applyFont="1" applyFill="1" applyBorder="1">
      <alignment vertical="center"/>
    </xf>
    <xf numFmtId="0" fontId="2" fillId="0" borderId="12" xfId="0" applyFont="1" applyBorder="1">
      <alignment vertical="center"/>
    </xf>
    <xf numFmtId="177" fontId="2" fillId="4" borderId="43" xfId="0" applyNumberFormat="1" applyFont="1" applyFill="1" applyBorder="1">
      <alignment vertical="center"/>
    </xf>
    <xf numFmtId="177" fontId="2" fillId="4" borderId="44" xfId="0" applyNumberFormat="1" applyFont="1" applyFill="1" applyBorder="1">
      <alignment vertical="center"/>
    </xf>
    <xf numFmtId="177" fontId="2" fillId="0" borderId="47" xfId="0" applyNumberFormat="1" applyFont="1" applyBorder="1">
      <alignment vertical="center"/>
    </xf>
    <xf numFmtId="0" fontId="7" fillId="0" borderId="0" xfId="0" applyFont="1">
      <alignment vertical="center"/>
    </xf>
    <xf numFmtId="0" fontId="6" fillId="3" borderId="0" xfId="1" applyFont="1" applyFill="1" applyProtection="1"/>
    <xf numFmtId="177" fontId="2" fillId="0" borderId="32" xfId="0" applyNumberFormat="1" applyFont="1" applyBorder="1">
      <alignment vertical="center"/>
    </xf>
    <xf numFmtId="177" fontId="2" fillId="0" borderId="18" xfId="0" applyNumberFormat="1" applyFont="1" applyBorder="1">
      <alignment vertical="center"/>
    </xf>
    <xf numFmtId="177" fontId="2" fillId="0" borderId="19" xfId="0" applyNumberFormat="1" applyFont="1" applyBorder="1">
      <alignment vertical="center"/>
    </xf>
    <xf numFmtId="177" fontId="2" fillId="0" borderId="33" xfId="0" applyNumberFormat="1" applyFont="1" applyBorder="1">
      <alignment vertical="center"/>
    </xf>
    <xf numFmtId="177" fontId="2" fillId="0" borderId="10" xfId="0" applyNumberFormat="1" applyFont="1" applyBorder="1">
      <alignment vertical="center"/>
    </xf>
    <xf numFmtId="177" fontId="2" fillId="0" borderId="11" xfId="0" applyNumberFormat="1" applyFont="1" applyBorder="1">
      <alignment vertical="center"/>
    </xf>
    <xf numFmtId="177" fontId="2" fillId="0" borderId="34" xfId="0" applyNumberFormat="1" applyFont="1" applyBorder="1">
      <alignment vertical="center"/>
    </xf>
    <xf numFmtId="177" fontId="2" fillId="0" borderId="35" xfId="0" applyNumberFormat="1" applyFont="1" applyBorder="1">
      <alignment vertical="center"/>
    </xf>
    <xf numFmtId="177" fontId="2" fillId="0" borderId="12" xfId="0" applyNumberFormat="1" applyFont="1" applyBorder="1">
      <alignment vertical="center"/>
    </xf>
    <xf numFmtId="177" fontId="2" fillId="0" borderId="13" xfId="0" applyNumberFormat="1" applyFont="1" applyBorder="1">
      <alignment vertical="center"/>
    </xf>
    <xf numFmtId="177" fontId="2" fillId="0" borderId="36" xfId="0" applyNumberFormat="1" applyFont="1" applyBorder="1">
      <alignment vertical="center"/>
    </xf>
    <xf numFmtId="177" fontId="2" fillId="0" borderId="31" xfId="0" applyNumberFormat="1" applyFont="1" applyBorder="1">
      <alignment vertical="center"/>
    </xf>
    <xf numFmtId="0" fontId="6" fillId="3" borderId="0" xfId="0" applyFont="1" applyFill="1" applyBorder="1" applyAlignment="1" applyProtection="1">
      <alignment horizontal="right" vertical="center" wrapText="1"/>
    </xf>
    <xf numFmtId="176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6" fillId="3" borderId="0" xfId="0" applyFont="1" applyFill="1" applyBorder="1" applyAlignment="1" applyProtection="1">
      <alignment vertical="center" wrapText="1"/>
    </xf>
    <xf numFmtId="176" fontId="3" fillId="0" borderId="0" xfId="0" applyNumberFormat="1" applyFont="1" applyBorder="1" applyAlignment="1">
      <alignment vertical="center"/>
    </xf>
    <xf numFmtId="176" fontId="2" fillId="0" borderId="50" xfId="0" applyNumberFormat="1" applyFont="1" applyBorder="1">
      <alignment vertical="center"/>
    </xf>
    <xf numFmtId="176" fontId="2" fillId="0" borderId="51" xfId="0" applyNumberFormat="1" applyFont="1" applyBorder="1">
      <alignment vertical="center"/>
    </xf>
    <xf numFmtId="176" fontId="2" fillId="0" borderId="52" xfId="0" applyNumberFormat="1" applyFont="1" applyBorder="1">
      <alignment vertical="center"/>
    </xf>
    <xf numFmtId="0" fontId="2" fillId="0" borderId="0" xfId="0" applyFont="1" applyAlignment="1">
      <alignment vertical="top" wrapText="1"/>
    </xf>
    <xf numFmtId="0" fontId="8" fillId="3" borderId="0" xfId="0" applyFont="1" applyFill="1" applyAlignment="1" applyProtection="1">
      <alignment vertical="center"/>
    </xf>
    <xf numFmtId="0" fontId="8" fillId="3" borderId="0" xfId="2" applyFont="1" applyFill="1" applyAlignment="1" applyProtection="1">
      <alignment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2" borderId="4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0" borderId="60" xfId="0" applyNumberFormat="1" applyFont="1" applyBorder="1">
      <alignment vertical="center"/>
    </xf>
    <xf numFmtId="0" fontId="2" fillId="2" borderId="6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0" borderId="66" xfId="0" applyFont="1" applyBorder="1" applyAlignment="1">
      <alignment horizontal="right" vertical="center"/>
    </xf>
    <xf numFmtId="0" fontId="12" fillId="3" borderId="0" xfId="0" applyFont="1" applyFill="1" applyAlignment="1" applyProtection="1">
      <alignment vertical="center"/>
    </xf>
    <xf numFmtId="176" fontId="2" fillId="0" borderId="71" xfId="0" applyNumberFormat="1" applyFont="1" applyBorder="1">
      <alignment vertical="center"/>
    </xf>
    <xf numFmtId="4" fontId="2" fillId="0" borderId="62" xfId="0" applyNumberFormat="1" applyFont="1" applyFill="1" applyBorder="1" applyAlignment="1" applyProtection="1">
      <alignment horizontal="center" vertical="center"/>
      <protection locked="0"/>
    </xf>
    <xf numFmtId="4" fontId="2" fillId="0" borderId="63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 applyProtection="1">
      <alignment horizontal="center" vertical="center"/>
      <protection locked="0"/>
    </xf>
    <xf numFmtId="4" fontId="2" fillId="0" borderId="14" xfId="0" applyNumberFormat="1" applyFont="1" applyFill="1" applyBorder="1" applyAlignment="1" applyProtection="1">
      <alignment horizontal="center" vertical="center"/>
      <protection locked="0"/>
    </xf>
    <xf numFmtId="4" fontId="2" fillId="0" borderId="67" xfId="0" applyNumberFormat="1" applyFont="1" applyFill="1" applyBorder="1" applyAlignment="1" applyProtection="1">
      <alignment horizontal="center" vertical="center"/>
      <protection locked="0"/>
    </xf>
    <xf numFmtId="178" fontId="11" fillId="3" borderId="57" xfId="1" applyNumberFormat="1" applyFont="1" applyFill="1" applyBorder="1" applyAlignment="1" applyProtection="1">
      <alignment horizontal="right"/>
    </xf>
    <xf numFmtId="178" fontId="11" fillId="3" borderId="55" xfId="1" applyNumberFormat="1" applyFont="1" applyFill="1" applyBorder="1" applyAlignment="1" applyProtection="1">
      <alignment horizontal="right"/>
    </xf>
    <xf numFmtId="178" fontId="11" fillId="3" borderId="58" xfId="1" applyNumberFormat="1" applyFont="1" applyFill="1" applyBorder="1" applyAlignment="1" applyProtection="1">
      <alignment horizontal="right"/>
    </xf>
    <xf numFmtId="178" fontId="11" fillId="3" borderId="56" xfId="1" applyNumberFormat="1" applyFont="1" applyFill="1" applyBorder="1" applyAlignment="1" applyProtection="1">
      <alignment horizontal="right"/>
    </xf>
    <xf numFmtId="0" fontId="2" fillId="0" borderId="69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2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DDF9C-7F6D-4C4A-AB91-4A6370417006}">
  <sheetPr>
    <pageSetUpPr fitToPage="1"/>
  </sheetPr>
  <dimension ref="A1:K49"/>
  <sheetViews>
    <sheetView tabSelected="1" view="pageBreakPreview" zoomScale="80" zoomScaleNormal="70" zoomScaleSheetLayoutView="80" workbookViewId="0">
      <selection activeCell="H4" sqref="H4:I10"/>
    </sheetView>
  </sheetViews>
  <sheetFormatPr defaultRowHeight="13.5"/>
  <cols>
    <col min="1" max="2" width="4.625" style="1" customWidth="1"/>
    <col min="3" max="9" width="16.625" style="1" customWidth="1"/>
    <col min="10" max="10" width="14.625" style="1" customWidth="1"/>
    <col min="11" max="16384" width="9" style="1"/>
  </cols>
  <sheetData>
    <row r="1" spans="1:11" ht="27.75" customHeight="1" thickBot="1">
      <c r="A1" s="29" t="s">
        <v>44</v>
      </c>
      <c r="B1" s="4"/>
      <c r="C1" s="56"/>
      <c r="D1" s="29" t="s">
        <v>45</v>
      </c>
      <c r="E1" s="4"/>
      <c r="F1" s="4"/>
      <c r="G1" s="4"/>
      <c r="H1" s="4"/>
      <c r="I1" s="10"/>
      <c r="J1" s="4"/>
      <c r="K1" s="4"/>
    </row>
    <row r="2" spans="1:11" ht="35.25" customHeight="1">
      <c r="A2" s="4"/>
      <c r="B2" s="4"/>
      <c r="C2" s="4"/>
      <c r="D2" s="4"/>
      <c r="E2" s="4"/>
      <c r="F2" s="69" t="s">
        <v>7</v>
      </c>
      <c r="G2" s="70"/>
      <c r="H2" s="57" t="s">
        <v>32</v>
      </c>
      <c r="I2" s="60" t="s">
        <v>33</v>
      </c>
      <c r="J2" s="4"/>
    </row>
    <row r="3" spans="1:11" ht="20.100000000000001" customHeight="1" thickBot="1">
      <c r="A3" s="4"/>
      <c r="B3" s="4"/>
      <c r="C3" s="4"/>
      <c r="D3" s="4"/>
      <c r="E3" s="4"/>
      <c r="F3" s="71" t="s">
        <v>31</v>
      </c>
      <c r="G3" s="72"/>
      <c r="H3" s="58" t="s">
        <v>8</v>
      </c>
      <c r="I3" s="61" t="s">
        <v>9</v>
      </c>
      <c r="J3" s="4"/>
    </row>
    <row r="4" spans="1:11" ht="20.100000000000001" customHeight="1">
      <c r="A4" s="4"/>
      <c r="B4" s="4"/>
      <c r="C4" s="4"/>
      <c r="D4" s="4"/>
      <c r="E4" s="5" t="s">
        <v>17</v>
      </c>
      <c r="F4" s="2" t="s">
        <v>1</v>
      </c>
      <c r="G4" s="6"/>
      <c r="H4" s="73"/>
      <c r="I4" s="65"/>
      <c r="J4" s="4">
        <f>10*I4</f>
        <v>0</v>
      </c>
    </row>
    <row r="5" spans="1:11" ht="20.100000000000001" customHeight="1">
      <c r="A5" s="51"/>
      <c r="B5" s="51"/>
      <c r="C5" s="51"/>
      <c r="D5" s="51"/>
      <c r="E5" s="7" t="s">
        <v>18</v>
      </c>
      <c r="F5" s="2" t="s">
        <v>16</v>
      </c>
      <c r="G5" s="6"/>
      <c r="H5" s="74"/>
      <c r="I5" s="65"/>
      <c r="J5" s="4">
        <f>I5*10+J4</f>
        <v>0</v>
      </c>
    </row>
    <row r="6" spans="1:11" ht="20.100000000000001" customHeight="1">
      <c r="A6" s="51"/>
      <c r="B6" s="51"/>
      <c r="C6" s="51"/>
      <c r="D6" s="51"/>
      <c r="E6" s="7" t="s">
        <v>19</v>
      </c>
      <c r="F6" s="2" t="s">
        <v>15</v>
      </c>
      <c r="G6" s="6"/>
      <c r="H6" s="74"/>
      <c r="I6" s="65"/>
      <c r="J6" s="4">
        <f>I6*30+J5</f>
        <v>0</v>
      </c>
    </row>
    <row r="7" spans="1:11" ht="20.100000000000001" customHeight="1">
      <c r="A7" s="51"/>
      <c r="B7" s="51"/>
      <c r="C7" s="51"/>
      <c r="D7" s="51"/>
      <c r="E7" s="7" t="s">
        <v>20</v>
      </c>
      <c r="F7" s="2" t="s">
        <v>14</v>
      </c>
      <c r="G7" s="6"/>
      <c r="H7" s="74"/>
      <c r="I7" s="65"/>
      <c r="J7" s="4">
        <f>50*I7+J6</f>
        <v>0</v>
      </c>
    </row>
    <row r="8" spans="1:11" ht="20.100000000000001" customHeight="1">
      <c r="A8" s="51"/>
      <c r="B8" s="51"/>
      <c r="C8" s="51"/>
      <c r="D8" s="51"/>
      <c r="E8" s="7" t="s">
        <v>21</v>
      </c>
      <c r="F8" s="2" t="s">
        <v>13</v>
      </c>
      <c r="G8" s="6"/>
      <c r="H8" s="74"/>
      <c r="I8" s="65"/>
      <c r="J8" s="4">
        <f>50*I8+J7</f>
        <v>0</v>
      </c>
    </row>
    <row r="9" spans="1:11" ht="20.100000000000001" customHeight="1">
      <c r="A9" s="51"/>
      <c r="B9" s="51"/>
      <c r="C9" s="51"/>
      <c r="D9" s="51"/>
      <c r="E9" s="7" t="s">
        <v>22</v>
      </c>
      <c r="F9" s="2" t="s">
        <v>12</v>
      </c>
      <c r="G9" s="6"/>
      <c r="H9" s="74"/>
      <c r="I9" s="65"/>
      <c r="J9" s="4">
        <f>50*I9+J8</f>
        <v>0</v>
      </c>
    </row>
    <row r="10" spans="1:11" ht="20.100000000000001" customHeight="1" thickBot="1">
      <c r="A10" s="51"/>
      <c r="B10" s="51"/>
      <c r="C10" s="51"/>
      <c r="D10" s="51"/>
      <c r="E10" s="8" t="s">
        <v>23</v>
      </c>
      <c r="F10" s="3" t="s">
        <v>11</v>
      </c>
      <c r="G10" s="9"/>
      <c r="H10" s="75"/>
      <c r="I10" s="66"/>
      <c r="J10" s="4"/>
    </row>
    <row r="11" spans="1:11">
      <c r="A11" s="4"/>
      <c r="B11" s="4"/>
      <c r="C11" s="4"/>
      <c r="D11" s="4"/>
      <c r="E11" s="4"/>
      <c r="F11" s="4"/>
      <c r="G11" s="4"/>
      <c r="H11" s="4"/>
      <c r="I11" s="4"/>
      <c r="J11" s="10"/>
      <c r="K11" s="4"/>
    </row>
    <row r="12" spans="1:11" ht="14.25" thickBot="1">
      <c r="A12" s="4" t="s">
        <v>2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20.100000000000001" customHeight="1">
      <c r="A13" s="90" t="s">
        <v>34</v>
      </c>
      <c r="B13" s="93" t="s">
        <v>3</v>
      </c>
      <c r="C13" s="95" t="s">
        <v>46</v>
      </c>
      <c r="D13" s="95"/>
      <c r="E13" s="95"/>
      <c r="F13" s="95" t="s">
        <v>47</v>
      </c>
      <c r="G13" s="95"/>
      <c r="H13" s="95"/>
      <c r="I13" s="82" t="s">
        <v>49</v>
      </c>
      <c r="J13" s="46"/>
      <c r="K13" s="4"/>
    </row>
    <row r="14" spans="1:11" ht="20.100000000000001" customHeight="1">
      <c r="A14" s="91"/>
      <c r="B14" s="88"/>
      <c r="C14" s="84" t="s">
        <v>10</v>
      </c>
      <c r="D14" s="11" t="s">
        <v>0</v>
      </c>
      <c r="E14" s="12" t="s">
        <v>29</v>
      </c>
      <c r="F14" s="84" t="s">
        <v>10</v>
      </c>
      <c r="G14" s="11" t="s">
        <v>0</v>
      </c>
      <c r="H14" s="12" t="s">
        <v>29</v>
      </c>
      <c r="I14" s="83"/>
      <c r="J14" s="46"/>
      <c r="K14" s="4"/>
    </row>
    <row r="15" spans="1:11" ht="30" customHeight="1">
      <c r="A15" s="91"/>
      <c r="B15" s="88"/>
      <c r="C15" s="85"/>
      <c r="D15" s="13" t="s">
        <v>25</v>
      </c>
      <c r="E15" s="14" t="s">
        <v>26</v>
      </c>
      <c r="F15" s="85"/>
      <c r="G15" s="13" t="s">
        <v>27</v>
      </c>
      <c r="H15" s="14" t="s">
        <v>28</v>
      </c>
      <c r="I15" s="83"/>
      <c r="J15" s="46"/>
      <c r="K15" s="4"/>
    </row>
    <row r="16" spans="1:11" ht="20.100000000000001" customHeight="1">
      <c r="A16" s="92"/>
      <c r="B16" s="94"/>
      <c r="C16" s="15" t="s">
        <v>24</v>
      </c>
      <c r="D16" s="16" t="s">
        <v>8</v>
      </c>
      <c r="E16" s="17" t="s">
        <v>8</v>
      </c>
      <c r="F16" s="15" t="s">
        <v>24</v>
      </c>
      <c r="G16" s="16" t="s">
        <v>8</v>
      </c>
      <c r="H16" s="17" t="s">
        <v>8</v>
      </c>
      <c r="I16" s="62" t="s">
        <v>8</v>
      </c>
      <c r="J16" s="43"/>
      <c r="K16" s="4"/>
    </row>
    <row r="17" spans="1:11" ht="20.100000000000001" customHeight="1">
      <c r="A17" s="86" t="s">
        <v>5</v>
      </c>
      <c r="B17" s="20">
        <v>3</v>
      </c>
      <c r="C17" s="21">
        <v>3.8</v>
      </c>
      <c r="D17" s="34">
        <f t="shared" ref="D17:D38" si="0">$H$4</f>
        <v>0</v>
      </c>
      <c r="E17" s="35">
        <f>ROUNDDOWN((IF(C17&gt;10,IF(C17&gt;20,IF(C17&gt;50,IF(C17&gt;100,IF(C17&gt;150,IF(C17&gt;200,(C17-200)*$I$10+$J$9,(C17-150)*$I$9+$J$8),(C17-100)*$I$8+$J$7),(C17-50)*$I$7+$J$6),(C17-20)*$I$6+$J$5),(C17-10)*$I$5+$J$4),C17*$I$4)),0)</f>
        <v>0</v>
      </c>
      <c r="F17" s="21">
        <v>182.1</v>
      </c>
      <c r="G17" s="34">
        <f t="shared" ref="G17:G38" si="1">$H$4</f>
        <v>0</v>
      </c>
      <c r="H17" s="36">
        <f>ROUNDDOWN((IF(F17&gt;10,IF(F17&gt;20,IF(F17&gt;50,IF(F17&gt;100,IF(F17&gt;150,IF(F17&gt;200,(F17-200)*$I$10+$J$9,(F17-150)*$I$9+$J$8),(F17-100)*$I$8+$J$7),(F17-50)*$I$7+$J$6),(F17-20)*$I$6+$J$5),(F17-10)*$I$5+$J$4),F17*$I$4)),0)</f>
        <v>0</v>
      </c>
      <c r="I17" s="49">
        <f t="shared" ref="I17:I38" si="2">INT((SUM(D17:E17,G17:H17)))</f>
        <v>0</v>
      </c>
      <c r="J17" s="47"/>
      <c r="K17" s="4"/>
    </row>
    <row r="18" spans="1:11" ht="20.100000000000001" customHeight="1">
      <c r="A18" s="86"/>
      <c r="B18" s="20">
        <v>4</v>
      </c>
      <c r="C18" s="21">
        <v>35</v>
      </c>
      <c r="D18" s="31">
        <f t="shared" si="0"/>
        <v>0</v>
      </c>
      <c r="E18" s="35">
        <f t="shared" ref="E18:E38" si="3">ROUNDDOWN((IF(C18&gt;10,IF(C18&gt;20,IF(C18&gt;50,IF(C18&gt;100,IF(C18&gt;150,IF(C18&gt;200,(C18-200)*$I$10+$J$9,(C18-150)*$I$9+$J$8),(C18-100)*$I$8+$J$7),(C18-50)*$I$7+$J$6),(C18-20)*$I$6+$J$5),(C18-10)*$I$5+$J$4),C18*$I$4)),0)</f>
        <v>0</v>
      </c>
      <c r="F18" s="21">
        <v>29.8</v>
      </c>
      <c r="G18" s="31">
        <f t="shared" si="1"/>
        <v>0</v>
      </c>
      <c r="H18" s="36">
        <f t="shared" ref="H18:H38" si="4">ROUNDDOWN((IF(F18&gt;10,IF(F18&gt;20,IF(F18&gt;50,IF(F18&gt;100,IF(F18&gt;150,IF(F18&gt;200,(F18-200)*$I$10+$J$9,(F18-150)*$I$9+$J$8),(F18-100)*$I$8+$J$7),(F18-50)*$I$7+$J$6),(F18-20)*$I$6+$J$5),(F18-10)*$I$5+$J$4),F18*$I$4)),0)</f>
        <v>0</v>
      </c>
      <c r="I18" s="49">
        <f t="shared" si="2"/>
        <v>0</v>
      </c>
      <c r="J18" s="47"/>
      <c r="K18" s="4"/>
    </row>
    <row r="19" spans="1:11" ht="20.100000000000001" customHeight="1">
      <c r="A19" s="86"/>
      <c r="B19" s="20">
        <v>5</v>
      </c>
      <c r="C19" s="21">
        <v>0</v>
      </c>
      <c r="D19" s="34">
        <f t="shared" si="0"/>
        <v>0</v>
      </c>
      <c r="E19" s="35">
        <f t="shared" si="3"/>
        <v>0</v>
      </c>
      <c r="F19" s="21">
        <v>0</v>
      </c>
      <c r="G19" s="34">
        <f t="shared" si="1"/>
        <v>0</v>
      </c>
      <c r="H19" s="36">
        <f t="shared" si="4"/>
        <v>0</v>
      </c>
      <c r="I19" s="49">
        <f t="shared" si="2"/>
        <v>0</v>
      </c>
      <c r="J19" s="47"/>
      <c r="K19" s="4"/>
    </row>
    <row r="20" spans="1:11" ht="20.100000000000001" customHeight="1">
      <c r="A20" s="86"/>
      <c r="B20" s="20">
        <v>6</v>
      </c>
      <c r="C20" s="21">
        <v>53</v>
      </c>
      <c r="D20" s="34">
        <f t="shared" si="0"/>
        <v>0</v>
      </c>
      <c r="E20" s="35">
        <f t="shared" si="3"/>
        <v>0</v>
      </c>
      <c r="F20" s="21">
        <v>75</v>
      </c>
      <c r="G20" s="34">
        <f t="shared" si="1"/>
        <v>0</v>
      </c>
      <c r="H20" s="36">
        <f t="shared" si="4"/>
        <v>0</v>
      </c>
      <c r="I20" s="49">
        <f t="shared" si="2"/>
        <v>0</v>
      </c>
      <c r="J20" s="47"/>
      <c r="K20" s="4"/>
    </row>
    <row r="21" spans="1:11" ht="20.100000000000001" customHeight="1">
      <c r="A21" s="86"/>
      <c r="B21" s="20">
        <v>7</v>
      </c>
      <c r="C21" s="21">
        <v>953</v>
      </c>
      <c r="D21" s="34">
        <f t="shared" si="0"/>
        <v>0</v>
      </c>
      <c r="E21" s="35">
        <f t="shared" si="3"/>
        <v>0</v>
      </c>
      <c r="F21" s="21">
        <v>149.5</v>
      </c>
      <c r="G21" s="34">
        <f t="shared" si="1"/>
        <v>0</v>
      </c>
      <c r="H21" s="36">
        <f t="shared" si="4"/>
        <v>0</v>
      </c>
      <c r="I21" s="49">
        <f t="shared" si="2"/>
        <v>0</v>
      </c>
      <c r="J21" s="47"/>
      <c r="K21" s="4"/>
    </row>
    <row r="22" spans="1:11" ht="20.100000000000001" customHeight="1">
      <c r="A22" s="86"/>
      <c r="B22" s="20">
        <v>8</v>
      </c>
      <c r="C22" s="21">
        <v>438</v>
      </c>
      <c r="D22" s="34">
        <f t="shared" si="0"/>
        <v>0</v>
      </c>
      <c r="E22" s="35">
        <f t="shared" si="3"/>
        <v>0</v>
      </c>
      <c r="F22" s="21">
        <v>150.19999999999999</v>
      </c>
      <c r="G22" s="34">
        <f t="shared" si="1"/>
        <v>0</v>
      </c>
      <c r="H22" s="36">
        <f t="shared" si="4"/>
        <v>0</v>
      </c>
      <c r="I22" s="49">
        <f t="shared" si="2"/>
        <v>0</v>
      </c>
      <c r="J22" s="47"/>
      <c r="K22" s="4"/>
    </row>
    <row r="23" spans="1:11" ht="20.100000000000001" customHeight="1">
      <c r="A23" s="86"/>
      <c r="B23" s="18">
        <v>9</v>
      </c>
      <c r="C23" s="19">
        <v>390</v>
      </c>
      <c r="D23" s="34">
        <f t="shared" si="0"/>
        <v>0</v>
      </c>
      <c r="E23" s="35">
        <f t="shared" si="3"/>
        <v>0</v>
      </c>
      <c r="F23" s="19">
        <v>223.3</v>
      </c>
      <c r="G23" s="34">
        <f t="shared" si="1"/>
        <v>0</v>
      </c>
      <c r="H23" s="36">
        <f t="shared" si="4"/>
        <v>0</v>
      </c>
      <c r="I23" s="59">
        <f t="shared" si="2"/>
        <v>0</v>
      </c>
      <c r="J23" s="47"/>
      <c r="K23" s="4"/>
    </row>
    <row r="24" spans="1:11" ht="20.100000000000001" customHeight="1">
      <c r="A24" s="86"/>
      <c r="B24" s="20">
        <v>10</v>
      </c>
      <c r="C24" s="21">
        <v>8</v>
      </c>
      <c r="D24" s="34">
        <f t="shared" si="0"/>
        <v>0</v>
      </c>
      <c r="E24" s="35">
        <f t="shared" si="3"/>
        <v>0</v>
      </c>
      <c r="F24" s="21">
        <v>16.7</v>
      </c>
      <c r="G24" s="34">
        <f t="shared" si="1"/>
        <v>0</v>
      </c>
      <c r="H24" s="36">
        <f t="shared" si="4"/>
        <v>0</v>
      </c>
      <c r="I24" s="49">
        <f t="shared" si="2"/>
        <v>0</v>
      </c>
      <c r="J24" s="47"/>
      <c r="K24" s="4"/>
    </row>
    <row r="25" spans="1:11" ht="20.100000000000001" customHeight="1">
      <c r="A25" s="86"/>
      <c r="B25" s="20">
        <v>11</v>
      </c>
      <c r="C25" s="21">
        <v>0</v>
      </c>
      <c r="D25" s="34">
        <f t="shared" si="0"/>
        <v>0</v>
      </c>
      <c r="E25" s="35">
        <f t="shared" si="3"/>
        <v>0</v>
      </c>
      <c r="F25" s="21">
        <v>0</v>
      </c>
      <c r="G25" s="34">
        <f t="shared" si="1"/>
        <v>0</v>
      </c>
      <c r="H25" s="36">
        <f t="shared" si="4"/>
        <v>0</v>
      </c>
      <c r="I25" s="49">
        <f t="shared" si="2"/>
        <v>0</v>
      </c>
      <c r="J25" s="47"/>
      <c r="K25" s="4"/>
    </row>
    <row r="26" spans="1:11" ht="20.100000000000001" customHeight="1">
      <c r="A26" s="86"/>
      <c r="B26" s="25">
        <v>12</v>
      </c>
      <c r="C26" s="26">
        <v>59</v>
      </c>
      <c r="D26" s="38">
        <f t="shared" si="0"/>
        <v>0</v>
      </c>
      <c r="E26" s="39">
        <f t="shared" si="3"/>
        <v>0</v>
      </c>
      <c r="F26" s="23">
        <v>64.5</v>
      </c>
      <c r="G26" s="38">
        <f t="shared" si="1"/>
        <v>0</v>
      </c>
      <c r="H26" s="40">
        <f t="shared" si="4"/>
        <v>0</v>
      </c>
      <c r="I26" s="48">
        <f t="shared" si="2"/>
        <v>0</v>
      </c>
      <c r="J26" s="47"/>
      <c r="K26" s="4"/>
    </row>
    <row r="27" spans="1:11" ht="20.100000000000001" customHeight="1">
      <c r="A27" s="87" t="s">
        <v>4</v>
      </c>
      <c r="B27" s="18">
        <v>1</v>
      </c>
      <c r="C27" s="19">
        <v>0</v>
      </c>
      <c r="D27" s="31">
        <f t="shared" si="0"/>
        <v>0</v>
      </c>
      <c r="E27" s="32">
        <f t="shared" si="3"/>
        <v>0</v>
      </c>
      <c r="F27" s="24">
        <v>179.4</v>
      </c>
      <c r="G27" s="31">
        <f t="shared" si="1"/>
        <v>0</v>
      </c>
      <c r="H27" s="33">
        <f t="shared" si="4"/>
        <v>0</v>
      </c>
      <c r="I27" s="59">
        <f t="shared" si="2"/>
        <v>0</v>
      </c>
      <c r="J27" s="47"/>
      <c r="K27" s="4"/>
    </row>
    <row r="28" spans="1:11" ht="20.100000000000001" customHeight="1">
      <c r="A28" s="88"/>
      <c r="B28" s="20">
        <v>2</v>
      </c>
      <c r="C28" s="21">
        <v>26</v>
      </c>
      <c r="D28" s="34">
        <f t="shared" si="0"/>
        <v>0</v>
      </c>
      <c r="E28" s="35">
        <f t="shared" si="3"/>
        <v>0</v>
      </c>
      <c r="F28" s="21">
        <v>509.5</v>
      </c>
      <c r="G28" s="34">
        <f t="shared" si="1"/>
        <v>0</v>
      </c>
      <c r="H28" s="36">
        <f t="shared" si="4"/>
        <v>0</v>
      </c>
      <c r="I28" s="49">
        <f t="shared" si="2"/>
        <v>0</v>
      </c>
      <c r="J28" s="47"/>
      <c r="K28" s="4"/>
    </row>
    <row r="29" spans="1:11" ht="20.100000000000001" customHeight="1">
      <c r="A29" s="88"/>
      <c r="B29" s="20">
        <v>3</v>
      </c>
      <c r="C29" s="21">
        <v>3.8</v>
      </c>
      <c r="D29" s="34">
        <f t="shared" si="0"/>
        <v>0</v>
      </c>
      <c r="E29" s="35">
        <f t="shared" si="3"/>
        <v>0</v>
      </c>
      <c r="F29" s="21">
        <v>182.1</v>
      </c>
      <c r="G29" s="34">
        <f t="shared" si="1"/>
        <v>0</v>
      </c>
      <c r="H29" s="36">
        <f t="shared" si="4"/>
        <v>0</v>
      </c>
      <c r="I29" s="49">
        <f t="shared" si="2"/>
        <v>0</v>
      </c>
      <c r="J29" s="47"/>
      <c r="K29" s="4"/>
    </row>
    <row r="30" spans="1:11" ht="20.100000000000001" customHeight="1">
      <c r="A30" s="88"/>
      <c r="B30" s="20">
        <v>4</v>
      </c>
      <c r="C30" s="21">
        <v>35</v>
      </c>
      <c r="D30" s="31">
        <f t="shared" si="0"/>
        <v>0</v>
      </c>
      <c r="E30" s="35">
        <f t="shared" si="3"/>
        <v>0</v>
      </c>
      <c r="F30" s="21">
        <v>29.8</v>
      </c>
      <c r="G30" s="31">
        <f t="shared" si="1"/>
        <v>0</v>
      </c>
      <c r="H30" s="36">
        <f t="shared" si="4"/>
        <v>0</v>
      </c>
      <c r="I30" s="49">
        <f t="shared" si="2"/>
        <v>0</v>
      </c>
      <c r="J30" s="47"/>
      <c r="K30" s="4"/>
    </row>
    <row r="31" spans="1:11" ht="20.100000000000001" customHeight="1">
      <c r="A31" s="88"/>
      <c r="B31" s="20">
        <v>5</v>
      </c>
      <c r="C31" s="21">
        <v>0</v>
      </c>
      <c r="D31" s="34">
        <f t="shared" si="0"/>
        <v>0</v>
      </c>
      <c r="E31" s="35">
        <f t="shared" si="3"/>
        <v>0</v>
      </c>
      <c r="F31" s="21">
        <v>0</v>
      </c>
      <c r="G31" s="34">
        <f t="shared" si="1"/>
        <v>0</v>
      </c>
      <c r="H31" s="36">
        <f t="shared" si="4"/>
        <v>0</v>
      </c>
      <c r="I31" s="49">
        <f t="shared" si="2"/>
        <v>0</v>
      </c>
      <c r="J31" s="47"/>
      <c r="K31" s="4"/>
    </row>
    <row r="32" spans="1:11" ht="20.100000000000001" customHeight="1">
      <c r="A32" s="88"/>
      <c r="B32" s="20">
        <v>6</v>
      </c>
      <c r="C32" s="21">
        <v>53</v>
      </c>
      <c r="D32" s="34">
        <f t="shared" si="0"/>
        <v>0</v>
      </c>
      <c r="E32" s="35">
        <f t="shared" si="3"/>
        <v>0</v>
      </c>
      <c r="F32" s="21">
        <v>75</v>
      </c>
      <c r="G32" s="34">
        <f t="shared" si="1"/>
        <v>0</v>
      </c>
      <c r="H32" s="36">
        <f t="shared" si="4"/>
        <v>0</v>
      </c>
      <c r="I32" s="49">
        <f t="shared" si="2"/>
        <v>0</v>
      </c>
      <c r="J32" s="47"/>
      <c r="K32" s="4"/>
    </row>
    <row r="33" spans="1:11" ht="20.100000000000001" customHeight="1">
      <c r="A33" s="88"/>
      <c r="B33" s="20">
        <v>7</v>
      </c>
      <c r="C33" s="21">
        <v>953</v>
      </c>
      <c r="D33" s="34">
        <f t="shared" si="0"/>
        <v>0</v>
      </c>
      <c r="E33" s="35">
        <f t="shared" si="3"/>
        <v>0</v>
      </c>
      <c r="F33" s="21">
        <v>149.5</v>
      </c>
      <c r="G33" s="34">
        <f t="shared" si="1"/>
        <v>0</v>
      </c>
      <c r="H33" s="36">
        <f t="shared" si="4"/>
        <v>0</v>
      </c>
      <c r="I33" s="49">
        <f t="shared" si="2"/>
        <v>0</v>
      </c>
      <c r="J33" s="47"/>
      <c r="K33" s="4"/>
    </row>
    <row r="34" spans="1:11" ht="20.100000000000001" customHeight="1">
      <c r="A34" s="88"/>
      <c r="B34" s="20">
        <v>8</v>
      </c>
      <c r="C34" s="21">
        <v>438</v>
      </c>
      <c r="D34" s="34">
        <f t="shared" si="0"/>
        <v>0</v>
      </c>
      <c r="E34" s="35">
        <f t="shared" si="3"/>
        <v>0</v>
      </c>
      <c r="F34" s="21">
        <v>150.19999999999999</v>
      </c>
      <c r="G34" s="34">
        <f t="shared" si="1"/>
        <v>0</v>
      </c>
      <c r="H34" s="36">
        <f t="shared" si="4"/>
        <v>0</v>
      </c>
      <c r="I34" s="49">
        <f t="shared" si="2"/>
        <v>0</v>
      </c>
      <c r="J34" s="47"/>
      <c r="K34" s="4"/>
    </row>
    <row r="35" spans="1:11" ht="20.100000000000001" customHeight="1">
      <c r="A35" s="88"/>
      <c r="B35" s="18">
        <v>9</v>
      </c>
      <c r="C35" s="19">
        <v>390</v>
      </c>
      <c r="D35" s="34">
        <f t="shared" si="0"/>
        <v>0</v>
      </c>
      <c r="E35" s="35">
        <f t="shared" si="3"/>
        <v>0</v>
      </c>
      <c r="F35" s="19">
        <v>223.3</v>
      </c>
      <c r="G35" s="34">
        <f t="shared" si="1"/>
        <v>0</v>
      </c>
      <c r="H35" s="36">
        <f t="shared" si="4"/>
        <v>0</v>
      </c>
      <c r="I35" s="59">
        <f t="shared" si="2"/>
        <v>0</v>
      </c>
      <c r="J35" s="47"/>
      <c r="K35" s="4"/>
    </row>
    <row r="36" spans="1:11" ht="20.100000000000001" customHeight="1">
      <c r="A36" s="88"/>
      <c r="B36" s="20">
        <v>10</v>
      </c>
      <c r="C36" s="21">
        <v>8</v>
      </c>
      <c r="D36" s="34">
        <f t="shared" si="0"/>
        <v>0</v>
      </c>
      <c r="E36" s="35">
        <f t="shared" si="3"/>
        <v>0</v>
      </c>
      <c r="F36" s="21">
        <v>16.7</v>
      </c>
      <c r="G36" s="34">
        <f t="shared" si="1"/>
        <v>0</v>
      </c>
      <c r="H36" s="36">
        <f t="shared" si="4"/>
        <v>0</v>
      </c>
      <c r="I36" s="49">
        <f t="shared" si="2"/>
        <v>0</v>
      </c>
      <c r="J36" s="47"/>
      <c r="K36" s="4"/>
    </row>
    <row r="37" spans="1:11" ht="20.100000000000001" customHeight="1">
      <c r="A37" s="88"/>
      <c r="B37" s="20">
        <v>11</v>
      </c>
      <c r="C37" s="21">
        <v>0</v>
      </c>
      <c r="D37" s="34">
        <f t="shared" si="0"/>
        <v>0</v>
      </c>
      <c r="E37" s="35">
        <f t="shared" si="3"/>
        <v>0</v>
      </c>
      <c r="F37" s="21">
        <v>0</v>
      </c>
      <c r="G37" s="34">
        <f t="shared" si="1"/>
        <v>0</v>
      </c>
      <c r="H37" s="36">
        <f t="shared" si="4"/>
        <v>0</v>
      </c>
      <c r="I37" s="49">
        <f t="shared" si="2"/>
        <v>0</v>
      </c>
      <c r="J37" s="47"/>
      <c r="K37" s="4"/>
    </row>
    <row r="38" spans="1:11" ht="20.100000000000001" customHeight="1" thickBot="1">
      <c r="A38" s="89"/>
      <c r="B38" s="22">
        <v>12</v>
      </c>
      <c r="C38" s="23">
        <v>59</v>
      </c>
      <c r="D38" s="37">
        <f t="shared" si="0"/>
        <v>0</v>
      </c>
      <c r="E38" s="35">
        <f t="shared" si="3"/>
        <v>0</v>
      </c>
      <c r="F38" s="23">
        <v>64.5</v>
      </c>
      <c r="G38" s="37">
        <f t="shared" si="1"/>
        <v>0</v>
      </c>
      <c r="H38" s="36">
        <f t="shared" si="4"/>
        <v>0</v>
      </c>
      <c r="I38" s="50">
        <f t="shared" si="2"/>
        <v>0</v>
      </c>
      <c r="J38" s="47"/>
      <c r="K38" s="4"/>
    </row>
    <row r="39" spans="1:11" ht="20.100000000000001" customHeight="1" thickTop="1" thickBot="1">
      <c r="A39" s="67" t="s">
        <v>6</v>
      </c>
      <c r="B39" s="68"/>
      <c r="C39" s="27">
        <f>SUM(C17:C38)</f>
        <v>3905.6</v>
      </c>
      <c r="D39" s="41"/>
      <c r="E39" s="42"/>
      <c r="F39" s="27">
        <f>SUM(F17:F38)</f>
        <v>2471.1</v>
      </c>
      <c r="G39" s="41"/>
      <c r="H39" s="42"/>
      <c r="I39" s="64">
        <f>SUM(I17:I38)</f>
        <v>0</v>
      </c>
      <c r="J39" s="44"/>
      <c r="K39" s="4"/>
    </row>
    <row r="40" spans="1:11" ht="20.100000000000001" customHeight="1" thickBot="1">
      <c r="A40" s="80" t="s">
        <v>30</v>
      </c>
      <c r="B40" s="81"/>
      <c r="C40" s="28">
        <f>SUM(C39,F39)</f>
        <v>6376.7</v>
      </c>
      <c r="D40" s="4"/>
      <c r="E40" s="4"/>
      <c r="F40" s="4"/>
      <c r="G40" s="4"/>
      <c r="H40" s="4"/>
      <c r="I40" s="4"/>
      <c r="J40" s="45"/>
      <c r="K40" s="4"/>
    </row>
    <row r="41" spans="1:11" ht="20.100000000000001" customHeight="1" thickTop="1">
      <c r="A41" s="4"/>
      <c r="B41" s="4"/>
      <c r="C41" s="4"/>
      <c r="D41" s="4"/>
      <c r="E41" s="4"/>
      <c r="F41" s="4"/>
      <c r="G41" s="54" t="s">
        <v>41</v>
      </c>
      <c r="H41" s="76">
        <f>I39</f>
        <v>0</v>
      </c>
      <c r="I41" s="77"/>
      <c r="J41" s="45"/>
    </row>
    <row r="42" spans="1:11" ht="20.100000000000001" customHeight="1" thickBot="1">
      <c r="A42" s="52" t="s">
        <v>35</v>
      </c>
      <c r="B42" s="30"/>
      <c r="C42" s="4"/>
      <c r="D42" s="4"/>
      <c r="E42" s="4"/>
      <c r="F42" s="4"/>
      <c r="G42" s="55" t="s">
        <v>42</v>
      </c>
      <c r="H42" s="78"/>
      <c r="I42" s="79"/>
      <c r="J42" s="45"/>
    </row>
    <row r="43" spans="1:11" ht="20.100000000000001" customHeight="1" thickTop="1">
      <c r="A43" s="52" t="s">
        <v>36</v>
      </c>
      <c r="B43" s="4"/>
      <c r="C43" s="4"/>
      <c r="D43" s="4"/>
      <c r="E43" s="4"/>
      <c r="F43" s="4"/>
      <c r="G43" s="4"/>
      <c r="H43" s="4"/>
      <c r="I43" s="4"/>
      <c r="J43" s="45"/>
      <c r="K43" s="4"/>
    </row>
    <row r="44" spans="1:11" ht="20.100000000000001" customHeight="1">
      <c r="A44" s="52" t="s">
        <v>37</v>
      </c>
    </row>
    <row r="45" spans="1:11" ht="20.100000000000001" customHeight="1">
      <c r="A45" s="52" t="s">
        <v>38</v>
      </c>
    </row>
    <row r="46" spans="1:11" ht="20.100000000000001" customHeight="1">
      <c r="A46" s="52" t="s">
        <v>43</v>
      </c>
    </row>
    <row r="47" spans="1:11" ht="20.100000000000001" customHeight="1">
      <c r="A47" s="52" t="s">
        <v>39</v>
      </c>
    </row>
    <row r="48" spans="1:11" ht="20.100000000000001" customHeight="1">
      <c r="A48" s="63" t="s">
        <v>48</v>
      </c>
    </row>
    <row r="49" spans="1:1" ht="14.25">
      <c r="A49" s="53" t="s">
        <v>40</v>
      </c>
    </row>
  </sheetData>
  <sheetProtection algorithmName="SHA-512" hashValue="3Ew0/3cMoksSXfyF/D71fIYLhNOBVothCIeL5ZjK7rHj22Hmx+hy2MGQ1q7rXbvW5FSO9NJ/q31XuNcYTyEgjQ==" saltValue="Y7X8qfpQ8cUF8VOT0YIY1Q==" spinCount="100000" sheet="1" objects="1" scenarios="1" selectLockedCells="1"/>
  <mergeCells count="15">
    <mergeCell ref="A39:B39"/>
    <mergeCell ref="F2:G2"/>
    <mergeCell ref="F3:G3"/>
    <mergeCell ref="H4:H10"/>
    <mergeCell ref="H41:I42"/>
    <mergeCell ref="A40:B40"/>
    <mergeCell ref="I13:I15"/>
    <mergeCell ref="C14:C15"/>
    <mergeCell ref="F14:F15"/>
    <mergeCell ref="A17:A26"/>
    <mergeCell ref="A27:A38"/>
    <mergeCell ref="A13:A16"/>
    <mergeCell ref="B13:B16"/>
    <mergeCell ref="C13:E13"/>
    <mergeCell ref="F13:H13"/>
  </mergeCells>
  <phoneticPr fontId="1"/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算定書</vt:lpstr>
      <vt:lpstr>算定書!Print_Area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2022-12-14T02:36:10Z</cp:lastPrinted>
  <dcterms:created xsi:type="dcterms:W3CDTF">2021-05-11T08:09:37Z</dcterms:created>
  <dcterms:modified xsi:type="dcterms:W3CDTF">2022-12-14T02:41:09Z</dcterms:modified>
</cp:coreProperties>
</file>