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T:\04 庶務係\105電気調達一般入札\R6\1公告\05公告(～1031)\"/>
    </mc:Choice>
  </mc:AlternateContent>
  <xr:revisionPtr revIDLastSave="0" documentId="13_ncr:1_{B6F250F5-3596-4853-B0C2-DF849291097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様式5-１電力料金総価" sheetId="29" r:id="rId1"/>
    <sheet name="様式5-2(市庁舎）" sheetId="17" r:id="rId2"/>
    <sheet name="様式5-3(掛洞）" sheetId="20" r:id="rId3"/>
    <sheet name="様式5-4(リサイクル）" sheetId="18" r:id="rId4"/>
    <sheet name="様式5-5(東部）" sheetId="8" r:id="rId5"/>
    <sheet name="様式5-6(寺田）" sheetId="19" r:id="rId6"/>
    <sheet name="様式5-7(大杉）" sheetId="21" r:id="rId7"/>
    <sheet name="様式5-8（奥）" sheetId="22" r:id="rId8"/>
    <sheet name="様式5-9(北野阿原）" sheetId="24" r:id="rId9"/>
    <sheet name="様式5-10(木田）" sheetId="25" r:id="rId10"/>
    <sheet name="様式5-11（売電）" sheetId="30" r:id="rId11"/>
  </sheets>
  <externalReferences>
    <externalReference r:id="rId12"/>
    <externalReference r:id="rId13"/>
  </externalReferences>
  <definedNames>
    <definedName name="_xlnm.Print_Area" localSheetId="9">'様式5-10(木田）'!$A$1:$S$40</definedName>
    <definedName name="_xlnm.Print_Area" localSheetId="10">'様式5-11（売電）'!$A$1:$N$34</definedName>
    <definedName name="_xlnm.Print_Area" localSheetId="0">'様式5-１電力料金総価'!$A$1:$K$45</definedName>
    <definedName name="_xlnm.Print_Area" localSheetId="1">'様式5-2(市庁舎）'!$A$1:$S$41</definedName>
    <definedName name="_xlnm.Print_Area" localSheetId="2">'様式5-3(掛洞）'!$A$1:$V$41</definedName>
    <definedName name="_xlnm.Print_Area" localSheetId="3">'様式5-4(リサイクル）'!$A$1:$S$42</definedName>
    <definedName name="_xlnm.Print_Area" localSheetId="4">'様式5-5(東部）'!$A$1:$V$41</definedName>
    <definedName name="_xlnm.Print_Area" localSheetId="5">'様式5-6(寺田）'!$A$1:$S$42</definedName>
    <definedName name="_xlnm.Print_Area" localSheetId="6">'様式5-7(大杉）'!$A$1:$V$42</definedName>
    <definedName name="_xlnm.Print_Area" localSheetId="7">'様式5-8（奥）'!$A$1:$V$40</definedName>
    <definedName name="_xlnm.Print_Area" localSheetId="8">'様式5-9(北野阿原）'!$A$1:$S$40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7" i="25" l="1"/>
  <c r="D18" i="25"/>
  <c r="D19" i="25"/>
  <c r="D20" i="25"/>
  <c r="D21" i="25"/>
  <c r="D22" i="25"/>
  <c r="D23" i="25"/>
  <c r="D24" i="25"/>
  <c r="D25" i="25"/>
  <c r="D26" i="25"/>
  <c r="D27" i="25"/>
  <c r="D16" i="25"/>
  <c r="D17" i="19"/>
  <c r="D18" i="19"/>
  <c r="D19" i="19"/>
  <c r="D20" i="19"/>
  <c r="D21" i="19"/>
  <c r="D22" i="19"/>
  <c r="D23" i="19"/>
  <c r="D24" i="19"/>
  <c r="D25" i="19"/>
  <c r="D26" i="19"/>
  <c r="D27" i="19"/>
  <c r="D16" i="19"/>
  <c r="D17" i="20"/>
  <c r="D18" i="20"/>
  <c r="D19" i="20"/>
  <c r="D20" i="20"/>
  <c r="D21" i="20"/>
  <c r="D22" i="20"/>
  <c r="D23" i="20"/>
  <c r="D24" i="20"/>
  <c r="D25" i="20"/>
  <c r="D26" i="20"/>
  <c r="D27" i="20"/>
  <c r="D16" i="20"/>
  <c r="E26" i="29"/>
  <c r="E16" i="29"/>
  <c r="E8" i="29"/>
  <c r="K17" i="22" l="1"/>
  <c r="D27" i="8"/>
  <c r="D26" i="8"/>
  <c r="D25" i="8"/>
  <c r="D24" i="8"/>
  <c r="D23" i="8"/>
  <c r="D22" i="8"/>
  <c r="D21" i="8"/>
  <c r="D20" i="8"/>
  <c r="D19" i="8"/>
  <c r="D18" i="8"/>
  <c r="D17" i="8"/>
  <c r="D16" i="8"/>
  <c r="E13" i="29"/>
  <c r="E16" i="25"/>
  <c r="E16" i="24"/>
  <c r="E17" i="24" s="1"/>
  <c r="E18" i="24" s="1"/>
  <c r="E19" i="24" s="1"/>
  <c r="E20" i="24" s="1"/>
  <c r="E21" i="24" s="1"/>
  <c r="E22" i="24" s="1"/>
  <c r="E23" i="24" s="1"/>
  <c r="E24" i="24" s="1"/>
  <c r="E25" i="24" s="1"/>
  <c r="E26" i="24" s="1"/>
  <c r="E27" i="24" s="1"/>
  <c r="E16" i="22"/>
  <c r="E17" i="22" s="1"/>
  <c r="E18" i="22" s="1"/>
  <c r="E19" i="22" s="1"/>
  <c r="E20" i="22" s="1"/>
  <c r="E21" i="22" s="1"/>
  <c r="E22" i="22" s="1"/>
  <c r="E23" i="22" s="1"/>
  <c r="E24" i="22" s="1"/>
  <c r="E25" i="22" s="1"/>
  <c r="E26" i="22" s="1"/>
  <c r="E27" i="22" s="1"/>
  <c r="E16" i="21"/>
  <c r="E17" i="21" s="1"/>
  <c r="E18" i="21" s="1"/>
  <c r="E19" i="21" s="1"/>
  <c r="E20" i="21" s="1"/>
  <c r="E21" i="21" s="1"/>
  <c r="E22" i="21" s="1"/>
  <c r="E23" i="21" s="1"/>
  <c r="E24" i="21" s="1"/>
  <c r="E25" i="21" s="1"/>
  <c r="E26" i="21" s="1"/>
  <c r="E27" i="21" s="1"/>
  <c r="E16" i="19"/>
  <c r="H16" i="8"/>
  <c r="H17" i="8" s="1"/>
  <c r="H18" i="8" s="1"/>
  <c r="H19" i="8" s="1"/>
  <c r="H20" i="8" s="1"/>
  <c r="H21" i="8" s="1"/>
  <c r="H22" i="8" s="1"/>
  <c r="H23" i="8" s="1"/>
  <c r="H24" i="8" s="1"/>
  <c r="H25" i="8" s="1"/>
  <c r="H26" i="8" s="1"/>
  <c r="E16" i="8"/>
  <c r="E17" i="8" s="1"/>
  <c r="E18" i="8" s="1"/>
  <c r="E19" i="8" s="1"/>
  <c r="E20" i="8" s="1"/>
  <c r="E21" i="8" s="1"/>
  <c r="E16" i="18"/>
  <c r="E16" i="20"/>
  <c r="O16" i="21"/>
  <c r="O19" i="25"/>
  <c r="L16" i="25"/>
  <c r="L22" i="25" s="1"/>
  <c r="O19" i="24"/>
  <c r="L16" i="24"/>
  <c r="R19" i="22"/>
  <c r="O16" i="22"/>
  <c r="L16" i="22"/>
  <c r="R19" i="21"/>
  <c r="L16" i="21"/>
  <c r="O19" i="19"/>
  <c r="L16" i="19"/>
  <c r="L22" i="19" s="1"/>
  <c r="R19" i="8"/>
  <c r="O16" i="8"/>
  <c r="L16" i="8"/>
  <c r="O19" i="18"/>
  <c r="L16" i="18"/>
  <c r="R19" i="20"/>
  <c r="O16" i="20"/>
  <c r="L16" i="20"/>
  <c r="L16" i="17"/>
  <c r="K16" i="30"/>
  <c r="K17" i="30" s="1"/>
  <c r="K18" i="30" s="1"/>
  <c r="H13" i="30"/>
  <c r="H14" i="30" s="1"/>
  <c r="H15" i="30" s="1"/>
  <c r="H16" i="30" s="1"/>
  <c r="H17" i="30" s="1"/>
  <c r="H18" i="30" s="1"/>
  <c r="H19" i="30" s="1"/>
  <c r="H20" i="30" s="1"/>
  <c r="H21" i="30" s="1"/>
  <c r="H22" i="30" s="1"/>
  <c r="H23" i="30" s="1"/>
  <c r="H24" i="30" s="1"/>
  <c r="E13" i="30"/>
  <c r="E14" i="30" s="1"/>
  <c r="E15" i="30" s="1"/>
  <c r="E16" i="30" s="1"/>
  <c r="E17" i="30" s="1"/>
  <c r="E18" i="30" s="1"/>
  <c r="E19" i="30" s="1"/>
  <c r="E20" i="30" s="1"/>
  <c r="E21" i="30" s="1"/>
  <c r="E22" i="30" s="1"/>
  <c r="E23" i="30" s="1"/>
  <c r="E24" i="30" s="1"/>
  <c r="H16" i="18"/>
  <c r="H16" i="20"/>
  <c r="H16" i="17"/>
  <c r="K28" i="17" l="1"/>
  <c r="I16" i="20"/>
  <c r="G16" i="20"/>
  <c r="E22" i="8"/>
  <c r="G21" i="8"/>
  <c r="H27" i="8"/>
  <c r="I26" i="8"/>
  <c r="I13" i="30"/>
  <c r="E17" i="20"/>
  <c r="E18" i="20" s="1"/>
  <c r="E19" i="20" s="1"/>
  <c r="E20" i="20" s="1"/>
  <c r="E21" i="20" s="1"/>
  <c r="E22" i="20" s="1"/>
  <c r="E23" i="20" s="1"/>
  <c r="E24" i="20" s="1"/>
  <c r="E25" i="20" s="1"/>
  <c r="E26" i="20" s="1"/>
  <c r="E27" i="20" s="1"/>
  <c r="J16" i="20" l="1"/>
  <c r="E23" i="8"/>
  <c r="E24" i="8" s="1"/>
  <c r="E25" i="8" s="1"/>
  <c r="G22" i="8"/>
  <c r="E17" i="25"/>
  <c r="E18" i="25" s="1"/>
  <c r="E19" i="25" s="1"/>
  <c r="E20" i="25" s="1"/>
  <c r="E21" i="25" s="1"/>
  <c r="E22" i="25" s="1"/>
  <c r="E23" i="25" s="1"/>
  <c r="E24" i="25" s="1"/>
  <c r="E25" i="25" s="1"/>
  <c r="E26" i="25" s="1"/>
  <c r="E27" i="25" s="1"/>
  <c r="L17" i="25"/>
  <c r="L18" i="25" s="1"/>
  <c r="O20" i="25"/>
  <c r="O21" i="25" s="1"/>
  <c r="O20" i="24"/>
  <c r="O21" i="24" s="1"/>
  <c r="R20" i="22"/>
  <c r="R21" i="22" s="1"/>
  <c r="O17" i="22"/>
  <c r="O18" i="22" s="1"/>
  <c r="O19" i="22" s="1"/>
  <c r="O20" i="22" s="1"/>
  <c r="O21" i="22" s="1"/>
  <c r="O22" i="22" s="1"/>
  <c r="O23" i="22" s="1"/>
  <c r="O24" i="22" s="1"/>
  <c r="O25" i="22" s="1"/>
  <c r="O26" i="22" s="1"/>
  <c r="L17" i="22"/>
  <c r="L18" i="22" s="1"/>
  <c r="L19" i="22" s="1"/>
  <c r="L20" i="22" s="1"/>
  <c r="L21" i="22" s="1"/>
  <c r="L22" i="22" s="1"/>
  <c r="L23" i="22" s="1"/>
  <c r="L24" i="22" s="1"/>
  <c r="L25" i="22" s="1"/>
  <c r="L26" i="22" s="1"/>
  <c r="R20" i="21"/>
  <c r="R21" i="21" s="1"/>
  <c r="O17" i="21"/>
  <c r="O18" i="21" s="1"/>
  <c r="O19" i="21" s="1"/>
  <c r="O20" i="21" s="1"/>
  <c r="O21" i="21" s="1"/>
  <c r="O22" i="21" s="1"/>
  <c r="O23" i="21" s="1"/>
  <c r="O24" i="21" s="1"/>
  <c r="O25" i="21" s="1"/>
  <c r="O26" i="21" s="1"/>
  <c r="O27" i="21" s="1"/>
  <c r="L17" i="21"/>
  <c r="L18" i="21" s="1"/>
  <c r="L19" i="21" s="1"/>
  <c r="L20" i="21" s="1"/>
  <c r="L21" i="21" s="1"/>
  <c r="L22" i="21" s="1"/>
  <c r="L23" i="21" s="1"/>
  <c r="L24" i="21" s="1"/>
  <c r="L25" i="21" s="1"/>
  <c r="L26" i="21" s="1"/>
  <c r="L27" i="21" s="1"/>
  <c r="E17" i="19"/>
  <c r="E18" i="19" s="1"/>
  <c r="E19" i="19" s="1"/>
  <c r="E20" i="19" s="1"/>
  <c r="E21" i="19" s="1"/>
  <c r="E22" i="19" s="1"/>
  <c r="E23" i="19" s="1"/>
  <c r="E24" i="19" s="1"/>
  <c r="E25" i="19" s="1"/>
  <c r="E26" i="19" s="1"/>
  <c r="E27" i="19" s="1"/>
  <c r="L23" i="19"/>
  <c r="L24" i="19" s="1"/>
  <c r="L25" i="19" s="1"/>
  <c r="L26" i="19" s="1"/>
  <c r="L27" i="19" s="1"/>
  <c r="O20" i="19"/>
  <c r="O21" i="19" s="1"/>
  <c r="R20" i="20"/>
  <c r="R21" i="20" s="1"/>
  <c r="O17" i="20"/>
  <c r="O18" i="20" s="1"/>
  <c r="O19" i="20" s="1"/>
  <c r="O20" i="20" s="1"/>
  <c r="O21" i="20" s="1"/>
  <c r="O22" i="20" s="1"/>
  <c r="O23" i="20" s="1"/>
  <c r="O24" i="20" s="1"/>
  <c r="O25" i="20" s="1"/>
  <c r="O26" i="20" s="1"/>
  <c r="O27" i="20" s="1"/>
  <c r="L17" i="20"/>
  <c r="L18" i="20" s="1"/>
  <c r="L19" i="20" s="1"/>
  <c r="L20" i="20" s="1"/>
  <c r="L21" i="20" s="1"/>
  <c r="L22" i="20" s="1"/>
  <c r="L23" i="20" s="1"/>
  <c r="L24" i="20" s="1"/>
  <c r="L25" i="20" s="1"/>
  <c r="L26" i="20" s="1"/>
  <c r="L27" i="20" s="1"/>
  <c r="E17" i="18"/>
  <c r="E18" i="18" s="1"/>
  <c r="E19" i="18" s="1"/>
  <c r="E20" i="18" s="1"/>
  <c r="E21" i="18" s="1"/>
  <c r="E22" i="18" s="1"/>
  <c r="E23" i="18" s="1"/>
  <c r="E24" i="18" s="1"/>
  <c r="E25" i="18" s="1"/>
  <c r="E26" i="18" s="1"/>
  <c r="E27" i="18" s="1"/>
  <c r="L22" i="18"/>
  <c r="L23" i="18" s="1"/>
  <c r="L24" i="18" s="1"/>
  <c r="L25" i="18" s="1"/>
  <c r="L26" i="18" s="1"/>
  <c r="L27" i="18" s="1"/>
  <c r="O20" i="18"/>
  <c r="O21" i="18" s="1"/>
  <c r="O17" i="8"/>
  <c r="O18" i="8" s="1"/>
  <c r="O19" i="8" s="1"/>
  <c r="O20" i="8" s="1"/>
  <c r="O21" i="8" s="1"/>
  <c r="O22" i="8" s="1"/>
  <c r="O23" i="8" s="1"/>
  <c r="O24" i="8" s="1"/>
  <c r="O25" i="8" s="1"/>
  <c r="O26" i="8" s="1"/>
  <c r="R20" i="8"/>
  <c r="R21" i="8" s="1"/>
  <c r="L17" i="8"/>
  <c r="L18" i="8" s="1"/>
  <c r="L19" i="8" s="1"/>
  <c r="L20" i="8" s="1"/>
  <c r="L21" i="8" s="1"/>
  <c r="L22" i="8" s="1"/>
  <c r="L23" i="8" s="1"/>
  <c r="L24" i="8" s="1"/>
  <c r="L25" i="8" s="1"/>
  <c r="E26" i="8" l="1"/>
  <c r="G25" i="8"/>
  <c r="L26" i="8"/>
  <c r="M25" i="8"/>
  <c r="O27" i="8"/>
  <c r="P26" i="8"/>
  <c r="L27" i="8"/>
  <c r="M26" i="8"/>
  <c r="O27" i="22"/>
  <c r="P26" i="22"/>
  <c r="L27" i="22"/>
  <c r="M26" i="22"/>
  <c r="L17" i="24"/>
  <c r="L18" i="24" s="1"/>
  <c r="M18" i="24" s="1"/>
  <c r="Q18" i="24" s="1"/>
  <c r="L22" i="24"/>
  <c r="L23" i="24" s="1"/>
  <c r="L24" i="24" s="1"/>
  <c r="L25" i="24" s="1"/>
  <c r="L26" i="24" s="1"/>
  <c r="L27" i="24" s="1"/>
  <c r="M27" i="24" s="1"/>
  <c r="Q27" i="24" s="1"/>
  <c r="L23" i="25"/>
  <c r="L24" i="25" s="1"/>
  <c r="L25" i="25" s="1"/>
  <c r="L26" i="25" s="1"/>
  <c r="L27" i="25" s="1"/>
  <c r="M27" i="25" s="1"/>
  <c r="Q27" i="25" s="1"/>
  <c r="L17" i="19"/>
  <c r="L18" i="19" s="1"/>
  <c r="M18" i="19" s="1"/>
  <c r="Q18" i="19" s="1"/>
  <c r="L17" i="18"/>
  <c r="L18" i="18" s="1"/>
  <c r="M18" i="18" s="1"/>
  <c r="Q18" i="18" s="1"/>
  <c r="L17" i="17"/>
  <c r="L18" i="17" s="1"/>
  <c r="M18" i="17" s="1"/>
  <c r="Q18" i="17" s="1"/>
  <c r="L22" i="17"/>
  <c r="L23" i="17" s="1"/>
  <c r="L24" i="17" s="1"/>
  <c r="L25" i="17" s="1"/>
  <c r="L26" i="17" s="1"/>
  <c r="L27" i="17" s="1"/>
  <c r="M27" i="17" s="1"/>
  <c r="Q27" i="17" s="1"/>
  <c r="L16" i="30"/>
  <c r="P19" i="24"/>
  <c r="Q19" i="24" s="1"/>
  <c r="L18" i="30"/>
  <c r="L17" i="30"/>
  <c r="I24" i="30"/>
  <c r="I23" i="30"/>
  <c r="I22" i="30"/>
  <c r="I21" i="30"/>
  <c r="I20" i="30"/>
  <c r="I19" i="30"/>
  <c r="I18" i="30"/>
  <c r="I17" i="30"/>
  <c r="I16" i="30"/>
  <c r="I15" i="30"/>
  <c r="I14" i="30"/>
  <c r="F24" i="30"/>
  <c r="F23" i="30"/>
  <c r="F22" i="30"/>
  <c r="F21" i="30"/>
  <c r="F20" i="30"/>
  <c r="F19" i="30"/>
  <c r="F18" i="30"/>
  <c r="F17" i="30"/>
  <c r="F16" i="30"/>
  <c r="F14" i="30"/>
  <c r="F13" i="30"/>
  <c r="M13" i="30" s="1"/>
  <c r="P21" i="25"/>
  <c r="Q21" i="25" s="1"/>
  <c r="P20" i="25"/>
  <c r="Q20" i="25" s="1"/>
  <c r="P19" i="25"/>
  <c r="Q19" i="25" s="1"/>
  <c r="M18" i="25"/>
  <c r="Q18" i="25" s="1"/>
  <c r="M17" i="25"/>
  <c r="Q17" i="25" s="1"/>
  <c r="M16" i="25"/>
  <c r="Q16" i="25" s="1"/>
  <c r="I16" i="25"/>
  <c r="G26" i="25"/>
  <c r="J26" i="25" s="1"/>
  <c r="G27" i="25"/>
  <c r="J27" i="25" s="1"/>
  <c r="G25" i="25"/>
  <c r="J25" i="25" s="1"/>
  <c r="G24" i="25"/>
  <c r="J24" i="25" s="1"/>
  <c r="G23" i="25"/>
  <c r="J23" i="25" s="1"/>
  <c r="G22" i="25"/>
  <c r="J22" i="25" s="1"/>
  <c r="G21" i="25"/>
  <c r="J21" i="25" s="1"/>
  <c r="G20" i="25"/>
  <c r="J20" i="25" s="1"/>
  <c r="G19" i="25"/>
  <c r="J19" i="25" s="1"/>
  <c r="G18" i="25"/>
  <c r="J18" i="25" s="1"/>
  <c r="G17" i="25"/>
  <c r="J17" i="25" s="1"/>
  <c r="G16" i="25"/>
  <c r="J16" i="25" s="1"/>
  <c r="P21" i="24"/>
  <c r="Q21" i="24" s="1"/>
  <c r="P20" i="24"/>
  <c r="Q20" i="24" s="1"/>
  <c r="M16" i="24"/>
  <c r="Q16" i="24" s="1"/>
  <c r="G27" i="24"/>
  <c r="J27" i="24" s="1"/>
  <c r="G26" i="24"/>
  <c r="J26" i="24" s="1"/>
  <c r="G25" i="24"/>
  <c r="J25" i="24" s="1"/>
  <c r="G24" i="24"/>
  <c r="J24" i="24" s="1"/>
  <c r="G23" i="24"/>
  <c r="J23" i="24" s="1"/>
  <c r="G22" i="24"/>
  <c r="J22" i="24" s="1"/>
  <c r="G21" i="24"/>
  <c r="J21" i="24" s="1"/>
  <c r="G20" i="24"/>
  <c r="J20" i="24" s="1"/>
  <c r="G19" i="24"/>
  <c r="J19" i="24" s="1"/>
  <c r="G18" i="24"/>
  <c r="J18" i="24" s="1"/>
  <c r="G17" i="24"/>
  <c r="J17" i="24" s="1"/>
  <c r="G16" i="24"/>
  <c r="S21" i="21"/>
  <c r="S20" i="21"/>
  <c r="S19" i="21"/>
  <c r="P27" i="21"/>
  <c r="P26" i="21"/>
  <c r="P25" i="21"/>
  <c r="P24" i="21"/>
  <c r="P23" i="21"/>
  <c r="P22" i="21"/>
  <c r="P21" i="21"/>
  <c r="P20" i="21"/>
  <c r="P19" i="21"/>
  <c r="P18" i="21"/>
  <c r="P17" i="21"/>
  <c r="P16" i="21"/>
  <c r="M27" i="21"/>
  <c r="M26" i="21"/>
  <c r="M25" i="21"/>
  <c r="M24" i="21"/>
  <c r="M23" i="21"/>
  <c r="M22" i="21"/>
  <c r="M21" i="21"/>
  <c r="M20" i="21"/>
  <c r="M19" i="21"/>
  <c r="M18" i="21"/>
  <c r="M17" i="21"/>
  <c r="M16" i="21"/>
  <c r="I16" i="21"/>
  <c r="G27" i="21"/>
  <c r="J27" i="21" s="1"/>
  <c r="G26" i="21"/>
  <c r="J26" i="21" s="1"/>
  <c r="G25" i="21"/>
  <c r="J25" i="21" s="1"/>
  <c r="G24" i="21"/>
  <c r="J24" i="21" s="1"/>
  <c r="G23" i="21"/>
  <c r="J23" i="21" s="1"/>
  <c r="G22" i="21"/>
  <c r="J22" i="21" s="1"/>
  <c r="G21" i="21"/>
  <c r="J21" i="21" s="1"/>
  <c r="G20" i="21"/>
  <c r="J20" i="21" s="1"/>
  <c r="G19" i="21"/>
  <c r="J19" i="21" s="1"/>
  <c r="G18" i="21"/>
  <c r="J18" i="21" s="1"/>
  <c r="G17" i="21"/>
  <c r="J17" i="21" s="1"/>
  <c r="G16" i="21"/>
  <c r="P21" i="19"/>
  <c r="Q21" i="19" s="1"/>
  <c r="P20" i="19"/>
  <c r="Q20" i="19" s="1"/>
  <c r="P19" i="19"/>
  <c r="Q19" i="19" s="1"/>
  <c r="M26" i="19"/>
  <c r="Q26" i="19" s="1"/>
  <c r="M25" i="19"/>
  <c r="Q25" i="19" s="1"/>
  <c r="M24" i="19"/>
  <c r="Q24" i="19" s="1"/>
  <c r="M23" i="19"/>
  <c r="Q23" i="19" s="1"/>
  <c r="M22" i="19"/>
  <c r="Q22" i="19" s="1"/>
  <c r="M16" i="19"/>
  <c r="Q16" i="19" s="1"/>
  <c r="I16" i="19"/>
  <c r="G27" i="19"/>
  <c r="J27" i="19" s="1"/>
  <c r="G26" i="19"/>
  <c r="J26" i="19" s="1"/>
  <c r="G25" i="19"/>
  <c r="J25" i="19" s="1"/>
  <c r="G24" i="19"/>
  <c r="J24" i="19" s="1"/>
  <c r="G23" i="19"/>
  <c r="J23" i="19" s="1"/>
  <c r="G22" i="19"/>
  <c r="J22" i="19" s="1"/>
  <c r="G21" i="19"/>
  <c r="J21" i="19" s="1"/>
  <c r="G20" i="19"/>
  <c r="J20" i="19" s="1"/>
  <c r="G19" i="19"/>
  <c r="J19" i="19" s="1"/>
  <c r="G18" i="19"/>
  <c r="J18" i="19" s="1"/>
  <c r="G17" i="19"/>
  <c r="J17" i="19" s="1"/>
  <c r="G16" i="19"/>
  <c r="P25" i="8"/>
  <c r="P22" i="8"/>
  <c r="M22" i="8"/>
  <c r="G23" i="8"/>
  <c r="P21" i="18"/>
  <c r="Q21" i="18" s="1"/>
  <c r="P20" i="18"/>
  <c r="Q20" i="18" s="1"/>
  <c r="P19" i="18"/>
  <c r="Q19" i="18" s="1"/>
  <c r="M27" i="18"/>
  <c r="Q27" i="18" s="1"/>
  <c r="M26" i="18"/>
  <c r="Q26" i="18" s="1"/>
  <c r="M25" i="18"/>
  <c r="Q25" i="18" s="1"/>
  <c r="M24" i="18"/>
  <c r="Q24" i="18" s="1"/>
  <c r="M23" i="18"/>
  <c r="Q23" i="18" s="1"/>
  <c r="M22" i="18"/>
  <c r="Q22" i="18" s="1"/>
  <c r="M16" i="18"/>
  <c r="Q16" i="18" s="1"/>
  <c r="I16" i="18"/>
  <c r="G27" i="18"/>
  <c r="J27" i="18" s="1"/>
  <c r="G26" i="18"/>
  <c r="J26" i="18" s="1"/>
  <c r="G25" i="18"/>
  <c r="J25" i="18" s="1"/>
  <c r="G24" i="18"/>
  <c r="J24" i="18" s="1"/>
  <c r="G23" i="18"/>
  <c r="J23" i="18" s="1"/>
  <c r="G22" i="18"/>
  <c r="J22" i="18" s="1"/>
  <c r="G21" i="18"/>
  <c r="J21" i="18" s="1"/>
  <c r="G20" i="18"/>
  <c r="J20" i="18" s="1"/>
  <c r="G19" i="18"/>
  <c r="J19" i="18" s="1"/>
  <c r="G18" i="18"/>
  <c r="J18" i="18" s="1"/>
  <c r="G17" i="18"/>
  <c r="J17" i="18" s="1"/>
  <c r="G16" i="18"/>
  <c r="S21" i="20"/>
  <c r="S20" i="20"/>
  <c r="S19" i="20"/>
  <c r="P26" i="20"/>
  <c r="P25" i="20"/>
  <c r="P24" i="20"/>
  <c r="P27" i="20"/>
  <c r="P23" i="20"/>
  <c r="P22" i="20"/>
  <c r="P21" i="20"/>
  <c r="P20" i="20"/>
  <c r="P19" i="20"/>
  <c r="P18" i="20"/>
  <c r="P17" i="20"/>
  <c r="P16" i="20"/>
  <c r="M27" i="20"/>
  <c r="M26" i="20"/>
  <c r="M25" i="20"/>
  <c r="M24" i="20"/>
  <c r="M23" i="20"/>
  <c r="M22" i="20"/>
  <c r="M21" i="20"/>
  <c r="M20" i="20"/>
  <c r="M19" i="20"/>
  <c r="M17" i="20"/>
  <c r="M16" i="20"/>
  <c r="G27" i="20"/>
  <c r="J27" i="20" s="1"/>
  <c r="G26" i="20"/>
  <c r="J26" i="20" s="1"/>
  <c r="G25" i="20"/>
  <c r="J25" i="20" s="1"/>
  <c r="G24" i="20"/>
  <c r="J24" i="20" s="1"/>
  <c r="G23" i="20"/>
  <c r="J23" i="20" s="1"/>
  <c r="G22" i="20"/>
  <c r="J22" i="20" s="1"/>
  <c r="G21" i="20"/>
  <c r="J21" i="20" s="1"/>
  <c r="G20" i="20"/>
  <c r="J20" i="20" s="1"/>
  <c r="G19" i="20"/>
  <c r="J19" i="20" s="1"/>
  <c r="G18" i="20"/>
  <c r="J18" i="20" s="1"/>
  <c r="G17" i="20"/>
  <c r="J17" i="20" s="1"/>
  <c r="M16" i="17"/>
  <c r="Q16" i="17" s="1"/>
  <c r="I16" i="17"/>
  <c r="J25" i="30"/>
  <c r="G25" i="30"/>
  <c r="D25" i="30"/>
  <c r="F15" i="30"/>
  <c r="J16" i="21" l="1"/>
  <c r="J16" i="19"/>
  <c r="R16" i="19" s="1"/>
  <c r="E27" i="8"/>
  <c r="G26" i="8"/>
  <c r="J26" i="8" s="1"/>
  <c r="T26" i="8"/>
  <c r="T22" i="20"/>
  <c r="U22" i="20" s="1"/>
  <c r="T26" i="22"/>
  <c r="T19" i="21"/>
  <c r="U19" i="21" s="1"/>
  <c r="T20" i="21"/>
  <c r="U20" i="21" s="1"/>
  <c r="T27" i="21"/>
  <c r="U27" i="21" s="1"/>
  <c r="T25" i="20"/>
  <c r="U25" i="20" s="1"/>
  <c r="T24" i="20"/>
  <c r="T22" i="21"/>
  <c r="U22" i="21" s="1"/>
  <c r="T17" i="20"/>
  <c r="T17" i="21"/>
  <c r="U17" i="21" s="1"/>
  <c r="T23" i="21"/>
  <c r="U23" i="21" s="1"/>
  <c r="T25" i="21"/>
  <c r="U25" i="21" s="1"/>
  <c r="T21" i="21"/>
  <c r="U21" i="21" s="1"/>
  <c r="T16" i="20"/>
  <c r="U16" i="20" s="1"/>
  <c r="T26" i="20"/>
  <c r="U26" i="20" s="1"/>
  <c r="T19" i="20"/>
  <c r="U19" i="20" s="1"/>
  <c r="T27" i="20"/>
  <c r="U27" i="20" s="1"/>
  <c r="J16" i="18"/>
  <c r="R16" i="18" s="1"/>
  <c r="T16" i="21"/>
  <c r="T24" i="21"/>
  <c r="U24" i="21" s="1"/>
  <c r="M17" i="24"/>
  <c r="Q17" i="24" s="1"/>
  <c r="T20" i="20"/>
  <c r="T22" i="8"/>
  <c r="T21" i="20"/>
  <c r="T25" i="8"/>
  <c r="T18" i="21"/>
  <c r="U18" i="21" s="1"/>
  <c r="T26" i="21"/>
  <c r="U26" i="21" s="1"/>
  <c r="T23" i="20"/>
  <c r="M20" i="30"/>
  <c r="M19" i="30"/>
  <c r="M22" i="17"/>
  <c r="Q22" i="17" s="1"/>
  <c r="M23" i="17"/>
  <c r="Q23" i="17" s="1"/>
  <c r="M24" i="17"/>
  <c r="Q24" i="17" s="1"/>
  <c r="M25" i="17"/>
  <c r="Q25" i="17" s="1"/>
  <c r="M17" i="17"/>
  <c r="Q17" i="17" s="1"/>
  <c r="M21" i="30"/>
  <c r="M24" i="25"/>
  <c r="M18" i="30"/>
  <c r="M17" i="30"/>
  <c r="M17" i="19"/>
  <c r="M26" i="17"/>
  <c r="Q26" i="17" s="1"/>
  <c r="M17" i="18"/>
  <c r="Q17" i="18" s="1"/>
  <c r="R18" i="25"/>
  <c r="M22" i="30"/>
  <c r="M14" i="30"/>
  <c r="M23" i="30"/>
  <c r="M15" i="30"/>
  <c r="M24" i="30"/>
  <c r="M16" i="30"/>
  <c r="M25" i="25"/>
  <c r="M26" i="25"/>
  <c r="M22" i="25"/>
  <c r="M23" i="25"/>
  <c r="M22" i="24"/>
  <c r="Q22" i="24" s="1"/>
  <c r="M24" i="24"/>
  <c r="Q24" i="24" s="1"/>
  <c r="M23" i="24"/>
  <c r="Q23" i="24" s="1"/>
  <c r="M25" i="24"/>
  <c r="Q25" i="24" s="1"/>
  <c r="M26" i="24"/>
  <c r="Q26" i="24" s="1"/>
  <c r="R16" i="25"/>
  <c r="R24" i="19"/>
  <c r="R25" i="19"/>
  <c r="R21" i="19"/>
  <c r="R24" i="18"/>
  <c r="R25" i="18"/>
  <c r="R18" i="18"/>
  <c r="R26" i="18"/>
  <c r="R27" i="18"/>
  <c r="R19" i="18"/>
  <c r="R20" i="18"/>
  <c r="R21" i="18"/>
  <c r="R22" i="18"/>
  <c r="R23" i="18"/>
  <c r="R27" i="25"/>
  <c r="R20" i="25"/>
  <c r="R21" i="25"/>
  <c r="R17" i="25"/>
  <c r="R19" i="25"/>
  <c r="R20" i="19"/>
  <c r="R26" i="19"/>
  <c r="R23" i="19"/>
  <c r="R22" i="19"/>
  <c r="R18" i="19"/>
  <c r="R19" i="19"/>
  <c r="U26" i="8" l="1"/>
  <c r="Q17" i="19"/>
  <c r="R17" i="19" s="1"/>
  <c r="Q22" i="25"/>
  <c r="R22" i="25" s="1"/>
  <c r="Q24" i="25"/>
  <c r="R24" i="25" s="1"/>
  <c r="Q23" i="25"/>
  <c r="R23" i="25" s="1"/>
  <c r="Q26" i="25"/>
  <c r="R26" i="25" s="1"/>
  <c r="Q25" i="25"/>
  <c r="R25" i="25" s="1"/>
  <c r="U16" i="21"/>
  <c r="U28" i="21" s="1"/>
  <c r="K18" i="29" s="1"/>
  <c r="R17" i="18"/>
  <c r="R28" i="18" s="1"/>
  <c r="K11" i="29" s="1"/>
  <c r="U23" i="20"/>
  <c r="M25" i="30"/>
  <c r="U24" i="20"/>
  <c r="U17" i="20"/>
  <c r="U20" i="20"/>
  <c r="U21" i="20"/>
  <c r="N28" i="25"/>
  <c r="K28" i="25"/>
  <c r="N28" i="24"/>
  <c r="K28" i="24"/>
  <c r="R27" i="24"/>
  <c r="R26" i="24"/>
  <c r="R25" i="24"/>
  <c r="R24" i="24"/>
  <c r="R23" i="24"/>
  <c r="R22" i="24"/>
  <c r="R21" i="24"/>
  <c r="R20" i="24"/>
  <c r="R19" i="24"/>
  <c r="R18" i="24"/>
  <c r="R17" i="24"/>
  <c r="I16" i="24"/>
  <c r="Q28" i="22"/>
  <c r="N28" i="22"/>
  <c r="K28" i="22"/>
  <c r="P27" i="22"/>
  <c r="M27" i="22"/>
  <c r="G27" i="22"/>
  <c r="J27" i="22" s="1"/>
  <c r="G26" i="22"/>
  <c r="P25" i="22"/>
  <c r="M25" i="22"/>
  <c r="G25" i="22"/>
  <c r="J25" i="22" s="1"/>
  <c r="P24" i="22"/>
  <c r="M24" i="22"/>
  <c r="G24" i="22"/>
  <c r="J24" i="22" s="1"/>
  <c r="P23" i="22"/>
  <c r="M23" i="22"/>
  <c r="G23" i="22"/>
  <c r="J23" i="22" s="1"/>
  <c r="P22" i="22"/>
  <c r="M22" i="22"/>
  <c r="G22" i="22"/>
  <c r="J22" i="22" s="1"/>
  <c r="S21" i="22"/>
  <c r="P21" i="22"/>
  <c r="M21" i="22"/>
  <c r="G21" i="22"/>
  <c r="J21" i="22" s="1"/>
  <c r="S20" i="22"/>
  <c r="P20" i="22"/>
  <c r="M20" i="22"/>
  <c r="G20" i="22"/>
  <c r="J20" i="22" s="1"/>
  <c r="S19" i="22"/>
  <c r="P19" i="22"/>
  <c r="M19" i="22"/>
  <c r="G19" i="22"/>
  <c r="J19" i="22" s="1"/>
  <c r="P18" i="22"/>
  <c r="M18" i="22"/>
  <c r="G18" i="22"/>
  <c r="J18" i="22" s="1"/>
  <c r="P17" i="22"/>
  <c r="M17" i="22"/>
  <c r="G17" i="22"/>
  <c r="J17" i="22" s="1"/>
  <c r="P16" i="22"/>
  <c r="M16" i="22"/>
  <c r="I16" i="22"/>
  <c r="G16" i="22"/>
  <c r="J16" i="22" s="1"/>
  <c r="Q28" i="21"/>
  <c r="N28" i="21"/>
  <c r="K28" i="21"/>
  <c r="K28" i="20"/>
  <c r="N28" i="20"/>
  <c r="Q28" i="20"/>
  <c r="M18" i="20"/>
  <c r="N28" i="19"/>
  <c r="K28" i="19"/>
  <c r="M27" i="19"/>
  <c r="N28" i="18"/>
  <c r="K28" i="18"/>
  <c r="N28" i="8"/>
  <c r="K28" i="8"/>
  <c r="J16" i="24" l="1"/>
  <c r="R16" i="24" s="1"/>
  <c r="R28" i="24" s="1"/>
  <c r="K24" i="29" s="1"/>
  <c r="K33" i="29"/>
  <c r="K36" i="29" s="1"/>
  <c r="T19" i="22"/>
  <c r="T16" i="22"/>
  <c r="U16" i="22" s="1"/>
  <c r="T21" i="22"/>
  <c r="T18" i="22"/>
  <c r="T27" i="22"/>
  <c r="U27" i="22" s="1"/>
  <c r="R28" i="25"/>
  <c r="K26" i="29" s="1"/>
  <c r="T20" i="22"/>
  <c r="U20" i="22" s="1"/>
  <c r="T22" i="22"/>
  <c r="T25" i="22"/>
  <c r="Q27" i="19"/>
  <c r="R27" i="19" s="1"/>
  <c r="R28" i="19" s="1"/>
  <c r="K16" i="29" s="1"/>
  <c r="T23" i="22"/>
  <c r="J26" i="22"/>
  <c r="U26" i="22" s="1"/>
  <c r="T18" i="20"/>
  <c r="U18" i="20" s="1"/>
  <c r="U28" i="20" s="1"/>
  <c r="K8" i="29" s="1"/>
  <c r="T17" i="22"/>
  <c r="U17" i="22" s="1"/>
  <c r="T24" i="22"/>
  <c r="U24" i="22" s="1"/>
  <c r="K40" i="29" l="1"/>
  <c r="U18" i="22"/>
  <c r="U25" i="22"/>
  <c r="U22" i="22"/>
  <c r="U21" i="22"/>
  <c r="U23" i="22"/>
  <c r="U19" i="22"/>
  <c r="U28" i="22" l="1"/>
  <c r="K21" i="29" s="1"/>
  <c r="N28" i="17"/>
  <c r="P27" i="8" l="1"/>
  <c r="M27" i="8"/>
  <c r="I27" i="8"/>
  <c r="G27" i="8"/>
  <c r="I25" i="8"/>
  <c r="P24" i="8"/>
  <c r="M24" i="8"/>
  <c r="I24" i="8"/>
  <c r="G24" i="8"/>
  <c r="J27" i="8" l="1"/>
  <c r="T24" i="8"/>
  <c r="J24" i="8"/>
  <c r="J25" i="8"/>
  <c r="U25" i="8" s="1"/>
  <c r="T27" i="8"/>
  <c r="G20" i="8"/>
  <c r="G19" i="8"/>
  <c r="G18" i="8"/>
  <c r="G17" i="8"/>
  <c r="G16" i="8"/>
  <c r="U27" i="8" l="1"/>
  <c r="U24" i="8"/>
  <c r="S21" i="8"/>
  <c r="S20" i="8"/>
  <c r="S19" i="8"/>
  <c r="I16" i="8"/>
  <c r="J16" i="8" s="1"/>
  <c r="I17" i="8"/>
  <c r="J17" i="8" s="1"/>
  <c r="I18" i="8"/>
  <c r="J18" i="8" s="1"/>
  <c r="I19" i="8"/>
  <c r="J19" i="8" s="1"/>
  <c r="I20" i="8"/>
  <c r="J20" i="8" s="1"/>
  <c r="I21" i="8"/>
  <c r="J21" i="8" s="1"/>
  <c r="I22" i="8"/>
  <c r="J22" i="8" s="1"/>
  <c r="I23" i="8"/>
  <c r="J23" i="8" s="1"/>
  <c r="P16" i="8" l="1"/>
  <c r="P23" i="8"/>
  <c r="P17" i="8"/>
  <c r="P18" i="8"/>
  <c r="P19" i="8"/>
  <c r="P20" i="8"/>
  <c r="P21" i="8"/>
  <c r="M23" i="8"/>
  <c r="T23" i="8" s="1"/>
  <c r="M21" i="8"/>
  <c r="M20" i="8"/>
  <c r="M19" i="8"/>
  <c r="M18" i="8"/>
  <c r="M17" i="8"/>
  <c r="T17" i="8" s="1"/>
  <c r="M16" i="8"/>
  <c r="T16" i="8" s="1"/>
  <c r="T18" i="8" l="1"/>
  <c r="T19" i="8"/>
  <c r="T20" i="8"/>
  <c r="T21" i="8"/>
  <c r="U22" i="8"/>
  <c r="Q28" i="8" l="1"/>
  <c r="U16" i="8" l="1"/>
  <c r="U17" i="8" l="1"/>
  <c r="U18" i="8" l="1"/>
  <c r="U19" i="8" l="1"/>
  <c r="U20" i="8" l="1"/>
  <c r="U21" i="8" l="1"/>
  <c r="U23" i="8" l="1"/>
  <c r="U28" i="8" s="1"/>
  <c r="K13" i="29" s="1"/>
  <c r="O19" i="17" l="1"/>
  <c r="O20" i="17" s="1"/>
  <c r="P20" i="17" l="1"/>
  <c r="Q20" i="17" s="1"/>
  <c r="O21" i="17"/>
  <c r="P21" i="17" s="1"/>
  <c r="Q21" i="17" s="1"/>
  <c r="P19" i="17"/>
  <c r="Q19" i="17" s="1"/>
  <c r="E16" i="17"/>
  <c r="G16" i="17" s="1"/>
  <c r="J16" i="17" s="1"/>
  <c r="R16" i="17" l="1"/>
  <c r="E17" i="17"/>
  <c r="G17" i="17" l="1"/>
  <c r="J17" i="17" s="1"/>
  <c r="E18" i="17"/>
  <c r="R17" i="17" l="1"/>
  <c r="E19" i="17"/>
  <c r="G18" i="17"/>
  <c r="J18" i="17" l="1"/>
  <c r="R18" i="17" s="1"/>
  <c r="E20" i="17"/>
  <c r="G19" i="17"/>
  <c r="J19" i="17" l="1"/>
  <c r="R19" i="17" s="1"/>
  <c r="G20" i="17"/>
  <c r="E21" i="17"/>
  <c r="J20" i="17" l="1"/>
  <c r="R20" i="17" s="1"/>
  <c r="E22" i="17"/>
  <c r="G21" i="17"/>
  <c r="J21" i="17" l="1"/>
  <c r="R21" i="17" s="1"/>
  <c r="G22" i="17"/>
  <c r="E23" i="17"/>
  <c r="J22" i="17" l="1"/>
  <c r="R22" i="17" s="1"/>
  <c r="G23" i="17"/>
  <c r="E24" i="17"/>
  <c r="J23" i="17" l="1"/>
  <c r="R23" i="17" s="1"/>
  <c r="G24" i="17"/>
  <c r="E25" i="17"/>
  <c r="J24" i="17" l="1"/>
  <c r="R24" i="17" s="1"/>
  <c r="E26" i="17"/>
  <c r="G25" i="17"/>
  <c r="J25" i="17" l="1"/>
  <c r="R25" i="17" s="1"/>
  <c r="E27" i="17"/>
  <c r="G27" i="17" s="1"/>
  <c r="G26" i="17"/>
  <c r="J26" i="17" l="1"/>
  <c r="R26" i="17" s="1"/>
  <c r="J27" i="17"/>
  <c r="R27" i="17" s="1"/>
  <c r="R28" i="17" l="1"/>
  <c r="K6" i="29" s="1"/>
  <c r="K28" i="29" s="1"/>
  <c r="K38" i="29" l="1"/>
  <c r="K42" i="29" s="1"/>
</calcChain>
</file>

<file path=xl/sharedStrings.xml><?xml version="1.0" encoding="utf-8"?>
<sst xmlns="http://schemas.openxmlformats.org/spreadsheetml/2006/main" count="706" uniqueCount="153">
  <si>
    <t>　　記入上の注意点等</t>
    <rPh sb="2" eb="4">
      <t>キニュウ</t>
    </rPh>
    <rPh sb="4" eb="5">
      <t>ジョウ</t>
    </rPh>
    <rPh sb="6" eb="9">
      <t>チュウイテン</t>
    </rPh>
    <rPh sb="9" eb="10">
      <t>トウ</t>
    </rPh>
    <phoneticPr fontId="2"/>
  </si>
  <si>
    <t>供給年月</t>
    <rPh sb="0" eb="2">
      <t>キョウキュウ</t>
    </rPh>
    <rPh sb="2" eb="4">
      <t>ネンゲツ</t>
    </rPh>
    <phoneticPr fontId="1"/>
  </si>
  <si>
    <t>基本料金</t>
    <rPh sb="0" eb="2">
      <t>キホン</t>
    </rPh>
    <rPh sb="2" eb="4">
      <t>リョウキン</t>
    </rPh>
    <phoneticPr fontId="1"/>
  </si>
  <si>
    <t>電力量料金</t>
    <rPh sb="0" eb="3">
      <t>デンリョクリョウ</t>
    </rPh>
    <rPh sb="3" eb="5">
      <t>リョウキン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</si>
  <si>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</si>
  <si>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</si>
  <si>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（円）</t>
    <rPh sb="1" eb="2">
      <t>エン</t>
    </rPh>
    <phoneticPr fontId="1"/>
  </si>
  <si>
    <t>×0.85</t>
  </si>
  <si>
    <t>合計</t>
    <rPh sb="0" eb="2">
      <t>ゴウケイ</t>
    </rPh>
    <phoneticPr fontId="1"/>
  </si>
  <si>
    <t>（kＷ）</t>
    <phoneticPr fontId="1"/>
  </si>
  <si>
    <t>×0.85</t>
    <phoneticPr fontId="1"/>
  </si>
  <si>
    <t>※小計部分の小数点を全て表示するため、表示形式を標準に変更しました。</t>
    <rPh sb="1" eb="3">
      <t>ショウケイ</t>
    </rPh>
    <rPh sb="3" eb="5">
      <t>ブブン</t>
    </rPh>
    <rPh sb="6" eb="9">
      <t>ショウスウテン</t>
    </rPh>
    <rPh sb="10" eb="11">
      <t>スベ</t>
    </rPh>
    <rPh sb="12" eb="14">
      <t>ヒョウジ</t>
    </rPh>
    <rPh sb="19" eb="21">
      <t>ヒョウジ</t>
    </rPh>
    <rPh sb="21" eb="23">
      <t>ケイシキ</t>
    </rPh>
    <rPh sb="24" eb="26">
      <t>ヒョウジュン</t>
    </rPh>
    <rPh sb="27" eb="29">
      <t>ヘンコウ</t>
    </rPh>
    <phoneticPr fontId="7"/>
  </si>
  <si>
    <t>消費税率の入力</t>
  </si>
  <si>
    <t>(kW/h円)</t>
    <rPh sb="5" eb="6">
      <t>エン</t>
    </rPh>
    <phoneticPr fontId="1"/>
  </si>
  <si>
    <t>予定使用
電力量</t>
    <rPh sb="0" eb="2">
      <t>ヨテイ</t>
    </rPh>
    <rPh sb="2" eb="4">
      <t>シヨウ</t>
    </rPh>
    <rPh sb="5" eb="8">
      <t>デンリョクリョウ</t>
    </rPh>
    <phoneticPr fontId="1"/>
  </si>
  <si>
    <t>(kW/円)</t>
    <rPh sb="4" eb="5">
      <t>エン</t>
    </rPh>
    <phoneticPr fontId="1"/>
  </si>
  <si>
    <t>C2
     （kWh）</t>
    <phoneticPr fontId="1"/>
  </si>
  <si>
    <t>C1
    （kWh）</t>
    <phoneticPr fontId="1"/>
  </si>
  <si>
    <t>C3
     （kWh）</t>
    <phoneticPr fontId="1"/>
  </si>
  <si>
    <t>(参考)　電気料金の計算方法
1　毎月の電気料金＝基本料金＋電力量料金＋再生可能エネルギー発電促進賦課金（消費税及び地方消費税相当分を含む。）
2　基本料金＝基本料金単価×契約電力×（185％－力率）
　　※ 電気をまったく使用しない場合の基本料金は、基本料金単価×契約電力×1/2とする。
3　電力量料金＝電力量料金単価×使用電力量＋燃料費調整単価×使用電力量
4　再生可能エネルギー発電促進賦課金＝再生可能エネルギー発電促進賦課金単価×使用電力量</t>
    <rPh sb="1" eb="3">
      <t>サンコウ</t>
    </rPh>
    <phoneticPr fontId="1"/>
  </si>
  <si>
    <t>(C1×③)
　　　　（円）</t>
    <rPh sb="12" eb="13">
      <t>エン</t>
    </rPh>
    <phoneticPr fontId="1"/>
  </si>
  <si>
    <t>(C2×④)
　　　　（円）</t>
    <rPh sb="12" eb="13">
      <t>エン</t>
    </rPh>
    <phoneticPr fontId="1"/>
  </si>
  <si>
    <t>(C3×⑤)
　　　　（円）</t>
    <rPh sb="12" eb="13">
      <t>エン</t>
    </rPh>
    <phoneticPr fontId="1"/>
  </si>
  <si>
    <t>常時</t>
    <rPh sb="0" eb="2">
      <t>ジョウジ</t>
    </rPh>
    <phoneticPr fontId="1"/>
  </si>
  <si>
    <t>単価
①</t>
    <rPh sb="0" eb="2">
      <t>タンカ</t>
    </rPh>
    <phoneticPr fontId="1"/>
  </si>
  <si>
    <t>予定契約
電力
A</t>
    <rPh sb="0" eb="2">
      <t>ヨテイ</t>
    </rPh>
    <rPh sb="2" eb="4">
      <t>ケイヤク</t>
    </rPh>
    <rPh sb="5" eb="7">
      <t>デンリョク</t>
    </rPh>
    <phoneticPr fontId="1"/>
  </si>
  <si>
    <t>力率
割引</t>
    <rPh sb="0" eb="2">
      <t>リキリツ</t>
    </rPh>
    <rPh sb="3" eb="5">
      <t>ワリビキ</t>
    </rPh>
    <phoneticPr fontId="1"/>
  </si>
  <si>
    <t>単価
②</t>
    <rPh sb="0" eb="2">
      <t>タンカ</t>
    </rPh>
    <phoneticPr fontId="1"/>
  </si>
  <si>
    <t>予備線</t>
    <rPh sb="0" eb="2">
      <t>ヨビ</t>
    </rPh>
    <rPh sb="2" eb="3">
      <t>セン</t>
    </rPh>
    <phoneticPr fontId="1"/>
  </si>
  <si>
    <r>
      <t xml:space="preserve">計
a1
</t>
    </r>
    <r>
      <rPr>
        <sz val="10"/>
        <rFont val="ＭＳ Ｐ明朝"/>
        <family val="1"/>
        <charset val="128"/>
      </rPr>
      <t>(A×①
×力率割引）</t>
    </r>
    <rPh sb="0" eb="1">
      <t>ケイ</t>
    </rPh>
    <rPh sb="11" eb="15">
      <t>リキリツワリヒ</t>
    </rPh>
    <phoneticPr fontId="1"/>
  </si>
  <si>
    <t>計
a2
(A×②）</t>
    <rPh sb="0" eb="1">
      <t>ケイ</t>
    </rPh>
    <phoneticPr fontId="1"/>
  </si>
  <si>
    <t>小計
B
(a1+a2)</t>
    <rPh sb="0" eb="2">
      <t>ショウケイ</t>
    </rPh>
    <phoneticPr fontId="1"/>
  </si>
  <si>
    <t>計
b2</t>
    <rPh sb="0" eb="1">
      <t>ケイ</t>
    </rPh>
    <phoneticPr fontId="1"/>
  </si>
  <si>
    <t>計
b1</t>
    <rPh sb="0" eb="1">
      <t>ケイ</t>
    </rPh>
    <phoneticPr fontId="1"/>
  </si>
  <si>
    <t>計
b3</t>
    <rPh sb="0" eb="1">
      <t>ケイ</t>
    </rPh>
    <phoneticPr fontId="1"/>
  </si>
  <si>
    <t>小計
D
（b1+b2+b3）</t>
    <rPh sb="0" eb="1">
      <t>ショウ</t>
    </rPh>
    <phoneticPr fontId="1"/>
  </si>
  <si>
    <t>月毎の
電気料金合計
E
（B＋D）</t>
    <rPh sb="0" eb="1">
      <t>ツキ</t>
    </rPh>
    <rPh sb="1" eb="2">
      <t>ゴト</t>
    </rPh>
    <rPh sb="4" eb="6">
      <t>デンキ</t>
    </rPh>
    <rPh sb="6" eb="8">
      <t>リョウキン</t>
    </rPh>
    <rPh sb="8" eb="10">
      <t>ゴウケイ</t>
    </rPh>
    <phoneticPr fontId="1"/>
  </si>
  <si>
    <t>入札金額算定書</t>
    <rPh sb="0" eb="7">
      <t>ニュウサツキンガクサンテイショ</t>
    </rPh>
    <phoneticPr fontId="1"/>
  </si>
  <si>
    <t>単価
③</t>
    <phoneticPr fontId="1"/>
  </si>
  <si>
    <t>単価
④</t>
    <phoneticPr fontId="1"/>
  </si>
  <si>
    <t>単価
⑤</t>
    <phoneticPr fontId="1"/>
  </si>
  <si>
    <t>東部クリーンセンター</t>
    <rPh sb="0" eb="2">
      <t>トウブ</t>
    </rPh>
    <phoneticPr fontId="2"/>
  </si>
  <si>
    <t>夏季</t>
    <rPh sb="0" eb="2">
      <t>カキ</t>
    </rPh>
    <phoneticPr fontId="1"/>
  </si>
  <si>
    <t>その他季</t>
    <rPh sb="2" eb="3">
      <t>タ</t>
    </rPh>
    <rPh sb="3" eb="4">
      <t>キ</t>
    </rPh>
    <phoneticPr fontId="1"/>
  </si>
  <si>
    <t>掛洞プラント</t>
    <rPh sb="0" eb="2">
      <t>カケボラ</t>
    </rPh>
    <phoneticPr fontId="2"/>
  </si>
  <si>
    <t>岐阜市リサイクルセンター</t>
    <rPh sb="0" eb="2">
      <t>ギフ</t>
    </rPh>
    <rPh sb="2" eb="3">
      <t>シ</t>
    </rPh>
    <phoneticPr fontId="2"/>
  </si>
  <si>
    <t>寺田プラント</t>
    <rPh sb="0" eb="2">
      <t>テラダ</t>
    </rPh>
    <phoneticPr fontId="2"/>
  </si>
  <si>
    <t>大杉一般廃棄物最終処分場</t>
    <rPh sb="0" eb="2">
      <t>オオスギ</t>
    </rPh>
    <rPh sb="2" eb="4">
      <t>イッパン</t>
    </rPh>
    <rPh sb="4" eb="7">
      <t>ハイキブツ</t>
    </rPh>
    <rPh sb="7" eb="12">
      <t>サイシュウショブンジョウ</t>
    </rPh>
    <phoneticPr fontId="2"/>
  </si>
  <si>
    <t>奥埋立跡地</t>
    <rPh sb="0" eb="1">
      <t>オク</t>
    </rPh>
    <rPh sb="1" eb="2">
      <t>ウ</t>
    </rPh>
    <rPh sb="2" eb="3">
      <t>タ</t>
    </rPh>
    <rPh sb="3" eb="5">
      <t>アトチ</t>
    </rPh>
    <phoneticPr fontId="2"/>
  </si>
  <si>
    <t>北野阿原一般廃棄物最終処分場</t>
    <rPh sb="0" eb="2">
      <t>キタノ</t>
    </rPh>
    <rPh sb="2" eb="4">
      <t>アハラ</t>
    </rPh>
    <rPh sb="4" eb="6">
      <t>イッパン</t>
    </rPh>
    <rPh sb="6" eb="9">
      <t>ハイキブツ</t>
    </rPh>
    <rPh sb="9" eb="11">
      <t>サイシュウ</t>
    </rPh>
    <rPh sb="11" eb="14">
      <t>ショブンジョウ</t>
    </rPh>
    <phoneticPr fontId="2"/>
  </si>
  <si>
    <t>木田環境事務所</t>
    <rPh sb="0" eb="2">
      <t>キダ</t>
    </rPh>
    <rPh sb="2" eb="4">
      <t>カンキョウ</t>
    </rPh>
    <rPh sb="4" eb="6">
      <t>ジム</t>
    </rPh>
    <rPh sb="6" eb="7">
      <t>ショ</t>
    </rPh>
    <phoneticPr fontId="2"/>
  </si>
  <si>
    <t>余剰電力売電</t>
    <rPh sb="0" eb="4">
      <t>ヨジョウデンリョク</t>
    </rPh>
    <rPh sb="4" eb="6">
      <t>バイデン</t>
    </rPh>
    <phoneticPr fontId="2"/>
  </si>
  <si>
    <t>予定売却
電力量</t>
    <rPh sb="0" eb="2">
      <t>ヨテイ</t>
    </rPh>
    <rPh sb="2" eb="4">
      <t>バイキャク</t>
    </rPh>
    <rPh sb="5" eb="8">
      <t>デンリョクリョウ</t>
    </rPh>
    <phoneticPr fontId="1"/>
  </si>
  <si>
    <t>施設名</t>
    <phoneticPr fontId="20"/>
  </si>
  <si>
    <t>契約電力
(kW)</t>
    <phoneticPr fontId="20"/>
  </si>
  <si>
    <t>掛洞プラント
（自己託送対象施設）</t>
    <rPh sb="8" eb="10">
      <t>ジコ</t>
    </rPh>
    <rPh sb="10" eb="12">
      <t>タクソウ</t>
    </rPh>
    <rPh sb="12" eb="14">
      <t>タイショウ</t>
    </rPh>
    <rPh sb="14" eb="16">
      <t>シセツ</t>
    </rPh>
    <phoneticPr fontId="20"/>
  </si>
  <si>
    <t>リサイクルセンター
（自己託送対象施設）</t>
    <rPh sb="11" eb="13">
      <t>ジコ</t>
    </rPh>
    <rPh sb="13" eb="15">
      <t>タクソウ</t>
    </rPh>
    <rPh sb="15" eb="17">
      <t>タイショウ</t>
    </rPh>
    <rPh sb="17" eb="19">
      <t>シセツ</t>
    </rPh>
    <phoneticPr fontId="20"/>
  </si>
  <si>
    <t>東部クリーンセンター</t>
    <rPh sb="0" eb="2">
      <t>トウブ</t>
    </rPh>
    <phoneticPr fontId="20"/>
  </si>
  <si>
    <t>寺田プラント　</t>
  </si>
  <si>
    <t>奥埋立跡地</t>
  </si>
  <si>
    <t>木田環境事務所</t>
  </si>
  <si>
    <t>昼間(夏季)</t>
    <rPh sb="3" eb="5">
      <t>カキ</t>
    </rPh>
    <phoneticPr fontId="5"/>
  </si>
  <si>
    <t>昼間(その他季)</t>
  </si>
  <si>
    <t>夜間・休日</t>
    <rPh sb="3" eb="5">
      <t>キュウジツ</t>
    </rPh>
    <phoneticPr fontId="5"/>
  </si>
  <si>
    <t>夏季</t>
  </si>
  <si>
    <t>その他季</t>
  </si>
  <si>
    <t>重負荷</t>
  </si>
  <si>
    <t>大杉一般廃棄物
最終処分場</t>
    <phoneticPr fontId="1"/>
  </si>
  <si>
    <t>北野阿原一般廃棄物
最終処分場　</t>
    <phoneticPr fontId="1"/>
  </si>
  <si>
    <t>使用電力量(kWh)</t>
    <rPh sb="0" eb="5">
      <t>シヨウデンリョクリョウ</t>
    </rPh>
    <phoneticPr fontId="1"/>
  </si>
  <si>
    <t>様式 5-2</t>
    <rPh sb="0" eb="2">
      <t>ヨウシキ</t>
    </rPh>
    <phoneticPr fontId="1"/>
  </si>
  <si>
    <t>様式 5-3</t>
    <rPh sb="0" eb="2">
      <t>ヨウシキ</t>
    </rPh>
    <phoneticPr fontId="1"/>
  </si>
  <si>
    <t>様式 5-4</t>
    <rPh sb="0" eb="2">
      <t>ヨウシキ</t>
    </rPh>
    <phoneticPr fontId="1"/>
  </si>
  <si>
    <t>様式 5-5</t>
    <rPh sb="0" eb="2">
      <t>ヨウシキ</t>
    </rPh>
    <phoneticPr fontId="1"/>
  </si>
  <si>
    <t>様式 5-6</t>
    <rPh sb="0" eb="2">
      <t>ヨウシキ</t>
    </rPh>
    <phoneticPr fontId="1"/>
  </si>
  <si>
    <t>様式 5-7</t>
    <rPh sb="0" eb="2">
      <t>ヨウシキ</t>
    </rPh>
    <phoneticPr fontId="1"/>
  </si>
  <si>
    <t>様式 5-8</t>
    <rPh sb="0" eb="2">
      <t>ヨウシキ</t>
    </rPh>
    <phoneticPr fontId="1"/>
  </si>
  <si>
    <t>様式 5-9</t>
    <rPh sb="0" eb="2">
      <t>ヨウシキ</t>
    </rPh>
    <phoneticPr fontId="1"/>
  </si>
  <si>
    <t>様式 5-10</t>
    <rPh sb="0" eb="2">
      <t>ヨウシキ</t>
    </rPh>
    <phoneticPr fontId="1"/>
  </si>
  <si>
    <t>売電料金</t>
    <rPh sb="0" eb="2">
      <t>バイデン</t>
    </rPh>
    <rPh sb="2" eb="4">
      <t>リョウキン</t>
    </rPh>
    <phoneticPr fontId="1"/>
  </si>
  <si>
    <t>単価
①</t>
    <phoneticPr fontId="1"/>
  </si>
  <si>
    <t>(C1×①)
　　　　（円）</t>
    <rPh sb="12" eb="13">
      <t>エン</t>
    </rPh>
    <phoneticPr fontId="1"/>
  </si>
  <si>
    <t>単価
②</t>
    <phoneticPr fontId="1"/>
  </si>
  <si>
    <t>(C2×②)
　　　　（円）</t>
    <rPh sb="12" eb="13">
      <t>エン</t>
    </rPh>
    <phoneticPr fontId="1"/>
  </si>
  <si>
    <t>(C3×③)
　　　　（円）</t>
    <rPh sb="12" eb="13">
      <t>エン</t>
    </rPh>
    <phoneticPr fontId="1"/>
  </si>
  <si>
    <r>
      <t>5　電力量料金単価には、</t>
    </r>
    <r>
      <rPr>
        <b/>
        <sz val="12"/>
        <rFont val="ＭＳ Ｐゴシック"/>
        <family val="3"/>
        <charset val="128"/>
      </rPr>
      <t>燃料費調整単価及び再生可能エネルギー発電促進賦課金単価を含まない</t>
    </r>
    <r>
      <rPr>
        <sz val="12"/>
        <rFont val="ＭＳ Ｐ明朝"/>
        <family val="1"/>
        <charset val="128"/>
      </rPr>
      <t>。</t>
    </r>
    <rPh sb="7" eb="9">
      <t>タンカ</t>
    </rPh>
    <phoneticPr fontId="1"/>
  </si>
  <si>
    <t>7  仕様書の注意点を踏まえた記載であれば、入札参加者の需要内容に合わせた様式も可とする。</t>
    <rPh sb="3" eb="6">
      <t>シヨウショ</t>
    </rPh>
    <rPh sb="7" eb="10">
      <t>チュウイテン</t>
    </rPh>
    <rPh sb="11" eb="12">
      <t>フ</t>
    </rPh>
    <rPh sb="15" eb="17">
      <t>キサイ</t>
    </rPh>
    <rPh sb="22" eb="24">
      <t>ニュウサツ</t>
    </rPh>
    <rPh sb="24" eb="26">
      <t>サンカ</t>
    </rPh>
    <rPh sb="26" eb="27">
      <t>シャ</t>
    </rPh>
    <rPh sb="28" eb="30">
      <t>ジュヨウ</t>
    </rPh>
    <rPh sb="30" eb="32">
      <t>ナイヨウ</t>
    </rPh>
    <rPh sb="33" eb="34">
      <t>ア</t>
    </rPh>
    <rPh sb="37" eb="39">
      <t>ヨウシキ</t>
    </rPh>
    <rPh sb="40" eb="41">
      <t>カ</t>
    </rPh>
    <phoneticPr fontId="1"/>
  </si>
  <si>
    <t>様式 5-11</t>
    <rPh sb="0" eb="2">
      <t>ヨウシキ</t>
    </rPh>
    <phoneticPr fontId="1"/>
  </si>
  <si>
    <t>様式</t>
    <rPh sb="0" eb="2">
      <t>ヨウシキ</t>
    </rPh>
    <phoneticPr fontId="1"/>
  </si>
  <si>
    <t>5-2</t>
    <phoneticPr fontId="1"/>
  </si>
  <si>
    <t>5-3</t>
    <phoneticPr fontId="1"/>
  </si>
  <si>
    <t>5-4</t>
    <phoneticPr fontId="1"/>
  </si>
  <si>
    <t>5-5</t>
    <phoneticPr fontId="1"/>
  </si>
  <si>
    <t>5-6</t>
    <phoneticPr fontId="1"/>
  </si>
  <si>
    <t>5-7</t>
    <phoneticPr fontId="1"/>
  </si>
  <si>
    <t>5-8</t>
    <phoneticPr fontId="1"/>
  </si>
  <si>
    <t>5-9</t>
    <phoneticPr fontId="1"/>
  </si>
  <si>
    <t>5-10</t>
    <phoneticPr fontId="1"/>
  </si>
  <si>
    <t>5-11</t>
    <phoneticPr fontId="1"/>
  </si>
  <si>
    <t>記入上の注意点等</t>
    <rPh sb="0" eb="2">
      <t>キニュウ</t>
    </rPh>
    <rPh sb="2" eb="3">
      <t>ジョウ</t>
    </rPh>
    <rPh sb="4" eb="7">
      <t>チュウイテン</t>
    </rPh>
    <rPh sb="7" eb="8">
      <t>トウ</t>
    </rPh>
    <phoneticPr fontId="2"/>
  </si>
  <si>
    <t>基本料金</t>
    <rPh sb="0" eb="4">
      <t>キホンリョウキン</t>
    </rPh>
    <phoneticPr fontId="1"/>
  </si>
  <si>
    <t>電力量料金</t>
    <rPh sb="0" eb="5">
      <t>デンリョクリョウリョウキン</t>
    </rPh>
    <phoneticPr fontId="1"/>
  </si>
  <si>
    <r>
      <t xml:space="preserve">3 </t>
    </r>
    <r>
      <rPr>
        <b/>
        <sz val="12"/>
        <rFont val="ＭＳ Ｐゴシック"/>
        <family val="3"/>
        <charset val="128"/>
      </rPr>
      <t xml:space="preserve"> 基本料金小計、電力量料金の計及び小計の端数は、小数点第3位を切り捨てる</t>
    </r>
    <r>
      <rPr>
        <sz val="12"/>
        <rFont val="ＭＳ Ｐ明朝"/>
        <family val="1"/>
        <charset val="128"/>
      </rPr>
      <t>。</t>
    </r>
    <phoneticPr fontId="1"/>
  </si>
  <si>
    <t>①使用電力料金の合計</t>
    <rPh sb="8" eb="10">
      <t>ゴウケイ</t>
    </rPh>
    <phoneticPr fontId="1"/>
  </si>
  <si>
    <t>②売電料金の合計</t>
    <rPh sb="6" eb="8">
      <t>ゴウケイ</t>
    </rPh>
    <phoneticPr fontId="1"/>
  </si>
  <si>
    <t>１　電力量料金総価表及び入札金額算定書は入札書に添付し、入札書に使用する印鑑で割印を行うこと。</t>
    <rPh sb="12" eb="14">
      <t>ニュウサツ</t>
    </rPh>
    <rPh sb="14" eb="16">
      <t>キンガク</t>
    </rPh>
    <rPh sb="16" eb="18">
      <t>サンテイ</t>
    </rPh>
    <rPh sb="18" eb="19">
      <t>ショ</t>
    </rPh>
    <rPh sb="20" eb="23">
      <t>ニュウサツショ</t>
    </rPh>
    <rPh sb="24" eb="26">
      <t>テンプ</t>
    </rPh>
    <rPh sb="28" eb="31">
      <t>ニュウサツショ</t>
    </rPh>
    <rPh sb="32" eb="34">
      <t>シヨウ</t>
    </rPh>
    <rPh sb="36" eb="38">
      <t>インカン</t>
    </rPh>
    <rPh sb="39" eb="40">
      <t>ワ</t>
    </rPh>
    <rPh sb="40" eb="41">
      <t>イン</t>
    </rPh>
    <rPh sb="42" eb="43">
      <t>オコナ</t>
    </rPh>
    <phoneticPr fontId="1"/>
  </si>
  <si>
    <t>5  仕様書の注意点を踏まえた記載であれば、入札参加者の需要内容に合わせた様式も可とする。</t>
    <rPh sb="3" eb="6">
      <t>シヨウショ</t>
    </rPh>
    <rPh sb="7" eb="10">
      <t>チュウイテン</t>
    </rPh>
    <rPh sb="11" eb="12">
      <t>フ</t>
    </rPh>
    <rPh sb="15" eb="17">
      <t>キサイ</t>
    </rPh>
    <rPh sb="22" eb="24">
      <t>ニュウサツ</t>
    </rPh>
    <rPh sb="24" eb="26">
      <t>サンカ</t>
    </rPh>
    <rPh sb="26" eb="27">
      <t>シャ</t>
    </rPh>
    <rPh sb="28" eb="30">
      <t>ジュヨウ</t>
    </rPh>
    <rPh sb="30" eb="32">
      <t>ナイヨウ</t>
    </rPh>
    <rPh sb="33" eb="34">
      <t>ア</t>
    </rPh>
    <rPh sb="37" eb="39">
      <t>ヨウシキ</t>
    </rPh>
    <rPh sb="40" eb="41">
      <t>カ</t>
    </rPh>
    <phoneticPr fontId="1"/>
  </si>
  <si>
    <t>6　電力料金総価表に記入する単価及び合計金額は様式5-2から様式5-11までに記載の数値と同じであること。</t>
    <rPh sb="2" eb="6">
      <t>デンリョクリョウキン</t>
    </rPh>
    <rPh sb="6" eb="8">
      <t>ソウカ</t>
    </rPh>
    <rPh sb="8" eb="9">
      <t>ヒョウ</t>
    </rPh>
    <rPh sb="10" eb="12">
      <t>キニュウ</t>
    </rPh>
    <rPh sb="14" eb="16">
      <t>タンカ</t>
    </rPh>
    <rPh sb="16" eb="17">
      <t>オヨ</t>
    </rPh>
    <rPh sb="18" eb="22">
      <t>ゴウケイキンガク</t>
    </rPh>
    <rPh sb="23" eb="25">
      <t>ヨウシキ</t>
    </rPh>
    <rPh sb="30" eb="32">
      <t>ヨウシキ</t>
    </rPh>
    <rPh sb="39" eb="41">
      <t>キサイ</t>
    </rPh>
    <rPh sb="42" eb="44">
      <t>スウチ</t>
    </rPh>
    <rPh sb="45" eb="46">
      <t>オナ</t>
    </rPh>
    <phoneticPr fontId="1"/>
  </si>
  <si>
    <r>
      <t>3　電力量料金単価には、</t>
    </r>
    <r>
      <rPr>
        <b/>
        <sz val="12"/>
        <rFont val="ＭＳ Ｐゴシック"/>
        <family val="3"/>
        <charset val="128"/>
      </rPr>
      <t>燃料費調整単価及び再生可能エネルギー発電促進賦課金単価を含まない</t>
    </r>
    <r>
      <rPr>
        <sz val="12"/>
        <rFont val="ＭＳ Ｐ明朝"/>
        <family val="1"/>
        <charset val="128"/>
      </rPr>
      <t>。</t>
    </r>
    <rPh sb="7" eb="9">
      <t>タンカ</t>
    </rPh>
    <phoneticPr fontId="1"/>
  </si>
  <si>
    <t>4　電力料金総価表に記入する単価及び合計金額は様式5-2から様式5-11までに記載の数値と同じであること。</t>
    <rPh sb="2" eb="6">
      <t>デンリョクリョウキン</t>
    </rPh>
    <rPh sb="6" eb="8">
      <t>ソウカ</t>
    </rPh>
    <rPh sb="8" eb="9">
      <t>ヒョウ</t>
    </rPh>
    <rPh sb="10" eb="12">
      <t>キニュウ</t>
    </rPh>
    <rPh sb="14" eb="16">
      <t>タンカ</t>
    </rPh>
    <rPh sb="16" eb="17">
      <t>オヨ</t>
    </rPh>
    <rPh sb="18" eb="22">
      <t>ゴウケイキンガク</t>
    </rPh>
    <rPh sb="23" eb="25">
      <t>ヨウシキ</t>
    </rPh>
    <rPh sb="30" eb="32">
      <t>ヨウシキ</t>
    </rPh>
    <rPh sb="39" eb="41">
      <t>キサイ</t>
    </rPh>
    <rPh sb="42" eb="44">
      <t>スウチ</t>
    </rPh>
    <rPh sb="45" eb="46">
      <t>オナ</t>
    </rPh>
    <phoneticPr fontId="1"/>
  </si>
  <si>
    <t>3　予定使用電力量の設定がない月についても、単価を記載すること。　</t>
    <rPh sb="2" eb="4">
      <t>ヨテイ</t>
    </rPh>
    <rPh sb="4" eb="6">
      <t>シヨウ</t>
    </rPh>
    <rPh sb="6" eb="8">
      <t>デンリョク</t>
    </rPh>
    <rPh sb="8" eb="9">
      <t>リョウ</t>
    </rPh>
    <rPh sb="10" eb="12">
      <t>セッテイ</t>
    </rPh>
    <rPh sb="15" eb="16">
      <t>ツキ</t>
    </rPh>
    <rPh sb="22" eb="24">
      <t>タンカ</t>
    </rPh>
    <rPh sb="25" eb="27">
      <t>キサイ</t>
    </rPh>
    <phoneticPr fontId="1"/>
  </si>
  <si>
    <r>
      <t xml:space="preserve">4 </t>
    </r>
    <r>
      <rPr>
        <b/>
        <sz val="12"/>
        <rFont val="ＭＳ Ｐゴシック"/>
        <family val="3"/>
        <charset val="128"/>
      </rPr>
      <t xml:space="preserve"> 基本料金小計、電力量料金の計及び小計の端数は、小数点第3位を切り捨てる</t>
    </r>
    <r>
      <rPr>
        <sz val="12"/>
        <rFont val="ＭＳ Ｐ明朝"/>
        <family val="1"/>
        <charset val="128"/>
      </rPr>
      <t>。</t>
    </r>
    <phoneticPr fontId="1"/>
  </si>
  <si>
    <r>
      <t>6　電力量料金単価には、</t>
    </r>
    <r>
      <rPr>
        <b/>
        <sz val="12"/>
        <rFont val="ＭＳ Ｐゴシック"/>
        <family val="3"/>
        <charset val="128"/>
      </rPr>
      <t>燃料費調整単価及び再生可能エネルギー発電促進賦課金単価を含まない</t>
    </r>
    <r>
      <rPr>
        <sz val="12"/>
        <rFont val="ＭＳ Ｐ明朝"/>
        <family val="1"/>
        <charset val="128"/>
      </rPr>
      <t>。</t>
    </r>
    <rPh sb="7" eb="9">
      <t>タンカ</t>
    </rPh>
    <phoneticPr fontId="1"/>
  </si>
  <si>
    <t>7　電力料金総価表に記入する単価及び合計金額は様式5-2から様式5-11までに記載の数値と同じであること。</t>
    <rPh sb="2" eb="6">
      <t>デンリョクリョウキン</t>
    </rPh>
    <rPh sb="6" eb="8">
      <t>ソウカ</t>
    </rPh>
    <rPh sb="8" eb="9">
      <t>ヒョウ</t>
    </rPh>
    <rPh sb="10" eb="12">
      <t>キニュウ</t>
    </rPh>
    <rPh sb="14" eb="16">
      <t>タンカ</t>
    </rPh>
    <rPh sb="16" eb="17">
      <t>オヨ</t>
    </rPh>
    <rPh sb="18" eb="22">
      <t>ゴウケイキンガク</t>
    </rPh>
    <rPh sb="23" eb="25">
      <t>ヨウシキ</t>
    </rPh>
    <rPh sb="30" eb="32">
      <t>ヨウシキ</t>
    </rPh>
    <rPh sb="39" eb="41">
      <t>キサイ</t>
    </rPh>
    <rPh sb="42" eb="44">
      <t>スウチ</t>
    </rPh>
    <rPh sb="45" eb="46">
      <t>オナ</t>
    </rPh>
    <phoneticPr fontId="1"/>
  </si>
  <si>
    <t>8  仕様書の注意点を踏まえた記載であれば、入札参加者の需要内容に合わせた様式も可とする。</t>
    <rPh sb="3" eb="6">
      <t>シヨウショ</t>
    </rPh>
    <rPh sb="7" eb="10">
      <t>チュウイテン</t>
    </rPh>
    <rPh sb="11" eb="12">
      <t>フ</t>
    </rPh>
    <rPh sb="15" eb="17">
      <t>キサイ</t>
    </rPh>
    <rPh sb="22" eb="24">
      <t>ニュウサツ</t>
    </rPh>
    <rPh sb="24" eb="26">
      <t>サンカ</t>
    </rPh>
    <rPh sb="26" eb="27">
      <t>シャ</t>
    </rPh>
    <rPh sb="28" eb="30">
      <t>ジュヨウ</t>
    </rPh>
    <rPh sb="30" eb="32">
      <t>ナイヨウ</t>
    </rPh>
    <rPh sb="33" eb="34">
      <t>ア</t>
    </rPh>
    <rPh sb="37" eb="39">
      <t>ヨウシキ</t>
    </rPh>
    <rPh sb="40" eb="41">
      <t>カ</t>
    </rPh>
    <phoneticPr fontId="1"/>
  </si>
  <si>
    <t>月毎の売電料金
D
（b1+b2+b3）</t>
    <rPh sb="0" eb="2">
      <t>ツキゴト</t>
    </rPh>
    <rPh sb="3" eb="7">
      <t>バイデンリョウキン</t>
    </rPh>
    <phoneticPr fontId="1"/>
  </si>
  <si>
    <r>
      <t>3　</t>
    </r>
    <r>
      <rPr>
        <b/>
        <sz val="12"/>
        <rFont val="ＭＳ Ｐゴシック"/>
        <family val="3"/>
        <charset val="128"/>
      </rPr>
      <t>月毎の売電料金D</t>
    </r>
    <r>
      <rPr>
        <sz val="12"/>
        <rFont val="ＭＳ Ｐ明朝"/>
        <family val="1"/>
        <charset val="128"/>
      </rPr>
      <t>の</t>
    </r>
    <r>
      <rPr>
        <b/>
        <sz val="12"/>
        <rFont val="ＭＳ Ｐ明朝"/>
        <family val="1"/>
        <charset val="128"/>
      </rPr>
      <t>1</t>
    </r>
    <r>
      <rPr>
        <b/>
        <sz val="12"/>
        <rFont val="ＭＳ Ｐゴシック"/>
        <family val="3"/>
        <charset val="128"/>
      </rPr>
      <t>円未満の端数は切り捨てる</t>
    </r>
    <r>
      <rPr>
        <sz val="12"/>
        <rFont val="ＭＳ Ｐ明朝"/>
        <family val="1"/>
        <charset val="128"/>
      </rPr>
      <t>。</t>
    </r>
    <rPh sb="2" eb="3">
      <t>ツキ</t>
    </rPh>
    <rPh sb="3" eb="4">
      <t>ゴト</t>
    </rPh>
    <rPh sb="5" eb="7">
      <t>バイデン</t>
    </rPh>
    <rPh sb="7" eb="9">
      <t>リョウキン</t>
    </rPh>
    <rPh sb="12" eb="15">
      <t>エンミマン</t>
    </rPh>
    <rPh sb="16" eb="18">
      <t>ハスウ</t>
    </rPh>
    <rPh sb="19" eb="20">
      <t>キ</t>
    </rPh>
    <rPh sb="21" eb="22">
      <t>ス</t>
    </rPh>
    <phoneticPr fontId="1"/>
  </si>
  <si>
    <r>
      <t>5　</t>
    </r>
    <r>
      <rPr>
        <b/>
        <sz val="12"/>
        <rFont val="ＭＳ Ｐゴシック"/>
        <family val="3"/>
        <charset val="128"/>
      </rPr>
      <t>月毎の電気料金E</t>
    </r>
    <r>
      <rPr>
        <sz val="12"/>
        <rFont val="ＭＳ Ｐ明朝"/>
        <family val="1"/>
        <charset val="128"/>
      </rPr>
      <t>の</t>
    </r>
    <r>
      <rPr>
        <b/>
        <sz val="12"/>
        <rFont val="ＭＳ Ｐ明朝"/>
        <family val="1"/>
        <charset val="128"/>
      </rPr>
      <t>1</t>
    </r>
    <r>
      <rPr>
        <b/>
        <sz val="12"/>
        <rFont val="ＭＳ Ｐゴシック"/>
        <family val="3"/>
        <charset val="128"/>
      </rPr>
      <t>円未満の端数は切り捨てる</t>
    </r>
    <r>
      <rPr>
        <sz val="12"/>
        <rFont val="ＭＳ Ｐ明朝"/>
        <family val="1"/>
        <charset val="128"/>
      </rPr>
      <t>。</t>
    </r>
    <rPh sb="2" eb="3">
      <t>ツキ</t>
    </rPh>
    <rPh sb="3" eb="4">
      <t>ゴト</t>
    </rPh>
    <rPh sb="5" eb="7">
      <t>デンキ</t>
    </rPh>
    <rPh sb="7" eb="9">
      <t>リョウキン</t>
    </rPh>
    <rPh sb="12" eb="15">
      <t>エンミマン</t>
    </rPh>
    <rPh sb="16" eb="18">
      <t>ハスウ</t>
    </rPh>
    <rPh sb="19" eb="20">
      <t>キ</t>
    </rPh>
    <rPh sb="21" eb="22">
      <t>ス</t>
    </rPh>
    <phoneticPr fontId="1"/>
  </si>
  <si>
    <t>月毎の
電気料金
E
（B＋D）</t>
    <rPh sb="0" eb="1">
      <t>ツキ</t>
    </rPh>
    <rPh sb="1" eb="2">
      <t>ゴト</t>
    </rPh>
    <rPh sb="4" eb="6">
      <t>デンキ</t>
    </rPh>
    <rPh sb="6" eb="8">
      <t>リョウキン</t>
    </rPh>
    <phoneticPr fontId="1"/>
  </si>
  <si>
    <t>5　①使用電力料金の合計は様式5-2から様式5-10の月毎の電気料金の合計の額とする。</t>
    <rPh sb="3" eb="9">
      <t>シヨウデンリョクリョウキン</t>
    </rPh>
    <rPh sb="10" eb="12">
      <t>ゴウケイ</t>
    </rPh>
    <rPh sb="27" eb="29">
      <t>ツキゴト</t>
    </rPh>
    <rPh sb="35" eb="37">
      <t>ゴウケイ</t>
    </rPh>
    <rPh sb="38" eb="39">
      <t>ガク</t>
    </rPh>
    <phoneticPr fontId="1"/>
  </si>
  <si>
    <t>6　②売電料金の合計は様式5-11の月毎の売電料金の合計の額とする。</t>
    <rPh sb="3" eb="5">
      <t>バイデン</t>
    </rPh>
    <rPh sb="5" eb="7">
      <t>リョウキン</t>
    </rPh>
    <rPh sb="8" eb="10">
      <t>ゴウケイ</t>
    </rPh>
    <rPh sb="18" eb="20">
      <t>ツキゴト</t>
    </rPh>
    <rPh sb="21" eb="25">
      <t>バイデンリョウキン</t>
    </rPh>
    <rPh sb="26" eb="28">
      <t>ゴウケイ</t>
    </rPh>
    <rPh sb="29" eb="30">
      <t>ガク</t>
    </rPh>
    <phoneticPr fontId="1"/>
  </si>
  <si>
    <t>②売電料金の合計</t>
    <rPh sb="1" eb="3">
      <t>バイデン</t>
    </rPh>
    <rPh sb="3" eb="5">
      <t>リョウキン</t>
    </rPh>
    <rPh sb="6" eb="8">
      <t>ゴウケイ</t>
    </rPh>
    <phoneticPr fontId="5"/>
  </si>
  <si>
    <t>①使用電力料金の合計</t>
    <rPh sb="1" eb="7">
      <t>シヨウデンリョクリョウキン</t>
    </rPh>
    <rPh sb="8" eb="10">
      <t>ゴウケイ</t>
    </rPh>
    <phoneticPr fontId="1"/>
  </si>
  <si>
    <r>
      <t>4　</t>
    </r>
    <r>
      <rPr>
        <b/>
        <sz val="12"/>
        <rFont val="ＭＳ Ｐゴシック"/>
        <family val="3"/>
        <charset val="128"/>
      </rPr>
      <t>月毎の電気料金E</t>
    </r>
    <r>
      <rPr>
        <sz val="12"/>
        <rFont val="ＭＳ Ｐ明朝"/>
        <family val="1"/>
        <charset val="128"/>
      </rPr>
      <t>の</t>
    </r>
    <r>
      <rPr>
        <b/>
        <sz val="12"/>
        <rFont val="ＭＳ Ｐ明朝"/>
        <family val="1"/>
        <charset val="128"/>
      </rPr>
      <t>1</t>
    </r>
    <r>
      <rPr>
        <b/>
        <sz val="12"/>
        <rFont val="ＭＳ Ｐゴシック"/>
        <family val="3"/>
        <charset val="128"/>
      </rPr>
      <t>円未満の端数は切り捨てる</t>
    </r>
    <r>
      <rPr>
        <sz val="12"/>
        <rFont val="ＭＳ Ｐ明朝"/>
        <family val="1"/>
        <charset val="128"/>
      </rPr>
      <t>。</t>
    </r>
    <rPh sb="2" eb="3">
      <t>ツキ</t>
    </rPh>
    <rPh sb="3" eb="4">
      <t>ゴト</t>
    </rPh>
    <rPh sb="5" eb="7">
      <t>デンキ</t>
    </rPh>
    <rPh sb="7" eb="9">
      <t>リョウキン</t>
    </rPh>
    <rPh sb="12" eb="15">
      <t>エンミマン</t>
    </rPh>
    <rPh sb="16" eb="18">
      <t>ハスウ</t>
    </rPh>
    <rPh sb="19" eb="20">
      <t>キ</t>
    </rPh>
    <rPh sb="21" eb="22">
      <t>ス</t>
    </rPh>
    <phoneticPr fontId="1"/>
  </si>
  <si>
    <t>4　電力料金総価に記入する単価及び合計金額は様式5-2から様式5-11までに記載の数値と同じであること。</t>
    <rPh sb="2" eb="6">
      <t>デンリョクリョウキン</t>
    </rPh>
    <rPh sb="6" eb="8">
      <t>ソウカ</t>
    </rPh>
    <rPh sb="9" eb="11">
      <t>キニュウ</t>
    </rPh>
    <rPh sb="13" eb="15">
      <t>タンカ</t>
    </rPh>
    <rPh sb="15" eb="16">
      <t>オヨ</t>
    </rPh>
    <rPh sb="17" eb="21">
      <t>ゴウケイキンガク</t>
    </rPh>
    <rPh sb="22" eb="24">
      <t>ヨウシキ</t>
    </rPh>
    <rPh sb="29" eb="31">
      <t>ヨウシキ</t>
    </rPh>
    <rPh sb="38" eb="40">
      <t>キサイ</t>
    </rPh>
    <rPh sb="41" eb="43">
      <t>スウチ</t>
    </rPh>
    <rPh sb="44" eb="45">
      <t>オナ</t>
    </rPh>
    <phoneticPr fontId="1"/>
  </si>
  <si>
    <t>7　入札書に記載する金額は、①使用電力料金の合計から②売電料金の合計を差し引いた総額とする。</t>
    <rPh sb="22" eb="24">
      <t>ゴウケイ</t>
    </rPh>
    <rPh sb="32" eb="34">
      <t>ゴウケイ</t>
    </rPh>
    <phoneticPr fontId="1"/>
  </si>
  <si>
    <t>使用電力料金</t>
    <rPh sb="0" eb="2">
      <t>シヨウ</t>
    </rPh>
    <rPh sb="4" eb="6">
      <t>リョウキン</t>
    </rPh>
    <phoneticPr fontId="1"/>
  </si>
  <si>
    <t>売電料金</t>
    <rPh sb="2" eb="4">
      <t>リョウキン</t>
    </rPh>
    <phoneticPr fontId="1"/>
  </si>
  <si>
    <t>合計
（円）</t>
    <rPh sb="0" eb="2">
      <t>ゴウケイ</t>
    </rPh>
    <rPh sb="4" eb="5">
      <t>エン</t>
    </rPh>
    <phoneticPr fontId="1"/>
  </si>
  <si>
    <t>入札金額
（①－②）</t>
    <rPh sb="0" eb="4">
      <t>ニュウサツキンガク</t>
    </rPh>
    <phoneticPr fontId="1"/>
  </si>
  <si>
    <t>使用電力料金
様式５-２</t>
    <rPh sb="0" eb="6">
      <t>シヨウデンリョクリョウキン</t>
    </rPh>
    <rPh sb="7" eb="9">
      <t>ヨウシキ</t>
    </rPh>
    <phoneticPr fontId="1"/>
  </si>
  <si>
    <t>使用電力料金
様式５-３</t>
    <rPh sb="7" eb="9">
      <t>ヨウシキ</t>
    </rPh>
    <phoneticPr fontId="1"/>
  </si>
  <si>
    <t>使用電力料金
様式５-４</t>
    <rPh sb="7" eb="9">
      <t>ヨウシキ</t>
    </rPh>
    <phoneticPr fontId="1"/>
  </si>
  <si>
    <t>使用電力料金
様式５-５</t>
    <rPh sb="7" eb="9">
      <t>ヨウシキ</t>
    </rPh>
    <phoneticPr fontId="1"/>
  </si>
  <si>
    <t>使用電力料金
様式５-６</t>
    <rPh sb="7" eb="9">
      <t>ヨウシキ</t>
    </rPh>
    <phoneticPr fontId="1"/>
  </si>
  <si>
    <t>使用電力料金
様式５-７</t>
    <rPh sb="7" eb="9">
      <t>ヨウシキ</t>
    </rPh>
    <phoneticPr fontId="1"/>
  </si>
  <si>
    <t>使用電力料金
様式５-８</t>
    <rPh sb="7" eb="9">
      <t>ヨウシキ</t>
    </rPh>
    <phoneticPr fontId="1"/>
  </si>
  <si>
    <t>使用電力料金
様式５-９</t>
    <rPh sb="7" eb="9">
      <t>ヨウシキ</t>
    </rPh>
    <phoneticPr fontId="1"/>
  </si>
  <si>
    <t>使用電力料金
様式５-１０</t>
    <rPh sb="7" eb="9">
      <t>ヨウシキ</t>
    </rPh>
    <phoneticPr fontId="1"/>
  </si>
  <si>
    <t>売電料金
様式５-１１</t>
    <rPh sb="0" eb="4">
      <t>バイデンリョウキン</t>
    </rPh>
    <rPh sb="5" eb="7">
      <t>ヨウシキ</t>
    </rPh>
    <phoneticPr fontId="1"/>
  </si>
  <si>
    <r>
      <t>2　</t>
    </r>
    <r>
      <rPr>
        <b/>
        <sz val="12"/>
        <rFont val="ＭＳ Ｐゴシック"/>
        <family val="3"/>
        <charset val="128"/>
      </rPr>
      <t>基本料金単価①②</t>
    </r>
    <r>
      <rPr>
        <sz val="12"/>
        <rFont val="ＭＳ Ｐ明朝"/>
        <family val="1"/>
        <charset val="128"/>
      </rPr>
      <t>、</t>
    </r>
    <r>
      <rPr>
        <b/>
        <sz val="12"/>
        <rFont val="ＭＳ Ｐゴシック"/>
        <family val="3"/>
        <charset val="128"/>
      </rPr>
      <t>電力量料金単価③～⑤及び売電料金単価①～③</t>
    </r>
    <r>
      <rPr>
        <sz val="12"/>
        <rFont val="ＭＳ Ｐ明朝"/>
        <family val="1"/>
        <charset val="128"/>
      </rPr>
      <t>は</t>
    </r>
    <r>
      <rPr>
        <b/>
        <sz val="12"/>
        <rFont val="ＭＳ Ｐゴシック"/>
        <family val="3"/>
        <charset val="128"/>
      </rPr>
      <t>税込</t>
    </r>
    <r>
      <rPr>
        <sz val="12"/>
        <rFont val="ＭＳ Ｐ明朝"/>
        <family val="1"/>
        <charset val="128"/>
      </rPr>
      <t>とし、小数点第3位を切り捨てる。</t>
    </r>
    <rPh sb="2" eb="4">
      <t>キホン</t>
    </rPh>
    <rPh sb="4" eb="6">
      <t>リョウキン</t>
    </rPh>
    <rPh sb="6" eb="8">
      <t>タンカ</t>
    </rPh>
    <rPh sb="11" eb="13">
      <t>デンリョク</t>
    </rPh>
    <rPh sb="13" eb="14">
      <t>リョウ</t>
    </rPh>
    <rPh sb="14" eb="16">
      <t>リョウキン</t>
    </rPh>
    <rPh sb="16" eb="18">
      <t>タンカ</t>
    </rPh>
    <rPh sb="21" eb="22">
      <t>オヨ</t>
    </rPh>
    <rPh sb="23" eb="27">
      <t>バイデンリョウキン</t>
    </rPh>
    <rPh sb="27" eb="29">
      <t>タンカ</t>
    </rPh>
    <rPh sb="33" eb="35">
      <t>ゼイコ</t>
    </rPh>
    <rPh sb="38" eb="41">
      <t>ショウスウテン</t>
    </rPh>
    <rPh sb="41" eb="42">
      <t>ダイ</t>
    </rPh>
    <rPh sb="43" eb="44">
      <t>イ</t>
    </rPh>
    <rPh sb="45" eb="46">
      <t>キ</t>
    </rPh>
    <rPh sb="47" eb="48">
      <t>ス</t>
    </rPh>
    <phoneticPr fontId="1"/>
  </si>
  <si>
    <r>
      <t>2　</t>
    </r>
    <r>
      <rPr>
        <b/>
        <sz val="12"/>
        <rFont val="ＭＳ Ｐゴシック"/>
        <family val="3"/>
        <charset val="128"/>
      </rPr>
      <t>基本料金単価①②</t>
    </r>
    <r>
      <rPr>
        <sz val="12"/>
        <rFont val="ＭＳ Ｐ明朝"/>
        <family val="1"/>
        <charset val="128"/>
      </rPr>
      <t>、</t>
    </r>
    <r>
      <rPr>
        <b/>
        <sz val="12"/>
        <rFont val="ＭＳ Ｐゴシック"/>
        <family val="3"/>
        <charset val="128"/>
      </rPr>
      <t>電力量料金単価③～⑤</t>
    </r>
    <r>
      <rPr>
        <sz val="12"/>
        <rFont val="ＭＳ Ｐ明朝"/>
        <family val="1"/>
        <charset val="128"/>
      </rPr>
      <t>は</t>
    </r>
    <r>
      <rPr>
        <b/>
        <sz val="12"/>
        <rFont val="ＭＳ Ｐゴシック"/>
        <family val="3"/>
        <charset val="128"/>
      </rPr>
      <t>税込</t>
    </r>
    <r>
      <rPr>
        <sz val="12"/>
        <rFont val="ＭＳ Ｐ明朝"/>
        <family val="1"/>
        <charset val="128"/>
      </rPr>
      <t>とし、小数点第3位を切り捨てる。</t>
    </r>
    <rPh sb="2" eb="4">
      <t>キホン</t>
    </rPh>
    <rPh sb="4" eb="6">
      <t>リョウキン</t>
    </rPh>
    <rPh sb="6" eb="8">
      <t>タンカ</t>
    </rPh>
    <rPh sb="11" eb="13">
      <t>デンリョク</t>
    </rPh>
    <rPh sb="13" eb="14">
      <t>リョウ</t>
    </rPh>
    <rPh sb="14" eb="16">
      <t>リョウキン</t>
    </rPh>
    <rPh sb="16" eb="18">
      <t>タンカ</t>
    </rPh>
    <rPh sb="22" eb="24">
      <t>ゼイコ</t>
    </rPh>
    <rPh sb="27" eb="30">
      <t>ショウスウテン</t>
    </rPh>
    <rPh sb="30" eb="31">
      <t>ダイ</t>
    </rPh>
    <rPh sb="32" eb="33">
      <t>イ</t>
    </rPh>
    <rPh sb="34" eb="35">
      <t>キ</t>
    </rPh>
    <rPh sb="36" eb="37">
      <t>ス</t>
    </rPh>
    <phoneticPr fontId="1"/>
  </si>
  <si>
    <r>
      <t>2　売電料金</t>
    </r>
    <r>
      <rPr>
        <b/>
        <sz val="12"/>
        <rFont val="ＭＳ Ｐ明朝"/>
        <family val="3"/>
        <charset val="128"/>
      </rPr>
      <t>単価①～③</t>
    </r>
    <r>
      <rPr>
        <sz val="12"/>
        <rFont val="ＭＳ Ｐ明朝"/>
        <family val="1"/>
        <charset val="128"/>
      </rPr>
      <t>は</t>
    </r>
    <r>
      <rPr>
        <b/>
        <sz val="12"/>
        <rFont val="ＭＳ Ｐ明朝"/>
        <family val="3"/>
        <charset val="128"/>
      </rPr>
      <t>税込</t>
    </r>
    <r>
      <rPr>
        <sz val="12"/>
        <rFont val="ＭＳ Ｐ明朝"/>
        <family val="1"/>
        <charset val="128"/>
      </rPr>
      <t>とし、小数点第3位を切り捨てる。</t>
    </r>
    <rPh sb="2" eb="6">
      <t>バイデンリョウキン</t>
    </rPh>
    <rPh sb="6" eb="8">
      <t>タンカ</t>
    </rPh>
    <rPh sb="12" eb="14">
      <t>ゼイコ</t>
    </rPh>
    <rPh sb="17" eb="20">
      <t>ショウスウテン</t>
    </rPh>
    <rPh sb="20" eb="21">
      <t>ダイ</t>
    </rPh>
    <rPh sb="22" eb="23">
      <t>イ</t>
    </rPh>
    <rPh sb="24" eb="25">
      <t>キ</t>
    </rPh>
    <rPh sb="26" eb="27">
      <t>ス</t>
    </rPh>
    <phoneticPr fontId="1"/>
  </si>
  <si>
    <t>岐阜市庁舎
（自己託送対象施設）</t>
    <rPh sb="0" eb="3">
      <t>ギフシ</t>
    </rPh>
    <rPh sb="3" eb="5">
      <t>チョウシャ</t>
    </rPh>
    <rPh sb="7" eb="9">
      <t>ジコ</t>
    </rPh>
    <rPh sb="9" eb="11">
      <t>タクソウ</t>
    </rPh>
    <rPh sb="11" eb="13">
      <t>タイショウ</t>
    </rPh>
    <rPh sb="13" eb="15">
      <t>シセツ</t>
    </rPh>
    <phoneticPr fontId="20"/>
  </si>
  <si>
    <t>岐阜市庁舎</t>
    <rPh sb="0" eb="3">
      <t>ギフシ</t>
    </rPh>
    <rPh sb="3" eb="5">
      <t>チョウシャ</t>
    </rPh>
    <phoneticPr fontId="2"/>
  </si>
  <si>
    <t>様式5－1　入札金額算定書　総価表</t>
    <rPh sb="0" eb="2">
      <t>ヨウシキ</t>
    </rPh>
    <rPh sb="6" eb="10">
      <t>ニュウサツキンガク</t>
    </rPh>
    <rPh sb="10" eb="13">
      <t>サンテイショ</t>
    </rPh>
    <rPh sb="14" eb="15">
      <t>ソウ</t>
    </rPh>
    <rPh sb="15" eb="16">
      <t>カ</t>
    </rPh>
    <rPh sb="16" eb="17">
      <t>ヒョウ</t>
    </rPh>
    <phoneticPr fontId="1"/>
  </si>
  <si>
    <r>
      <rPr>
        <sz val="13"/>
        <color rgb="FF000000"/>
        <rFont val="ＭＳ 明朝"/>
        <family val="1"/>
        <charset val="128"/>
      </rPr>
      <t>予定売却電力量</t>
    </r>
    <r>
      <rPr>
        <sz val="14"/>
        <color rgb="FF000000"/>
        <rFont val="ＭＳ 明朝"/>
        <family val="1"/>
        <charset val="128"/>
      </rPr>
      <t xml:space="preserve">
(kWh)</t>
    </r>
    <rPh sb="0" eb="4">
      <t>ヨテイバイキャク</t>
    </rPh>
    <rPh sb="4" eb="7">
      <t>デンリョクリョウ</t>
    </rPh>
    <phoneticPr fontId="1"/>
  </si>
  <si>
    <t>常時
単価①
(円/kW)</t>
    <rPh sb="0" eb="2">
      <t>ジョウジ</t>
    </rPh>
    <rPh sb="3" eb="5">
      <t>タンカ</t>
    </rPh>
    <rPh sb="8" eb="9">
      <t>エン</t>
    </rPh>
    <phoneticPr fontId="1"/>
  </si>
  <si>
    <t>予備線
単価②
(円/kW)</t>
    <rPh sb="0" eb="2">
      <t>ヨビ</t>
    </rPh>
    <rPh sb="2" eb="3">
      <t>セン</t>
    </rPh>
    <rPh sb="4" eb="6">
      <t>タンカ</t>
    </rPh>
    <rPh sb="9" eb="10">
      <t>エン</t>
    </rPh>
    <phoneticPr fontId="1"/>
  </si>
  <si>
    <t>電力量料金
単価③④⑤
(円/kW)</t>
    <rPh sb="0" eb="2">
      <t>デンリョク</t>
    </rPh>
    <rPh sb="2" eb="3">
      <t>リョウ</t>
    </rPh>
    <rPh sb="3" eb="5">
      <t>リョウキン</t>
    </rPh>
    <rPh sb="6" eb="8">
      <t>タンカ</t>
    </rPh>
    <rPh sb="13" eb="14">
      <t>エン</t>
    </rPh>
    <phoneticPr fontId="1"/>
  </si>
  <si>
    <t>売電料金
単価①②③(円/kW)</t>
    <rPh sb="0" eb="4">
      <t>バイデンリョウキン</t>
    </rPh>
    <rPh sb="5" eb="7">
      <t>タンカ</t>
    </rPh>
    <rPh sb="11" eb="12">
      <t>エン</t>
    </rPh>
    <phoneticPr fontId="1"/>
  </si>
  <si>
    <t>R7</t>
    <phoneticPr fontId="1"/>
  </si>
  <si>
    <t>R8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</si>
</sst>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¥&quot;#,##0;[Red]&quot;¥&quot;\-#,##0"/>
    <numFmt numFmtId="176" formatCode="#,##0.0000_);[Red]\(#,##0.0000\)"/>
    <numFmt numFmtId="177" formatCode="#,##0.0000;[Red]\-#,##0.0000"/>
    <numFmt numFmtId="178" formatCode="#,##0_);[Red]\(#,##0\)"/>
    <numFmt numFmtId="179" formatCode="#,###&quot;円&quot;"/>
    <numFmt numFmtId="180" formatCode="#,##0.000;[Red]\-#,##0.000"/>
  </numFmts>
  <fonts count="29" x14ac:knownFonts="1">
    <font>
      <sz val="11"/>
      <name val="ＭＳ Ｐゴシック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10.5"/>
      <name val="ＭＳ Ｐ明朝"/>
      <family val="1"/>
      <charset val="128"/>
    </font>
    <font>
      <b/>
      <sz val="12"/>
      <color rgb="FFFF0000"/>
      <name val="ＭＳ Ｐ明朝"/>
      <family val="1"/>
      <charset val="128"/>
    </font>
    <font>
      <sz val="11"/>
      <color theme="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2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</font>
    <font>
      <sz val="14"/>
      <color rgb="FF000000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16"/>
      <name val="ＭＳ Ｐ明朝"/>
      <family val="1"/>
      <charset val="128"/>
    </font>
    <font>
      <sz val="16"/>
      <color rgb="FF000000"/>
      <name val="ＭＳ 明朝"/>
      <family val="1"/>
      <charset val="128"/>
    </font>
    <font>
      <b/>
      <sz val="12"/>
      <name val="ＭＳ Ｐ明朝"/>
      <family val="3"/>
      <charset val="128"/>
    </font>
    <font>
      <sz val="13"/>
      <color rgb="FF000000"/>
      <name val="ＭＳ 明朝"/>
      <family val="1"/>
      <charset val="128"/>
    </font>
    <font>
      <sz val="14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double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 diagonalUp="1">
      <left style="thin">
        <color indexed="64"/>
      </left>
      <right style="thin">
        <color indexed="64"/>
      </right>
      <top/>
      <bottom style="double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 diagonalUp="1">
      <left/>
      <right/>
      <top/>
      <bottom/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 diagonalUp="1">
      <left style="thin">
        <color indexed="64"/>
      </left>
      <right style="double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/>
      <right style="thin">
        <color indexed="64"/>
      </right>
      <top/>
      <bottom style="double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diagonalUp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Up="1">
      <left style="medium">
        <color indexed="64"/>
      </left>
      <right/>
      <top/>
      <bottom/>
      <diagonal style="thin">
        <color indexed="64"/>
      </diagonal>
    </border>
    <border diagonalUp="1">
      <left style="medium">
        <color indexed="64"/>
      </left>
      <right/>
      <top/>
      <bottom style="double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Up="1">
      <left style="medium">
        <color indexed="64"/>
      </left>
      <right/>
      <top/>
      <bottom style="medium">
        <color indexed="64"/>
      </bottom>
      <diagonal style="thin">
        <color indexed="64"/>
      </diagonal>
    </border>
  </borders>
  <cellStyleXfs count="14">
    <xf numFmtId="0" fontId="0" fillId="0" borderId="0"/>
    <xf numFmtId="38" fontId="3" fillId="0" borderId="0" applyFont="0" applyFill="0" applyBorder="0" applyAlignment="0" applyProtection="0"/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6" fontId="3" fillId="0" borderId="0" applyFont="0" applyFill="0" applyBorder="0" applyAlignment="0" applyProtection="0">
      <alignment vertical="center"/>
    </xf>
    <xf numFmtId="0" fontId="3" fillId="0" borderId="0"/>
    <xf numFmtId="0" fontId="3" fillId="0" borderId="0"/>
    <xf numFmtId="0" fontId="3" fillId="0" borderId="0">
      <alignment vertical="center"/>
    </xf>
    <xf numFmtId="38" fontId="3" fillId="0" borderId="0" applyFont="0" applyFill="0" applyBorder="0" applyAlignment="0" applyProtection="0"/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</cellStyleXfs>
  <cellXfs count="400">
    <xf numFmtId="0" fontId="0" fillId="0" borderId="0" xfId="0"/>
    <xf numFmtId="0" fontId="4" fillId="2" borderId="0" xfId="0" applyFont="1" applyFill="1" applyProtection="1"/>
    <xf numFmtId="0" fontId="4" fillId="2" borderId="0" xfId="6" applyFont="1" applyFill="1" applyProtection="1"/>
    <xf numFmtId="0" fontId="9" fillId="2" borderId="0" xfId="0" applyFont="1" applyFill="1" applyAlignment="1" applyProtection="1">
      <alignment horizontal="left"/>
    </xf>
    <xf numFmtId="0" fontId="9" fillId="2" borderId="0" xfId="6" applyFont="1" applyFill="1" applyAlignment="1" applyProtection="1">
      <alignment horizontal="left"/>
    </xf>
    <xf numFmtId="0" fontId="9" fillId="2" borderId="0" xfId="7" applyFont="1" applyFill="1" applyAlignment="1" applyProtection="1">
      <alignment horizontal="left"/>
    </xf>
    <xf numFmtId="0" fontId="4" fillId="2" borderId="1" xfId="6" applyFont="1" applyFill="1" applyBorder="1" applyAlignment="1" applyProtection="1">
      <alignment horizontal="center" vertical="center"/>
    </xf>
    <xf numFmtId="0" fontId="4" fillId="2" borderId="3" xfId="6" applyFont="1" applyFill="1" applyBorder="1" applyAlignment="1" applyProtection="1">
      <alignment horizontal="center" vertical="center"/>
    </xf>
    <xf numFmtId="0" fontId="4" fillId="2" borderId="11" xfId="6" applyFont="1" applyFill="1" applyBorder="1" applyAlignment="1" applyProtection="1">
      <alignment horizontal="right"/>
    </xf>
    <xf numFmtId="0" fontId="4" fillId="2" borderId="12" xfId="6" applyFont="1" applyFill="1" applyBorder="1" applyAlignment="1" applyProtection="1">
      <alignment horizontal="right"/>
    </xf>
    <xf numFmtId="0" fontId="11" fillId="2" borderId="0" xfId="6" applyFont="1" applyFill="1" applyProtection="1"/>
    <xf numFmtId="0" fontId="4" fillId="2" borderId="21" xfId="6" applyFont="1" applyFill="1" applyBorder="1" applyAlignment="1" applyProtection="1">
      <alignment horizontal="center" vertical="center"/>
    </xf>
    <xf numFmtId="0" fontId="4" fillId="2" borderId="22" xfId="6" applyFont="1" applyFill="1" applyBorder="1" applyAlignment="1" applyProtection="1"/>
    <xf numFmtId="38" fontId="4" fillId="2" borderId="23" xfId="9" applyFont="1" applyFill="1" applyBorder="1" applyAlignment="1" applyProtection="1">
      <alignment horizontal="center"/>
    </xf>
    <xf numFmtId="38" fontId="4" fillId="2" borderId="24" xfId="9" applyFont="1" applyFill="1" applyBorder="1" applyProtection="1"/>
    <xf numFmtId="38" fontId="4" fillId="2" borderId="26" xfId="9" applyFont="1" applyFill="1" applyBorder="1" applyProtection="1"/>
    <xf numFmtId="0" fontId="8" fillId="2" borderId="0" xfId="6" applyFont="1" applyFill="1" applyProtection="1"/>
    <xf numFmtId="0" fontId="4" fillId="2" borderId="18" xfId="6" applyFont="1" applyFill="1" applyBorder="1" applyAlignment="1" applyProtection="1">
      <alignment horizontal="center" wrapText="1"/>
    </xf>
    <xf numFmtId="0" fontId="4" fillId="2" borderId="5" xfId="6" applyFont="1" applyFill="1" applyBorder="1" applyAlignment="1" applyProtection="1">
      <alignment horizontal="center" vertical="center" wrapText="1"/>
    </xf>
    <xf numFmtId="0" fontId="4" fillId="2" borderId="4" xfId="6" applyFont="1" applyFill="1" applyBorder="1" applyAlignment="1" applyProtection="1">
      <alignment horizontal="center" wrapText="1"/>
    </xf>
    <xf numFmtId="38" fontId="4" fillId="2" borderId="26" xfId="9" applyFont="1" applyFill="1" applyBorder="1" applyAlignment="1" applyProtection="1">
      <alignment horizontal="center"/>
    </xf>
    <xf numFmtId="38" fontId="4" fillId="2" borderId="6" xfId="9" applyFont="1" applyFill="1" applyBorder="1" applyAlignment="1" applyProtection="1">
      <alignment horizontal="right"/>
    </xf>
    <xf numFmtId="38" fontId="4" fillId="2" borderId="3" xfId="9" applyFont="1" applyFill="1" applyBorder="1" applyAlignment="1" applyProtection="1">
      <alignment horizontal="right"/>
    </xf>
    <xf numFmtId="38" fontId="4" fillId="2" borderId="18" xfId="9" applyFont="1" applyFill="1" applyBorder="1" applyAlignment="1" applyProtection="1">
      <alignment horizontal="right"/>
    </xf>
    <xf numFmtId="38" fontId="4" fillId="2" borderId="4" xfId="9" applyFont="1" applyFill="1" applyBorder="1" applyAlignment="1" applyProtection="1">
      <alignment horizontal="right"/>
    </xf>
    <xf numFmtId="38" fontId="4" fillId="2" borderId="2" xfId="6" applyNumberFormat="1" applyFont="1" applyFill="1" applyBorder="1" applyAlignment="1" applyProtection="1">
      <alignment horizontal="right" shrinkToFit="1"/>
    </xf>
    <xf numFmtId="38" fontId="4" fillId="2" borderId="25" xfId="9" applyFont="1" applyFill="1" applyBorder="1" applyAlignment="1" applyProtection="1">
      <alignment shrinkToFit="1"/>
    </xf>
    <xf numFmtId="9" fontId="4" fillId="2" borderId="16" xfId="6" applyNumberFormat="1" applyFont="1" applyFill="1" applyBorder="1" applyProtection="1"/>
    <xf numFmtId="0" fontId="6" fillId="0" borderId="0" xfId="8" applyFont="1" applyBorder="1" applyAlignment="1" applyProtection="1">
      <alignment horizontal="left" vertical="center" wrapText="1"/>
    </xf>
    <xf numFmtId="0" fontId="10" fillId="0" borderId="0" xfId="8" applyFont="1" applyBorder="1" applyAlignment="1" applyProtection="1">
      <alignment horizontal="left" vertical="center" wrapText="1"/>
    </xf>
    <xf numFmtId="0" fontId="3" fillId="2" borderId="0" xfId="6" applyFont="1" applyFill="1" applyAlignment="1" applyProtection="1">
      <alignment horizontal="right"/>
    </xf>
    <xf numFmtId="0" fontId="13" fillId="2" borderId="0" xfId="6" applyFont="1" applyFill="1" applyProtection="1"/>
    <xf numFmtId="0" fontId="4" fillId="2" borderId="4" xfId="6" applyFont="1" applyFill="1" applyBorder="1" applyAlignment="1" applyProtection="1">
      <alignment horizontal="center" wrapText="1"/>
    </xf>
    <xf numFmtId="0" fontId="4" fillId="2" borderId="19" xfId="6" applyFont="1" applyFill="1" applyBorder="1" applyAlignment="1" applyProtection="1">
      <alignment horizontal="right"/>
    </xf>
    <xf numFmtId="38" fontId="4" fillId="2" borderId="28" xfId="9" applyFont="1" applyFill="1" applyBorder="1" applyAlignment="1" applyProtection="1">
      <alignment horizontal="right"/>
    </xf>
    <xf numFmtId="38" fontId="4" fillId="2" borderId="29" xfId="9" applyFont="1" applyFill="1" applyBorder="1" applyAlignment="1" applyProtection="1">
      <alignment horizontal="right"/>
    </xf>
    <xf numFmtId="38" fontId="4" fillId="2" borderId="27" xfId="9" applyFont="1" applyFill="1" applyBorder="1" applyAlignment="1" applyProtection="1">
      <alignment horizontal="right"/>
    </xf>
    <xf numFmtId="38" fontId="4" fillId="2" borderId="30" xfId="9" applyFont="1" applyFill="1" applyBorder="1" applyAlignment="1" applyProtection="1">
      <alignment horizontal="center"/>
    </xf>
    <xf numFmtId="0" fontId="4" fillId="2" borderId="20" xfId="6" applyFont="1" applyFill="1" applyBorder="1" applyAlignment="1" applyProtection="1">
      <alignment horizontal="center" vertical="center" wrapText="1"/>
    </xf>
    <xf numFmtId="38" fontId="4" fillId="2" borderId="36" xfId="9" applyFont="1" applyFill="1" applyBorder="1" applyProtection="1"/>
    <xf numFmtId="38" fontId="4" fillId="2" borderId="10" xfId="6" applyNumberFormat="1" applyFont="1" applyFill="1" applyBorder="1" applyAlignment="1" applyProtection="1">
      <alignment horizontal="right" shrinkToFit="1"/>
    </xf>
    <xf numFmtId="0" fontId="4" fillId="2" borderId="0" xfId="6" applyFont="1" applyFill="1" applyBorder="1" applyProtection="1"/>
    <xf numFmtId="0" fontId="4" fillId="2" borderId="0" xfId="6" applyFont="1" applyFill="1" applyBorder="1" applyAlignment="1" applyProtection="1">
      <alignment horizontal="center" vertical="center" wrapText="1"/>
    </xf>
    <xf numFmtId="9" fontId="3" fillId="2" borderId="0" xfId="6" applyNumberFormat="1" applyFont="1" applyFill="1" applyBorder="1" applyAlignment="1" applyProtection="1">
      <alignment horizontal="left"/>
    </xf>
    <xf numFmtId="38" fontId="8" fillId="2" borderId="40" xfId="9" applyFont="1" applyFill="1" applyBorder="1" applyAlignment="1" applyProtection="1">
      <alignment horizontal="right"/>
    </xf>
    <xf numFmtId="0" fontId="4" fillId="2" borderId="0" xfId="6" applyFont="1" applyFill="1" applyBorder="1" applyAlignment="1" applyProtection="1">
      <alignment horizontal="right"/>
    </xf>
    <xf numFmtId="38" fontId="8" fillId="2" borderId="39" xfId="9" applyFont="1" applyFill="1" applyBorder="1" applyAlignment="1" applyProtection="1">
      <alignment horizontal="center" vertical="center" wrapText="1"/>
    </xf>
    <xf numFmtId="0" fontId="4" fillId="2" borderId="41" xfId="6" applyFont="1" applyFill="1" applyBorder="1" applyAlignment="1" applyProtection="1">
      <alignment horizontal="center" wrapText="1"/>
    </xf>
    <xf numFmtId="0" fontId="4" fillId="2" borderId="11" xfId="6" applyFont="1" applyFill="1" applyBorder="1" applyAlignment="1" applyProtection="1">
      <alignment horizontal="center" wrapText="1"/>
    </xf>
    <xf numFmtId="0" fontId="4" fillId="2" borderId="16" xfId="6" applyFont="1" applyFill="1" applyBorder="1" applyAlignment="1" applyProtection="1">
      <alignment horizontal="center" vertical="center" wrapText="1"/>
    </xf>
    <xf numFmtId="0" fontId="3" fillId="2" borderId="0" xfId="6" applyFont="1" applyFill="1" applyProtection="1"/>
    <xf numFmtId="0" fontId="14" fillId="2" borderId="0" xfId="7" applyFont="1" applyFill="1" applyAlignment="1" applyProtection="1">
      <alignment horizontal="left" vertical="top" wrapText="1"/>
    </xf>
    <xf numFmtId="0" fontId="4" fillId="0" borderId="0" xfId="8" applyFont="1" applyBorder="1" applyAlignment="1" applyProtection="1">
      <alignment horizontal="right" vertical="center" wrapText="1"/>
      <protection locked="0"/>
    </xf>
    <xf numFmtId="0" fontId="6" fillId="0" borderId="0" xfId="8" applyFont="1" applyBorder="1" applyAlignment="1" applyProtection="1">
      <alignment horizontal="left" vertical="center" wrapText="1"/>
    </xf>
    <xf numFmtId="0" fontId="4" fillId="2" borderId="42" xfId="6" applyFont="1" applyFill="1" applyBorder="1" applyAlignment="1" applyProtection="1">
      <alignment horizontal="right"/>
    </xf>
    <xf numFmtId="38" fontId="4" fillId="2" borderId="43" xfId="9" applyFont="1" applyFill="1" applyBorder="1" applyAlignment="1" applyProtection="1">
      <alignment horizontal="center"/>
    </xf>
    <xf numFmtId="0" fontId="4" fillId="2" borderId="5" xfId="6" applyFont="1" applyFill="1" applyBorder="1" applyAlignment="1" applyProtection="1">
      <alignment horizontal="center" vertical="center" wrapText="1"/>
    </xf>
    <xf numFmtId="0" fontId="4" fillId="2" borderId="4" xfId="6" applyFont="1" applyFill="1" applyBorder="1" applyAlignment="1" applyProtection="1">
      <alignment horizontal="center" vertical="center" wrapText="1"/>
    </xf>
    <xf numFmtId="0" fontId="4" fillId="2" borderId="9" xfId="6" applyFont="1" applyFill="1" applyBorder="1" applyAlignment="1" applyProtection="1">
      <alignment horizontal="center" vertical="center" wrapText="1"/>
    </xf>
    <xf numFmtId="9" fontId="15" fillId="2" borderId="0" xfId="6" applyNumberFormat="1" applyFont="1" applyFill="1" applyAlignment="1" applyProtection="1">
      <alignment horizontal="left"/>
    </xf>
    <xf numFmtId="0" fontId="8" fillId="2" borderId="3" xfId="6" applyFont="1" applyFill="1" applyBorder="1" applyAlignment="1" applyProtection="1">
      <alignment horizontal="center"/>
    </xf>
    <xf numFmtId="0" fontId="6" fillId="0" borderId="0" xfId="8" applyFont="1" applyBorder="1" applyAlignment="1" applyProtection="1">
      <alignment horizontal="center" vertical="center" wrapText="1"/>
    </xf>
    <xf numFmtId="38" fontId="8" fillId="2" borderId="37" xfId="9" applyFont="1" applyFill="1" applyBorder="1" applyProtection="1"/>
    <xf numFmtId="0" fontId="4" fillId="2" borderId="0" xfId="0" applyFont="1" applyFill="1" applyAlignment="1" applyProtection="1">
      <alignment vertical="center"/>
    </xf>
    <xf numFmtId="0" fontId="14" fillId="2" borderId="0" xfId="7" applyFont="1" applyFill="1" applyAlignment="1" applyProtection="1">
      <alignment horizontal="left" vertical="center" wrapText="1"/>
    </xf>
    <xf numFmtId="0" fontId="4" fillId="2" borderId="16" xfId="6" applyFont="1" applyFill="1" applyBorder="1" applyAlignment="1" applyProtection="1">
      <alignment horizontal="right"/>
    </xf>
    <xf numFmtId="0" fontId="16" fillId="2" borderId="0" xfId="6" applyFont="1" applyFill="1" applyAlignment="1" applyProtection="1">
      <alignment horizontal="center"/>
    </xf>
    <xf numFmtId="0" fontId="8" fillId="2" borderId="0" xfId="6" applyFont="1" applyFill="1" applyAlignment="1" applyProtection="1">
      <alignment vertical="center"/>
    </xf>
    <xf numFmtId="0" fontId="17" fillId="2" borderId="0" xfId="7" applyFont="1" applyFill="1" applyAlignment="1" applyProtection="1">
      <alignment horizontal="left" vertical="center" wrapText="1"/>
    </xf>
    <xf numFmtId="0" fontId="3" fillId="2" borderId="0" xfId="6" applyFont="1" applyFill="1" applyAlignment="1" applyProtection="1">
      <alignment vertical="center"/>
    </xf>
    <xf numFmtId="0" fontId="14" fillId="2" borderId="0" xfId="7" applyFont="1" applyFill="1" applyAlignment="1" applyProtection="1">
      <alignment vertical="center" wrapText="1"/>
    </xf>
    <xf numFmtId="38" fontId="12" fillId="2" borderId="0" xfId="0" applyNumberFormat="1" applyFont="1" applyFill="1" applyAlignment="1" applyProtection="1">
      <alignment vertical="center"/>
    </xf>
    <xf numFmtId="0" fontId="4" fillId="2" borderId="0" xfId="6" applyFont="1" applyFill="1" applyAlignment="1" applyProtection="1">
      <alignment vertical="center"/>
    </xf>
    <xf numFmtId="0" fontId="8" fillId="2" borderId="0" xfId="0" applyFont="1" applyFill="1" applyAlignment="1" applyProtection="1">
      <alignment vertical="center"/>
    </xf>
    <xf numFmtId="0" fontId="17" fillId="2" borderId="0" xfId="7" applyFont="1" applyFill="1" applyAlignment="1" applyProtection="1">
      <alignment vertical="center" wrapText="1"/>
    </xf>
    <xf numFmtId="0" fontId="9" fillId="2" borderId="0" xfId="0" applyFont="1" applyFill="1" applyProtection="1"/>
    <xf numFmtId="0" fontId="4" fillId="2" borderId="0" xfId="6" applyFont="1" applyFill="1" applyBorder="1" applyAlignment="1" applyProtection="1">
      <alignment horizontal="center" vertical="center"/>
    </xf>
    <xf numFmtId="0" fontId="4" fillId="2" borderId="0" xfId="6" applyFont="1" applyFill="1" applyBorder="1" applyAlignment="1" applyProtection="1"/>
    <xf numFmtId="38" fontId="4" fillId="2" borderId="0" xfId="9" applyFont="1" applyFill="1" applyBorder="1" applyAlignment="1" applyProtection="1">
      <alignment horizontal="center"/>
    </xf>
    <xf numFmtId="38" fontId="4" fillId="2" borderId="0" xfId="9" applyFont="1" applyFill="1" applyBorder="1" applyProtection="1"/>
    <xf numFmtId="38" fontId="4" fillId="2" borderId="0" xfId="9" applyFont="1" applyFill="1" applyBorder="1" applyAlignment="1" applyProtection="1">
      <alignment shrinkToFit="1"/>
    </xf>
    <xf numFmtId="38" fontId="8" fillId="2" borderId="0" xfId="9" applyFont="1" applyFill="1" applyBorder="1" applyProtection="1"/>
    <xf numFmtId="38" fontId="8" fillId="2" borderId="38" xfId="9" applyFont="1" applyFill="1" applyBorder="1" applyAlignment="1" applyProtection="1">
      <alignment horizontal="center" vertical="center" wrapText="1"/>
    </xf>
    <xf numFmtId="38" fontId="8" fillId="2" borderId="0" xfId="9" applyFont="1" applyFill="1" applyBorder="1" applyAlignment="1" applyProtection="1">
      <alignment horizontal="right"/>
    </xf>
    <xf numFmtId="0" fontId="3" fillId="2" borderId="0" xfId="6" applyFont="1" applyFill="1" applyBorder="1" applyAlignment="1" applyProtection="1">
      <alignment horizontal="right"/>
    </xf>
    <xf numFmtId="38" fontId="8" fillId="2" borderId="0" xfId="9" applyFont="1" applyFill="1" applyBorder="1" applyAlignment="1" applyProtection="1">
      <alignment horizontal="center" vertical="center" wrapText="1"/>
    </xf>
    <xf numFmtId="176" fontId="4" fillId="2" borderId="13" xfId="6" applyNumberFormat="1" applyFont="1" applyFill="1" applyBorder="1" applyAlignment="1" applyProtection="1">
      <alignment horizontal="right"/>
    </xf>
    <xf numFmtId="176" fontId="4" fillId="2" borderId="15" xfId="9" applyNumberFormat="1" applyFont="1" applyFill="1" applyBorder="1" applyAlignment="1" applyProtection="1">
      <alignment horizontal="right" shrinkToFit="1"/>
    </xf>
    <xf numFmtId="177" fontId="4" fillId="2" borderId="1" xfId="1" applyNumberFormat="1" applyFont="1" applyFill="1" applyBorder="1" applyAlignment="1" applyProtection="1">
      <alignment horizontal="right" shrinkToFit="1"/>
    </xf>
    <xf numFmtId="177" fontId="4" fillId="2" borderId="3" xfId="1" applyNumberFormat="1" applyFont="1" applyFill="1" applyBorder="1" applyAlignment="1" applyProtection="1">
      <alignment horizontal="right" shrinkToFit="1"/>
    </xf>
    <xf numFmtId="177" fontId="4" fillId="2" borderId="3" xfId="9" applyNumberFormat="1" applyFont="1" applyFill="1" applyBorder="1" applyAlignment="1" applyProtection="1">
      <alignment horizontal="right" shrinkToFit="1"/>
    </xf>
    <xf numFmtId="38" fontId="4" fillId="2" borderId="19" xfId="9" applyFont="1" applyFill="1" applyBorder="1" applyAlignment="1" applyProtection="1">
      <alignment horizontal="center"/>
    </xf>
    <xf numFmtId="38" fontId="4" fillId="2" borderId="0" xfId="9" applyNumberFormat="1" applyFont="1" applyFill="1" applyBorder="1" applyAlignment="1" applyProtection="1">
      <alignment horizontal="center"/>
    </xf>
    <xf numFmtId="0" fontId="4" fillId="2" borderId="5" xfId="6" applyFont="1" applyFill="1" applyBorder="1" applyAlignment="1" applyProtection="1">
      <alignment horizontal="center" vertical="center" wrapText="1"/>
    </xf>
    <xf numFmtId="0" fontId="4" fillId="2" borderId="4" xfId="6" applyFont="1" applyFill="1" applyBorder="1" applyAlignment="1" applyProtection="1">
      <alignment horizontal="center" vertical="center" wrapText="1"/>
    </xf>
    <xf numFmtId="0" fontId="4" fillId="2" borderId="16" xfId="6" applyFont="1" applyFill="1" applyBorder="1" applyAlignment="1" applyProtection="1">
      <alignment horizontal="center" vertical="center" wrapText="1"/>
    </xf>
    <xf numFmtId="0" fontId="6" fillId="0" borderId="0" xfId="8" applyFont="1" applyBorder="1" applyAlignment="1" applyProtection="1">
      <alignment horizontal="center" vertical="center" wrapText="1"/>
    </xf>
    <xf numFmtId="0" fontId="4" fillId="2" borderId="1" xfId="6" applyFont="1" applyFill="1" applyBorder="1" applyAlignment="1" applyProtection="1">
      <alignment horizontal="center" vertical="center"/>
    </xf>
    <xf numFmtId="0" fontId="4" fillId="2" borderId="3" xfId="6" applyFont="1" applyFill="1" applyBorder="1" applyAlignment="1" applyProtection="1">
      <alignment horizontal="center" vertical="center"/>
    </xf>
    <xf numFmtId="38" fontId="6" fillId="2" borderId="52" xfId="9" applyFont="1" applyFill="1" applyBorder="1" applyAlignment="1" applyProtection="1">
      <alignment horizontal="center" vertical="center" shrinkToFit="1"/>
    </xf>
    <xf numFmtId="38" fontId="4" fillId="2" borderId="30" xfId="9" applyFont="1" applyFill="1" applyBorder="1" applyAlignment="1" applyProtection="1">
      <alignment horizontal="center"/>
    </xf>
    <xf numFmtId="0" fontId="16" fillId="2" borderId="0" xfId="6" applyFont="1" applyFill="1" applyAlignment="1" applyProtection="1">
      <alignment horizontal="center"/>
    </xf>
    <xf numFmtId="0" fontId="6" fillId="0" borderId="0" xfId="8" applyFont="1" applyBorder="1" applyAlignment="1" applyProtection="1">
      <alignment horizontal="left" vertical="center" wrapText="1"/>
    </xf>
    <xf numFmtId="0" fontId="4" fillId="2" borderId="9" xfId="6" applyFont="1" applyFill="1" applyBorder="1" applyAlignment="1" applyProtection="1">
      <alignment horizontal="center" vertical="center" wrapText="1"/>
    </xf>
    <xf numFmtId="0" fontId="6" fillId="0" borderId="0" xfId="8" applyFont="1" applyBorder="1" applyAlignment="1" applyProtection="1">
      <alignment horizontal="center" vertical="center" wrapText="1"/>
    </xf>
    <xf numFmtId="0" fontId="4" fillId="2" borderId="1" xfId="6" applyFont="1" applyFill="1" applyBorder="1" applyAlignment="1" applyProtection="1">
      <alignment horizontal="center" vertical="center"/>
    </xf>
    <xf numFmtId="0" fontId="4" fillId="2" borderId="3" xfId="6" applyFont="1" applyFill="1" applyBorder="1" applyAlignment="1" applyProtection="1">
      <alignment horizontal="center" vertical="center"/>
    </xf>
    <xf numFmtId="38" fontId="4" fillId="2" borderId="30" xfId="9" applyFont="1" applyFill="1" applyBorder="1" applyAlignment="1" applyProtection="1">
      <alignment horizontal="center"/>
    </xf>
    <xf numFmtId="0" fontId="16" fillId="2" borderId="0" xfId="6" applyFont="1" applyFill="1" applyAlignment="1" applyProtection="1">
      <alignment horizontal="center"/>
    </xf>
    <xf numFmtId="38" fontId="4" fillId="2" borderId="19" xfId="9" applyFont="1" applyFill="1" applyBorder="1" applyAlignment="1" applyProtection="1">
      <alignment horizontal="center"/>
    </xf>
    <xf numFmtId="38" fontId="4" fillId="2" borderId="0" xfId="9" applyNumberFormat="1" applyFont="1" applyFill="1" applyBorder="1" applyAlignment="1" applyProtection="1">
      <alignment horizontal="center"/>
    </xf>
    <xf numFmtId="0" fontId="4" fillId="2" borderId="5" xfId="6" applyFont="1" applyFill="1" applyBorder="1" applyAlignment="1" applyProtection="1">
      <alignment horizontal="center" vertical="center" wrapText="1"/>
    </xf>
    <xf numFmtId="0" fontId="4" fillId="2" borderId="4" xfId="6" applyFont="1" applyFill="1" applyBorder="1" applyAlignment="1" applyProtection="1">
      <alignment horizontal="center" vertical="center" wrapText="1"/>
    </xf>
    <xf numFmtId="0" fontId="4" fillId="2" borderId="16" xfId="6" applyFont="1" applyFill="1" applyBorder="1" applyAlignment="1" applyProtection="1">
      <alignment horizontal="center" vertical="center" wrapText="1"/>
    </xf>
    <xf numFmtId="0" fontId="4" fillId="2" borderId="9" xfId="6" applyFont="1" applyFill="1" applyBorder="1" applyAlignment="1" applyProtection="1">
      <alignment horizontal="center" vertical="center" wrapText="1"/>
    </xf>
    <xf numFmtId="0" fontId="6" fillId="0" borderId="0" xfId="8" applyFont="1" applyBorder="1" applyAlignment="1" applyProtection="1">
      <alignment horizontal="left" vertical="center" wrapText="1"/>
    </xf>
    <xf numFmtId="38" fontId="4" fillId="2" borderId="16" xfId="9" applyFont="1" applyFill="1" applyBorder="1" applyAlignment="1" applyProtection="1">
      <alignment horizontal="right"/>
    </xf>
    <xf numFmtId="38" fontId="4" fillId="2" borderId="57" xfId="9" applyFont="1" applyFill="1" applyBorder="1" applyAlignment="1" applyProtection="1">
      <alignment horizontal="right"/>
    </xf>
    <xf numFmtId="38" fontId="4" fillId="2" borderId="20" xfId="9" applyFont="1" applyFill="1" applyBorder="1" applyAlignment="1" applyProtection="1">
      <alignment horizontal="right"/>
    </xf>
    <xf numFmtId="38" fontId="4" fillId="2" borderId="19" xfId="9" applyNumberFormat="1" applyFont="1" applyFill="1" applyBorder="1" applyAlignment="1" applyProtection="1">
      <alignment horizontal="center"/>
    </xf>
    <xf numFmtId="38" fontId="4" fillId="2" borderId="62" xfId="9" applyFont="1" applyFill="1" applyBorder="1" applyAlignment="1" applyProtection="1">
      <alignment horizontal="right"/>
    </xf>
    <xf numFmtId="38" fontId="4" fillId="2" borderId="30" xfId="9" applyFont="1" applyFill="1" applyBorder="1" applyAlignment="1" applyProtection="1">
      <alignment horizontal="center"/>
    </xf>
    <xf numFmtId="0" fontId="16" fillId="2" borderId="0" xfId="6" applyFont="1" applyFill="1" applyAlignment="1" applyProtection="1">
      <alignment horizontal="center"/>
    </xf>
    <xf numFmtId="0" fontId="6" fillId="0" borderId="0" xfId="8" applyFont="1" applyBorder="1" applyAlignment="1" applyProtection="1">
      <alignment horizontal="center" vertical="center" wrapText="1"/>
    </xf>
    <xf numFmtId="0" fontId="4" fillId="2" borderId="1" xfId="6" applyFont="1" applyFill="1" applyBorder="1" applyAlignment="1" applyProtection="1">
      <alignment horizontal="center" vertical="center"/>
    </xf>
    <xf numFmtId="0" fontId="4" fillId="2" borderId="3" xfId="6" applyFont="1" applyFill="1" applyBorder="1" applyAlignment="1" applyProtection="1">
      <alignment horizontal="center" vertical="center"/>
    </xf>
    <xf numFmtId="38" fontId="4" fillId="2" borderId="4" xfId="1" applyFont="1" applyFill="1" applyBorder="1" applyAlignment="1" applyProtection="1">
      <alignment horizontal="right"/>
    </xf>
    <xf numFmtId="38" fontId="4" fillId="2" borderId="3" xfId="1" applyFont="1" applyFill="1" applyBorder="1" applyAlignment="1" applyProtection="1">
      <alignment horizontal="right"/>
    </xf>
    <xf numFmtId="0" fontId="8" fillId="2" borderId="0" xfId="0" applyFont="1" applyFill="1" applyProtection="1"/>
    <xf numFmtId="0" fontId="17" fillId="2" borderId="0" xfId="6" applyFont="1" applyFill="1" applyAlignment="1" applyProtection="1">
      <alignment horizontal="right"/>
    </xf>
    <xf numFmtId="0" fontId="17" fillId="2" borderId="0" xfId="6" applyFont="1" applyFill="1" applyProtection="1"/>
    <xf numFmtId="0" fontId="9" fillId="2" borderId="0" xfId="6" applyFont="1" applyFill="1" applyProtection="1"/>
    <xf numFmtId="0" fontId="9" fillId="2" borderId="0" xfId="0" applyFont="1" applyFill="1" applyAlignment="1" applyProtection="1">
      <alignment vertical="center"/>
    </xf>
    <xf numFmtId="0" fontId="22" fillId="0" borderId="0" xfId="0" applyFont="1" applyBorder="1" applyAlignment="1">
      <alignment horizontal="center" vertical="center"/>
    </xf>
    <xf numFmtId="38" fontId="9" fillId="2" borderId="0" xfId="1" applyFont="1" applyFill="1" applyBorder="1" applyAlignment="1" applyProtection="1">
      <alignment horizontal="center" vertical="center"/>
    </xf>
    <xf numFmtId="0" fontId="9" fillId="2" borderId="0" xfId="0" applyFont="1" applyFill="1" applyBorder="1" applyAlignment="1" applyProtection="1">
      <alignment vertical="center"/>
    </xf>
    <xf numFmtId="38" fontId="9" fillId="2" borderId="0" xfId="1" applyFont="1" applyFill="1" applyBorder="1" applyAlignment="1" applyProtection="1">
      <alignment vertical="center"/>
    </xf>
    <xf numFmtId="0" fontId="9" fillId="2" borderId="74" xfId="6" applyFont="1" applyFill="1" applyBorder="1" applyProtection="1"/>
    <xf numFmtId="0" fontId="9" fillId="2" borderId="81" xfId="6" applyFont="1" applyFill="1" applyBorder="1" applyProtection="1"/>
    <xf numFmtId="0" fontId="9" fillId="2" borderId="2" xfId="6" applyFont="1" applyFill="1" applyBorder="1" applyProtection="1"/>
    <xf numFmtId="0" fontId="23" fillId="2" borderId="0" xfId="6" applyFont="1" applyFill="1" applyProtection="1"/>
    <xf numFmtId="40" fontId="4" fillId="2" borderId="1" xfId="1" applyNumberFormat="1" applyFont="1" applyFill="1" applyBorder="1" applyAlignment="1" applyProtection="1">
      <alignment horizontal="right" shrinkToFit="1"/>
    </xf>
    <xf numFmtId="40" fontId="4" fillId="2" borderId="11" xfId="1" applyNumberFormat="1" applyFont="1" applyFill="1" applyBorder="1" applyAlignment="1" applyProtection="1">
      <alignment horizontal="right" shrinkToFit="1"/>
    </xf>
    <xf numFmtId="40" fontId="4" fillId="2" borderId="3" xfId="1" applyNumberFormat="1" applyFont="1" applyFill="1" applyBorder="1" applyAlignment="1" applyProtection="1">
      <alignment horizontal="right" shrinkToFit="1"/>
    </xf>
    <xf numFmtId="40" fontId="4" fillId="2" borderId="16" xfId="1" applyNumberFormat="1" applyFont="1" applyFill="1" applyBorder="1" applyAlignment="1" applyProtection="1">
      <alignment horizontal="right" shrinkToFit="1"/>
    </xf>
    <xf numFmtId="38" fontId="4" fillId="2" borderId="15" xfId="1" applyFont="1" applyFill="1" applyBorder="1" applyAlignment="1" applyProtection="1">
      <alignment horizontal="right" shrinkToFit="1"/>
    </xf>
    <xf numFmtId="40" fontId="4" fillId="2" borderId="15" xfId="1" applyNumberFormat="1" applyFont="1" applyFill="1" applyBorder="1" applyAlignment="1" applyProtection="1">
      <alignment shrinkToFit="1"/>
    </xf>
    <xf numFmtId="40" fontId="4" fillId="2" borderId="15" xfId="1" applyNumberFormat="1" applyFont="1" applyFill="1" applyBorder="1" applyAlignment="1" applyProtection="1">
      <alignment horizontal="right" shrinkToFit="1"/>
    </xf>
    <xf numFmtId="38" fontId="4" fillId="2" borderId="2" xfId="1" applyFont="1" applyFill="1" applyBorder="1" applyAlignment="1" applyProtection="1">
      <alignment horizontal="right" shrinkToFit="1"/>
    </xf>
    <xf numFmtId="38" fontId="4" fillId="2" borderId="10" xfId="1" applyFont="1" applyFill="1" applyBorder="1" applyAlignment="1" applyProtection="1">
      <alignment horizontal="right" shrinkToFit="1"/>
    </xf>
    <xf numFmtId="40" fontId="9" fillId="2" borderId="0" xfId="1" applyNumberFormat="1" applyFont="1" applyFill="1" applyBorder="1" applyAlignment="1" applyProtection="1">
      <alignment vertical="center"/>
    </xf>
    <xf numFmtId="40" fontId="8" fillId="2" borderId="0" xfId="1" applyNumberFormat="1" applyFont="1" applyFill="1" applyAlignment="1" applyProtection="1">
      <alignment vertical="center"/>
    </xf>
    <xf numFmtId="40" fontId="8" fillId="2" borderId="0" xfId="1" applyNumberFormat="1" applyFont="1" applyFill="1" applyProtection="1"/>
    <xf numFmtId="40" fontId="17" fillId="2" borderId="0" xfId="1" applyNumberFormat="1" applyFont="1" applyFill="1" applyProtection="1"/>
    <xf numFmtId="38" fontId="9" fillId="2" borderId="75" xfId="1" applyFont="1" applyFill="1" applyBorder="1" applyProtection="1"/>
    <xf numFmtId="38" fontId="9" fillId="2" borderId="80" xfId="1" applyFont="1" applyFill="1" applyBorder="1" applyProtection="1"/>
    <xf numFmtId="38" fontId="9" fillId="2" borderId="28" xfId="1" applyFont="1" applyFill="1" applyBorder="1" applyProtection="1"/>
    <xf numFmtId="38" fontId="9" fillId="2" borderId="27" xfId="1" applyFont="1" applyFill="1" applyBorder="1" applyProtection="1"/>
    <xf numFmtId="38" fontId="9" fillId="2" borderId="55" xfId="0" applyNumberFormat="1" applyFont="1" applyFill="1" applyBorder="1" applyAlignment="1" applyProtection="1">
      <alignment vertical="center"/>
    </xf>
    <xf numFmtId="38" fontId="9" fillId="2" borderId="65" xfId="0" applyNumberFormat="1" applyFont="1" applyFill="1" applyBorder="1" applyAlignment="1" applyProtection="1">
      <alignment vertical="center"/>
    </xf>
    <xf numFmtId="0" fontId="4" fillId="2" borderId="9" xfId="6" applyFont="1" applyFill="1" applyBorder="1" applyAlignment="1" applyProtection="1">
      <alignment horizontal="right"/>
    </xf>
    <xf numFmtId="38" fontId="4" fillId="2" borderId="51" xfId="9" applyFont="1" applyFill="1" applyBorder="1" applyAlignment="1" applyProtection="1">
      <alignment horizontal="center"/>
    </xf>
    <xf numFmtId="40" fontId="4" fillId="3" borderId="44" xfId="1" applyNumberFormat="1" applyFont="1" applyFill="1" applyBorder="1" applyAlignment="1" applyProtection="1">
      <alignment horizontal="right"/>
      <protection locked="0"/>
    </xf>
    <xf numFmtId="40" fontId="4" fillId="3" borderId="32" xfId="1" applyNumberFormat="1" applyFont="1" applyFill="1" applyBorder="1" applyAlignment="1" applyProtection="1">
      <alignment horizontal="right"/>
      <protection locked="0"/>
    </xf>
    <xf numFmtId="40" fontId="4" fillId="3" borderId="33" xfId="1" applyNumberFormat="1" applyFont="1" applyFill="1" applyBorder="1" applyAlignment="1" applyProtection="1">
      <alignment horizontal="right"/>
      <protection locked="0"/>
    </xf>
    <xf numFmtId="40" fontId="4" fillId="3" borderId="34" xfId="1" applyNumberFormat="1" applyFont="1" applyFill="1" applyBorder="1" applyAlignment="1" applyProtection="1">
      <alignment horizontal="right"/>
      <protection locked="0"/>
    </xf>
    <xf numFmtId="40" fontId="4" fillId="3" borderId="35" xfId="1" applyNumberFormat="1" applyFont="1" applyFill="1" applyBorder="1" applyAlignment="1" applyProtection="1">
      <alignment horizontal="right"/>
      <protection locked="0"/>
    </xf>
    <xf numFmtId="38" fontId="4" fillId="2" borderId="93" xfId="9" applyFont="1" applyFill="1" applyBorder="1" applyProtection="1"/>
    <xf numFmtId="38" fontId="6" fillId="2" borderId="79" xfId="9" applyFont="1" applyFill="1" applyBorder="1" applyAlignment="1" applyProtection="1">
      <alignment horizontal="center" vertical="center" shrinkToFit="1"/>
    </xf>
    <xf numFmtId="40" fontId="4" fillId="3" borderId="54" xfId="1" applyNumberFormat="1" applyFont="1" applyFill="1" applyBorder="1" applyAlignment="1" applyProtection="1">
      <alignment horizontal="right"/>
      <protection locked="0"/>
    </xf>
    <xf numFmtId="40" fontId="4" fillId="3" borderId="31" xfId="1" applyNumberFormat="1" applyFont="1" applyFill="1" applyBorder="1" applyAlignment="1" applyProtection="1">
      <alignment horizontal="right"/>
      <protection locked="0"/>
    </xf>
    <xf numFmtId="40" fontId="4" fillId="3" borderId="59" xfId="1" applyNumberFormat="1" applyFont="1" applyFill="1" applyBorder="1" applyAlignment="1" applyProtection="1">
      <alignment horizontal="right"/>
      <protection locked="0"/>
    </xf>
    <xf numFmtId="40" fontId="4" fillId="2" borderId="86" xfId="1" applyNumberFormat="1" applyFont="1" applyFill="1" applyBorder="1" applyAlignment="1" applyProtection="1">
      <alignment shrinkToFit="1"/>
    </xf>
    <xf numFmtId="0" fontId="9" fillId="2" borderId="75" xfId="1" quotePrefix="1" applyNumberFormat="1" applyFont="1" applyFill="1" applyBorder="1" applyAlignment="1" applyProtection="1">
      <alignment horizontal="right" vertical="center"/>
    </xf>
    <xf numFmtId="38" fontId="4" fillId="2" borderId="25" xfId="9" applyFont="1" applyFill="1" applyBorder="1" applyAlignment="1" applyProtection="1">
      <alignment horizontal="center"/>
    </xf>
    <xf numFmtId="38" fontId="4" fillId="2" borderId="26" xfId="9" applyFont="1" applyFill="1" applyBorder="1" applyAlignment="1" applyProtection="1">
      <alignment shrinkToFit="1"/>
    </xf>
    <xf numFmtId="40" fontId="4" fillId="3" borderId="31" xfId="9" applyNumberFormat="1" applyFont="1" applyFill="1" applyBorder="1" applyAlignment="1" applyProtection="1">
      <alignment horizontal="right"/>
      <protection locked="0"/>
    </xf>
    <xf numFmtId="40" fontId="4" fillId="3" borderId="34" xfId="9" applyNumberFormat="1" applyFont="1" applyFill="1" applyBorder="1" applyAlignment="1" applyProtection="1">
      <alignment horizontal="right"/>
      <protection locked="0"/>
    </xf>
    <xf numFmtId="40" fontId="4" fillId="3" borderId="35" xfId="9" applyNumberFormat="1" applyFont="1" applyFill="1" applyBorder="1" applyAlignment="1" applyProtection="1">
      <alignment horizontal="right"/>
      <protection locked="0"/>
    </xf>
    <xf numFmtId="0" fontId="8" fillId="2" borderId="0" xfId="0" applyFont="1" applyFill="1" applyAlignment="1" applyProtection="1">
      <alignment horizontal="left" vertical="center"/>
    </xf>
    <xf numFmtId="0" fontId="4" fillId="2" borderId="16" xfId="6" applyFont="1" applyFill="1" applyBorder="1" applyAlignment="1" applyProtection="1">
      <alignment horizontal="center" vertical="center" wrapText="1"/>
    </xf>
    <xf numFmtId="40" fontId="9" fillId="4" borderId="66" xfId="1" applyNumberFormat="1" applyFont="1" applyFill="1" applyBorder="1" applyProtection="1"/>
    <xf numFmtId="40" fontId="9" fillId="4" borderId="67" xfId="1" applyNumberFormat="1" applyFont="1" applyFill="1" applyBorder="1" applyProtection="1"/>
    <xf numFmtId="40" fontId="9" fillId="4" borderId="68" xfId="1" applyNumberFormat="1" applyFont="1" applyFill="1" applyBorder="1" applyProtection="1"/>
    <xf numFmtId="40" fontId="9" fillId="4" borderId="70" xfId="1" applyNumberFormat="1" applyFont="1" applyFill="1" applyBorder="1" applyProtection="1"/>
    <xf numFmtId="38" fontId="8" fillId="2" borderId="103" xfId="9" applyFont="1" applyFill="1" applyBorder="1" applyAlignment="1" applyProtection="1">
      <alignment horizontal="center" vertical="center" wrapText="1"/>
    </xf>
    <xf numFmtId="176" fontId="4" fillId="2" borderId="16" xfId="6" applyNumberFormat="1" applyFont="1" applyFill="1" applyBorder="1" applyAlignment="1" applyProtection="1">
      <alignment horizontal="right"/>
    </xf>
    <xf numFmtId="178" fontId="4" fillId="2" borderId="3" xfId="9" applyNumberFormat="1" applyFont="1" applyFill="1" applyBorder="1" applyAlignment="1" applyProtection="1">
      <alignment horizontal="right" shrinkToFit="1"/>
    </xf>
    <xf numFmtId="178" fontId="4" fillId="2" borderId="4" xfId="9" applyNumberFormat="1" applyFont="1" applyFill="1" applyBorder="1" applyAlignment="1" applyProtection="1">
      <alignment horizontal="right" shrinkToFit="1"/>
    </xf>
    <xf numFmtId="38" fontId="4" fillId="2" borderId="0" xfId="9" applyFont="1" applyFill="1" applyBorder="1" applyAlignment="1" applyProtection="1">
      <alignment horizontal="center"/>
    </xf>
    <xf numFmtId="9" fontId="21" fillId="2" borderId="0" xfId="6" applyNumberFormat="1" applyFont="1" applyFill="1" applyAlignment="1" applyProtection="1">
      <alignment horizontal="left" vertical="center"/>
    </xf>
    <xf numFmtId="0" fontId="17" fillId="2" borderId="0" xfId="6" applyFont="1" applyFill="1" applyAlignment="1" applyProtection="1">
      <alignment vertical="center"/>
    </xf>
    <xf numFmtId="0" fontId="22" fillId="0" borderId="0" xfId="0" applyFont="1" applyBorder="1" applyAlignment="1">
      <alignment horizontal="left" vertical="center"/>
    </xf>
    <xf numFmtId="38" fontId="6" fillId="2" borderId="61" xfId="9" applyFont="1" applyFill="1" applyBorder="1" applyAlignment="1" applyProtection="1">
      <alignment vertical="center" shrinkToFit="1"/>
    </xf>
    <xf numFmtId="38" fontId="6" fillId="2" borderId="55" xfId="9" applyFont="1" applyFill="1" applyBorder="1" applyAlignment="1" applyProtection="1">
      <alignment horizontal="center" vertical="center" shrinkToFit="1"/>
    </xf>
    <xf numFmtId="0" fontId="9" fillId="2" borderId="109" xfId="6" applyFont="1" applyFill="1" applyBorder="1" applyProtection="1"/>
    <xf numFmtId="0" fontId="9" fillId="2" borderId="110" xfId="6" applyFont="1" applyFill="1" applyBorder="1" applyProtection="1"/>
    <xf numFmtId="0" fontId="9" fillId="2" borderId="55" xfId="6" applyFont="1" applyFill="1" applyBorder="1" applyProtection="1"/>
    <xf numFmtId="0" fontId="9" fillId="2" borderId="65" xfId="6" applyFont="1" applyFill="1" applyBorder="1" applyProtection="1"/>
    <xf numFmtId="40" fontId="4" fillId="2" borderId="0" xfId="1" applyNumberFormat="1" applyFont="1" applyFill="1" applyProtection="1"/>
    <xf numFmtId="40" fontId="16" fillId="2" borderId="0" xfId="1" applyNumberFormat="1" applyFont="1" applyFill="1" applyAlignment="1" applyProtection="1">
      <alignment horizontal="center"/>
    </xf>
    <xf numFmtId="40" fontId="4" fillId="2" borderId="5" xfId="1" applyNumberFormat="1" applyFont="1" applyFill="1" applyBorder="1" applyAlignment="1" applyProtection="1">
      <alignment horizontal="center" vertical="center" wrapText="1"/>
    </xf>
    <xf numFmtId="40" fontId="4" fillId="2" borderId="11" xfId="1" applyNumberFormat="1" applyFont="1" applyFill="1" applyBorder="1" applyAlignment="1" applyProtection="1">
      <alignment horizontal="center" wrapText="1"/>
    </xf>
    <xf numFmtId="40" fontId="4" fillId="2" borderId="26" xfId="1" applyNumberFormat="1" applyFont="1" applyFill="1" applyBorder="1" applyProtection="1"/>
    <xf numFmtId="40" fontId="4" fillId="2" borderId="0" xfId="1" applyNumberFormat="1" applyFont="1" applyFill="1" applyBorder="1" applyProtection="1"/>
    <xf numFmtId="40" fontId="3" fillId="2" borderId="0" xfId="1" applyNumberFormat="1" applyFont="1" applyFill="1" applyAlignment="1" applyProtection="1">
      <alignment vertical="center"/>
    </xf>
    <xf numFmtId="40" fontId="14" fillId="2" borderId="0" xfId="1" applyNumberFormat="1" applyFont="1" applyFill="1" applyAlignment="1" applyProtection="1">
      <alignment vertical="center" wrapText="1"/>
    </xf>
    <xf numFmtId="40" fontId="17" fillId="2" borderId="0" xfId="1" applyNumberFormat="1" applyFont="1" applyFill="1" applyAlignment="1" applyProtection="1">
      <alignment vertical="center" wrapText="1"/>
    </xf>
    <xf numFmtId="40" fontId="14" fillId="2" borderId="0" xfId="1" applyNumberFormat="1" applyFont="1" applyFill="1" applyAlignment="1" applyProtection="1">
      <alignment horizontal="left" vertical="center" wrapText="1"/>
    </xf>
    <xf numFmtId="40" fontId="4" fillId="2" borderId="0" xfId="1" applyNumberFormat="1" applyFont="1" applyFill="1" applyAlignment="1" applyProtection="1">
      <alignment vertical="center"/>
    </xf>
    <xf numFmtId="40" fontId="6" fillId="0" borderId="0" xfId="1" applyNumberFormat="1" applyFont="1" applyBorder="1" applyAlignment="1" applyProtection="1">
      <alignment horizontal="center" vertical="center" wrapText="1"/>
    </xf>
    <xf numFmtId="40" fontId="4" fillId="2" borderId="23" xfId="1" applyNumberFormat="1" applyFont="1" applyFill="1" applyBorder="1" applyProtection="1"/>
    <xf numFmtId="38" fontId="9" fillId="2" borderId="59" xfId="6" applyNumberFormat="1" applyFont="1" applyFill="1" applyBorder="1" applyAlignment="1" applyProtection="1">
      <alignment horizontal="right" vertical="center"/>
    </xf>
    <xf numFmtId="38" fontId="9" fillId="2" borderId="59" xfId="1" applyFont="1" applyFill="1" applyBorder="1" applyAlignment="1" applyProtection="1">
      <alignment horizontal="right" vertical="center"/>
    </xf>
    <xf numFmtId="40" fontId="10" fillId="0" borderId="0" xfId="1" applyNumberFormat="1" applyFont="1" applyBorder="1" applyAlignment="1" applyProtection="1">
      <alignment horizontal="left" vertical="center" wrapText="1"/>
    </xf>
    <xf numFmtId="40" fontId="4" fillId="2" borderId="13" xfId="1" applyNumberFormat="1" applyFont="1" applyFill="1" applyBorder="1" applyAlignment="1" applyProtection="1">
      <alignment horizontal="right"/>
    </xf>
    <xf numFmtId="40" fontId="4" fillId="2" borderId="36" xfId="1" applyNumberFormat="1" applyFont="1" applyFill="1" applyBorder="1" applyProtection="1"/>
    <xf numFmtId="40" fontId="4" fillId="2" borderId="55" xfId="1" applyNumberFormat="1" applyFont="1" applyFill="1" applyBorder="1" applyAlignment="1" applyProtection="1">
      <alignment horizontal="right" shrinkToFit="1"/>
    </xf>
    <xf numFmtId="40" fontId="4" fillId="2" borderId="17" xfId="1" applyNumberFormat="1" applyFont="1" applyFill="1" applyBorder="1" applyAlignment="1" applyProtection="1">
      <alignment horizontal="right" shrinkToFit="1"/>
    </xf>
    <xf numFmtId="40" fontId="4" fillId="2" borderId="58" xfId="1" applyNumberFormat="1" applyFont="1" applyFill="1" applyBorder="1" applyAlignment="1" applyProtection="1">
      <alignment horizontal="right" shrinkToFit="1"/>
    </xf>
    <xf numFmtId="40" fontId="4" fillId="2" borderId="41" xfId="1" applyNumberFormat="1" applyFont="1" applyFill="1" applyBorder="1" applyAlignment="1" applyProtection="1">
      <alignment horizontal="right" shrinkToFit="1"/>
    </xf>
    <xf numFmtId="40" fontId="4" fillId="2" borderId="56" xfId="1" applyNumberFormat="1" applyFont="1" applyFill="1" applyBorder="1" applyAlignment="1" applyProtection="1">
      <alignment horizontal="right" shrinkToFit="1"/>
    </xf>
    <xf numFmtId="180" fontId="4" fillId="2" borderId="1" xfId="1" applyNumberFormat="1" applyFont="1" applyFill="1" applyBorder="1" applyAlignment="1" applyProtection="1">
      <alignment horizontal="right" shrinkToFit="1"/>
    </xf>
    <xf numFmtId="180" fontId="4" fillId="2" borderId="89" xfId="1" applyNumberFormat="1" applyFont="1" applyFill="1" applyBorder="1" applyAlignment="1" applyProtection="1">
      <alignment horizontal="right" shrinkToFit="1"/>
    </xf>
    <xf numFmtId="180" fontId="4" fillId="2" borderId="28" xfId="1" applyNumberFormat="1" applyFont="1" applyFill="1" applyBorder="1" applyAlignment="1" applyProtection="1">
      <alignment horizontal="right" shrinkToFit="1"/>
    </xf>
    <xf numFmtId="180" fontId="4" fillId="2" borderId="57" xfId="1" applyNumberFormat="1" applyFont="1" applyFill="1" applyBorder="1" applyAlignment="1" applyProtection="1">
      <alignment horizontal="right" shrinkToFit="1"/>
    </xf>
    <xf numFmtId="180" fontId="4" fillId="2" borderId="27" xfId="1" applyNumberFormat="1" applyFont="1" applyFill="1" applyBorder="1" applyAlignment="1" applyProtection="1">
      <alignment horizontal="right" shrinkToFit="1"/>
    </xf>
    <xf numFmtId="38" fontId="9" fillId="2" borderId="31" xfId="1" applyFont="1" applyFill="1" applyBorder="1" applyAlignment="1" applyProtection="1">
      <alignment horizontal="right" vertical="center"/>
    </xf>
    <xf numFmtId="38" fontId="9" fillId="2" borderId="33" xfId="1" applyFont="1" applyFill="1" applyBorder="1" applyAlignment="1" applyProtection="1">
      <alignment horizontal="right" vertical="center"/>
    </xf>
    <xf numFmtId="38" fontId="9" fillId="2" borderId="35" xfId="1" applyFont="1" applyFill="1" applyBorder="1" applyAlignment="1" applyProtection="1">
      <alignment horizontal="right" vertical="center"/>
    </xf>
    <xf numFmtId="0" fontId="25" fillId="0" borderId="90" xfId="0" applyFont="1" applyBorder="1" applyAlignment="1">
      <alignment horizontal="right" vertical="center"/>
    </xf>
    <xf numFmtId="0" fontId="25" fillId="0" borderId="91" xfId="0" applyFont="1" applyBorder="1" applyAlignment="1">
      <alignment horizontal="right" vertical="center"/>
    </xf>
    <xf numFmtId="0" fontId="25" fillId="0" borderId="92" xfId="0" applyFont="1" applyBorder="1" applyAlignment="1">
      <alignment horizontal="right" vertical="center"/>
    </xf>
    <xf numFmtId="40" fontId="22" fillId="4" borderId="44" xfId="1" applyNumberFormat="1" applyFont="1" applyFill="1" applyBorder="1" applyAlignment="1">
      <alignment horizontal="center" vertical="center"/>
    </xf>
    <xf numFmtId="40" fontId="22" fillId="4" borderId="59" xfId="1" applyNumberFormat="1" applyFont="1" applyFill="1" applyBorder="1" applyAlignment="1">
      <alignment horizontal="center" vertical="center"/>
    </xf>
    <xf numFmtId="40" fontId="22" fillId="4" borderId="84" xfId="1" applyNumberFormat="1" applyFont="1" applyFill="1" applyBorder="1" applyAlignment="1">
      <alignment horizontal="center" vertical="center"/>
    </xf>
    <xf numFmtId="0" fontId="24" fillId="2" borderId="90" xfId="6" applyFont="1" applyFill="1" applyBorder="1" applyAlignment="1" applyProtection="1">
      <alignment horizontal="right" vertical="center"/>
    </xf>
    <xf numFmtId="0" fontId="24" fillId="2" borderId="91" xfId="6" applyFont="1" applyFill="1" applyBorder="1" applyAlignment="1" applyProtection="1">
      <alignment horizontal="right" vertical="center"/>
    </xf>
    <xf numFmtId="0" fontId="24" fillId="2" borderId="92" xfId="6" applyFont="1" applyFill="1" applyBorder="1" applyAlignment="1" applyProtection="1">
      <alignment horizontal="right" vertical="center"/>
    </xf>
    <xf numFmtId="38" fontId="22" fillId="2" borderId="106" xfId="1" applyFont="1" applyFill="1" applyBorder="1" applyAlignment="1">
      <alignment horizontal="center" vertical="center"/>
    </xf>
    <xf numFmtId="38" fontId="22" fillId="2" borderId="107" xfId="1" applyFont="1" applyFill="1" applyBorder="1" applyAlignment="1">
      <alignment horizontal="center" vertical="center"/>
    </xf>
    <xf numFmtId="38" fontId="22" fillId="2" borderId="108" xfId="1" applyFont="1" applyFill="1" applyBorder="1" applyAlignment="1">
      <alignment horizontal="center" vertical="center"/>
    </xf>
    <xf numFmtId="0" fontId="22" fillId="0" borderId="71" xfId="0" applyFont="1" applyBorder="1" applyAlignment="1">
      <alignment horizontal="center" vertical="center"/>
    </xf>
    <xf numFmtId="0" fontId="22" fillId="0" borderId="38" xfId="0" applyFont="1" applyBorder="1" applyAlignment="1">
      <alignment horizontal="center" vertical="center"/>
    </xf>
    <xf numFmtId="0" fontId="22" fillId="0" borderId="40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</xf>
    <xf numFmtId="0" fontId="9" fillId="2" borderId="68" xfId="0" applyFont="1" applyFill="1" applyBorder="1" applyAlignment="1" applyProtection="1">
      <alignment horizontal="center" vertical="center"/>
    </xf>
    <xf numFmtId="0" fontId="9" fillId="2" borderId="89" xfId="0" applyFont="1" applyFill="1" applyBorder="1" applyAlignment="1" applyProtection="1">
      <alignment horizontal="center" vertical="center"/>
    </xf>
    <xf numFmtId="0" fontId="9" fillId="2" borderId="70" xfId="0" applyFont="1" applyFill="1" applyBorder="1" applyAlignment="1" applyProtection="1">
      <alignment horizontal="center" vertical="center"/>
    </xf>
    <xf numFmtId="0" fontId="22" fillId="0" borderId="44" xfId="0" applyFont="1" applyBorder="1" applyAlignment="1">
      <alignment horizontal="center" vertical="center"/>
    </xf>
    <xf numFmtId="0" fontId="22" fillId="0" borderId="34" xfId="0" applyFont="1" applyBorder="1" applyAlignment="1">
      <alignment horizontal="center" vertical="center"/>
    </xf>
    <xf numFmtId="49" fontId="22" fillId="0" borderId="32" xfId="0" applyNumberFormat="1" applyFont="1" applyBorder="1" applyAlignment="1">
      <alignment horizontal="center" vertical="center"/>
    </xf>
    <xf numFmtId="49" fontId="22" fillId="0" borderId="34" xfId="0" applyNumberFormat="1" applyFont="1" applyBorder="1" applyAlignment="1">
      <alignment horizontal="center" vertical="center"/>
    </xf>
    <xf numFmtId="49" fontId="22" fillId="0" borderId="84" xfId="0" applyNumberFormat="1" applyFont="1" applyBorder="1" applyAlignment="1">
      <alignment horizontal="center" vertical="center"/>
    </xf>
    <xf numFmtId="0" fontId="22" fillId="0" borderId="72" xfId="0" applyFont="1" applyBorder="1" applyAlignment="1">
      <alignment horizontal="center" vertical="center"/>
    </xf>
    <xf numFmtId="0" fontId="22" fillId="0" borderId="73" xfId="0" applyFont="1" applyBorder="1" applyAlignment="1">
      <alignment horizontal="center" vertical="center"/>
    </xf>
    <xf numFmtId="0" fontId="22" fillId="0" borderId="52" xfId="0" applyFont="1" applyBorder="1" applyAlignment="1">
      <alignment horizontal="center" vertical="center"/>
    </xf>
    <xf numFmtId="0" fontId="22" fillId="0" borderId="99" xfId="0" applyFont="1" applyBorder="1" applyAlignment="1">
      <alignment horizontal="center" vertical="center"/>
    </xf>
    <xf numFmtId="0" fontId="22" fillId="0" borderId="82" xfId="0" applyFont="1" applyBorder="1" applyAlignment="1">
      <alignment horizontal="center" vertical="center"/>
    </xf>
    <xf numFmtId="0" fontId="22" fillId="0" borderId="83" xfId="0" applyFont="1" applyBorder="1" applyAlignment="1">
      <alignment horizontal="center" vertical="center"/>
    </xf>
    <xf numFmtId="49" fontId="22" fillId="0" borderId="44" xfId="0" applyNumberFormat="1" applyFont="1" applyBorder="1" applyAlignment="1">
      <alignment horizontal="center" vertical="center"/>
    </xf>
    <xf numFmtId="49" fontId="22" fillId="0" borderId="59" xfId="0" applyNumberFormat="1" applyFont="1" applyBorder="1" applyAlignment="1">
      <alignment horizontal="center" vertical="center"/>
    </xf>
    <xf numFmtId="0" fontId="9" fillId="2" borderId="44" xfId="6" applyFont="1" applyFill="1" applyBorder="1" applyAlignment="1" applyProtection="1">
      <alignment horizontal="center" vertical="center" wrapText="1"/>
    </xf>
    <xf numFmtId="0" fontId="9" fillId="2" borderId="34" xfId="6" applyFont="1" applyFill="1" applyBorder="1" applyAlignment="1" applyProtection="1">
      <alignment horizontal="center" vertical="center"/>
    </xf>
    <xf numFmtId="38" fontId="9" fillId="2" borderId="32" xfId="1" applyFont="1" applyFill="1" applyBorder="1" applyAlignment="1" applyProtection="1">
      <alignment horizontal="right" vertical="center"/>
    </xf>
    <xf numFmtId="38" fontId="9" fillId="2" borderId="34" xfId="1" applyFont="1" applyFill="1" applyBorder="1" applyAlignment="1" applyProtection="1">
      <alignment horizontal="right" vertical="center"/>
    </xf>
    <xf numFmtId="38" fontId="9" fillId="2" borderId="84" xfId="1" applyFont="1" applyFill="1" applyBorder="1" applyAlignment="1" applyProtection="1">
      <alignment horizontal="right" vertical="center"/>
    </xf>
    <xf numFmtId="0" fontId="9" fillId="2" borderId="71" xfId="6" applyFont="1" applyFill="1" applyBorder="1" applyAlignment="1" applyProtection="1">
      <alignment horizontal="center" vertical="center"/>
    </xf>
    <xf numFmtId="0" fontId="9" fillId="2" borderId="72" xfId="6" applyFont="1" applyFill="1" applyBorder="1" applyAlignment="1" applyProtection="1">
      <alignment horizontal="center" vertical="center"/>
    </xf>
    <xf numFmtId="0" fontId="9" fillId="2" borderId="105" xfId="6" applyFont="1" applyFill="1" applyBorder="1" applyAlignment="1" applyProtection="1">
      <alignment horizontal="center" vertical="center"/>
    </xf>
    <xf numFmtId="0" fontId="9" fillId="2" borderId="104" xfId="6" applyFont="1" applyFill="1" applyBorder="1" applyAlignment="1" applyProtection="1">
      <alignment horizontal="center" vertical="center"/>
    </xf>
    <xf numFmtId="38" fontId="9" fillId="2" borderId="69" xfId="1" applyFont="1" applyFill="1" applyBorder="1" applyAlignment="1" applyProtection="1">
      <alignment horizontal="right" vertical="center"/>
    </xf>
    <xf numFmtId="0" fontId="22" fillId="0" borderId="38" xfId="0" applyFont="1" applyBorder="1" applyAlignment="1">
      <alignment horizontal="center" vertical="center" wrapText="1"/>
    </xf>
    <xf numFmtId="2" fontId="9" fillId="4" borderId="1" xfId="0" applyNumberFormat="1" applyFont="1" applyFill="1" applyBorder="1" applyAlignment="1" applyProtection="1">
      <alignment horizontal="center" vertical="center"/>
    </xf>
    <xf numFmtId="2" fontId="9" fillId="4" borderId="68" xfId="0" applyNumberFormat="1" applyFont="1" applyFill="1" applyBorder="1" applyAlignment="1" applyProtection="1">
      <alignment horizontal="center" vertical="center"/>
    </xf>
    <xf numFmtId="2" fontId="9" fillId="4" borderId="85" xfId="0" applyNumberFormat="1" applyFont="1" applyFill="1" applyBorder="1" applyAlignment="1" applyProtection="1">
      <alignment horizontal="center" vertical="center"/>
    </xf>
    <xf numFmtId="2" fontId="9" fillId="4" borderId="83" xfId="0" applyNumberFormat="1" applyFont="1" applyFill="1" applyBorder="1" applyAlignment="1" applyProtection="1">
      <alignment horizontal="center" vertical="center"/>
    </xf>
    <xf numFmtId="0" fontId="22" fillId="0" borderId="88" xfId="0" applyFont="1" applyBorder="1" applyAlignment="1">
      <alignment horizontal="center" vertical="center" wrapText="1"/>
    </xf>
    <xf numFmtId="0" fontId="22" fillId="0" borderId="87" xfId="0" applyFont="1" applyBorder="1" applyAlignment="1">
      <alignment horizontal="center" vertical="center"/>
    </xf>
    <xf numFmtId="40" fontId="9" fillId="2" borderId="34" xfId="1" applyNumberFormat="1" applyFont="1" applyFill="1" applyBorder="1" applyAlignment="1" applyProtection="1">
      <alignment horizontal="center" vertical="center" wrapText="1"/>
    </xf>
    <xf numFmtId="40" fontId="9" fillId="2" borderId="59" xfId="1" applyNumberFormat="1" applyFont="1" applyFill="1" applyBorder="1" applyAlignment="1" applyProtection="1">
      <alignment horizontal="center" vertical="center"/>
    </xf>
    <xf numFmtId="0" fontId="22" fillId="0" borderId="66" xfId="0" applyFont="1" applyBorder="1" applyAlignment="1">
      <alignment horizontal="left" vertical="center" wrapText="1"/>
    </xf>
    <xf numFmtId="0" fontId="22" fillId="0" borderId="67" xfId="0" applyFont="1" applyBorder="1" applyAlignment="1">
      <alignment horizontal="left" vertical="center"/>
    </xf>
    <xf numFmtId="38" fontId="22" fillId="2" borderId="44" xfId="1" applyFont="1" applyFill="1" applyBorder="1" applyAlignment="1">
      <alignment horizontal="right" vertical="center"/>
    </xf>
    <xf numFmtId="38" fontId="22" fillId="2" borderId="59" xfId="1" applyFont="1" applyFill="1" applyBorder="1" applyAlignment="1">
      <alignment horizontal="right" vertical="center"/>
    </xf>
    <xf numFmtId="0" fontId="22" fillId="0" borderId="66" xfId="0" applyFont="1" applyBorder="1" applyAlignment="1">
      <alignment horizontal="left" vertical="center"/>
    </xf>
    <xf numFmtId="0" fontId="22" fillId="0" borderId="68" xfId="0" applyFont="1" applyBorder="1" applyAlignment="1">
      <alignment horizontal="left" vertical="center"/>
    </xf>
    <xf numFmtId="38" fontId="22" fillId="2" borderId="76" xfId="1" applyFont="1" applyFill="1" applyBorder="1" applyAlignment="1">
      <alignment horizontal="right" vertical="center"/>
    </xf>
    <xf numFmtId="38" fontId="22" fillId="2" borderId="78" xfId="1" applyFont="1" applyFill="1" applyBorder="1" applyAlignment="1">
      <alignment horizontal="right" vertical="center"/>
    </xf>
    <xf numFmtId="38" fontId="22" fillId="2" borderId="77" xfId="1" applyFont="1" applyFill="1" applyBorder="1" applyAlignment="1">
      <alignment horizontal="right" vertical="center"/>
    </xf>
    <xf numFmtId="38" fontId="22" fillId="2" borderId="34" xfId="1" applyFont="1" applyFill="1" applyBorder="1" applyAlignment="1">
      <alignment horizontal="right" vertical="center"/>
    </xf>
    <xf numFmtId="49" fontId="22" fillId="0" borderId="31" xfId="0" applyNumberFormat="1" applyFont="1" applyBorder="1" applyAlignment="1">
      <alignment horizontal="center" vertical="center"/>
    </xf>
    <xf numFmtId="49" fontId="22" fillId="0" borderId="35" xfId="0" applyNumberFormat="1" applyFont="1" applyBorder="1" applyAlignment="1">
      <alignment horizontal="center" vertical="center"/>
    </xf>
    <xf numFmtId="38" fontId="28" fillId="2" borderId="76" xfId="1" applyFont="1" applyFill="1" applyBorder="1" applyAlignment="1">
      <alignment horizontal="right" vertical="center"/>
    </xf>
    <xf numFmtId="38" fontId="28" fillId="2" borderId="77" xfId="1" applyFont="1" applyFill="1" applyBorder="1" applyAlignment="1">
      <alignment horizontal="right" vertical="center"/>
    </xf>
    <xf numFmtId="0" fontId="22" fillId="0" borderId="70" xfId="0" applyFont="1" applyBorder="1" applyAlignment="1">
      <alignment horizontal="left" vertical="center"/>
    </xf>
    <xf numFmtId="38" fontId="22" fillId="2" borderId="84" xfId="1" applyFont="1" applyFill="1" applyBorder="1" applyAlignment="1">
      <alignment horizontal="right" vertical="center"/>
    </xf>
    <xf numFmtId="0" fontId="22" fillId="0" borderId="59" xfId="0" applyFont="1" applyBorder="1" applyAlignment="1">
      <alignment horizontal="center" vertical="center"/>
    </xf>
    <xf numFmtId="0" fontId="9" fillId="2" borderId="59" xfId="6" applyFont="1" applyFill="1" applyBorder="1" applyAlignment="1" applyProtection="1">
      <alignment horizontal="center" vertical="center"/>
    </xf>
    <xf numFmtId="0" fontId="22" fillId="0" borderId="0" xfId="0" applyFont="1" applyBorder="1" applyAlignment="1">
      <alignment horizontal="center" vertical="center" wrapText="1"/>
    </xf>
    <xf numFmtId="0" fontId="22" fillId="0" borderId="71" xfId="0" applyFont="1" applyBorder="1" applyAlignment="1">
      <alignment horizontal="center" vertical="center" wrapText="1"/>
    </xf>
    <xf numFmtId="0" fontId="22" fillId="0" borderId="105" xfId="0" applyFont="1" applyBorder="1" applyAlignment="1">
      <alignment horizontal="center" vertical="center" wrapText="1"/>
    </xf>
    <xf numFmtId="0" fontId="22" fillId="0" borderId="34" xfId="0" applyFont="1" applyBorder="1" applyAlignment="1">
      <alignment horizontal="center" vertical="center" wrapText="1"/>
    </xf>
    <xf numFmtId="0" fontId="22" fillId="0" borderId="59" xfId="0" applyFont="1" applyBorder="1" applyAlignment="1">
      <alignment horizontal="center" vertical="center" wrapText="1"/>
    </xf>
    <xf numFmtId="0" fontId="9" fillId="2" borderId="100" xfId="0" applyFont="1" applyFill="1" applyBorder="1" applyAlignment="1" applyProtection="1">
      <alignment horizontal="center" vertical="center"/>
    </xf>
    <xf numFmtId="0" fontId="9" fillId="2" borderId="101" xfId="0" applyFont="1" applyFill="1" applyBorder="1" applyAlignment="1" applyProtection="1">
      <alignment horizontal="center" vertical="center"/>
    </xf>
    <xf numFmtId="0" fontId="9" fillId="2" borderId="102" xfId="0" applyFont="1" applyFill="1" applyBorder="1" applyAlignment="1" applyProtection="1">
      <alignment horizontal="center" vertical="center"/>
    </xf>
    <xf numFmtId="0" fontId="22" fillId="0" borderId="100" xfId="0" applyFont="1" applyBorder="1" applyAlignment="1">
      <alignment horizontal="center" vertical="center"/>
    </xf>
    <xf numFmtId="0" fontId="22" fillId="0" borderId="101" xfId="0" applyFont="1" applyBorder="1" applyAlignment="1">
      <alignment horizontal="center" vertical="center"/>
    </xf>
    <xf numFmtId="0" fontId="22" fillId="0" borderId="102" xfId="0" applyFont="1" applyBorder="1" applyAlignment="1">
      <alignment horizontal="center" vertical="center"/>
    </xf>
    <xf numFmtId="40" fontId="22" fillId="4" borderId="34" xfId="1" applyNumberFormat="1" applyFont="1" applyFill="1" applyBorder="1" applyAlignment="1">
      <alignment horizontal="center" vertical="center"/>
    </xf>
    <xf numFmtId="38" fontId="22" fillId="2" borderId="111" xfId="1" applyFont="1" applyFill="1" applyBorder="1" applyAlignment="1">
      <alignment horizontal="center" vertical="center"/>
    </xf>
    <xf numFmtId="40" fontId="9" fillId="2" borderId="55" xfId="1" applyNumberFormat="1" applyFont="1" applyFill="1" applyBorder="1" applyAlignment="1" applyProtection="1">
      <alignment horizontal="left" vertical="center"/>
    </xf>
    <xf numFmtId="40" fontId="9" fillId="2" borderId="28" xfId="1" applyNumberFormat="1" applyFont="1" applyFill="1" applyBorder="1" applyAlignment="1" applyProtection="1">
      <alignment horizontal="left" vertical="center"/>
    </xf>
    <xf numFmtId="179" fontId="24" fillId="2" borderId="66" xfId="1" applyNumberFormat="1" applyFont="1" applyFill="1" applyBorder="1" applyAlignment="1" applyProtection="1">
      <alignment horizontal="right" vertical="center"/>
    </xf>
    <xf numFmtId="179" fontId="24" fillId="2" borderId="68" xfId="1" applyNumberFormat="1" applyFont="1" applyFill="1" applyBorder="1" applyAlignment="1" applyProtection="1">
      <alignment horizontal="right" vertical="center"/>
    </xf>
    <xf numFmtId="40" fontId="9" fillId="2" borderId="55" xfId="1" applyNumberFormat="1" applyFont="1" applyFill="1" applyBorder="1" applyAlignment="1" applyProtection="1">
      <alignment horizontal="center" vertical="center" wrapText="1"/>
    </xf>
    <xf numFmtId="40" fontId="9" fillId="2" borderId="28" xfId="1" applyNumberFormat="1" applyFont="1" applyFill="1" applyBorder="1" applyAlignment="1" applyProtection="1">
      <alignment horizontal="center" vertical="center"/>
    </xf>
    <xf numFmtId="40" fontId="9" fillId="2" borderId="110" xfId="1" applyNumberFormat="1" applyFont="1" applyFill="1" applyBorder="1" applyAlignment="1" applyProtection="1">
      <alignment horizontal="center" vertical="center"/>
    </xf>
    <xf numFmtId="40" fontId="9" fillId="2" borderId="80" xfId="1" applyNumberFormat="1" applyFont="1" applyFill="1" applyBorder="1" applyAlignment="1" applyProtection="1">
      <alignment horizontal="center" vertical="center"/>
    </xf>
    <xf numFmtId="179" fontId="24" fillId="2" borderId="67" xfId="1" applyNumberFormat="1" applyFont="1" applyFill="1" applyBorder="1" applyAlignment="1" applyProtection="1">
      <alignment horizontal="right" vertical="center"/>
    </xf>
    <xf numFmtId="40" fontId="9" fillId="2" borderId="109" xfId="1" applyNumberFormat="1" applyFont="1" applyFill="1" applyBorder="1" applyAlignment="1" applyProtection="1">
      <alignment horizontal="left" vertical="center"/>
    </xf>
    <xf numFmtId="40" fontId="9" fillId="2" borderId="75" xfId="1" applyNumberFormat="1" applyFont="1" applyFill="1" applyBorder="1" applyAlignment="1" applyProtection="1">
      <alignment horizontal="left" vertical="center"/>
    </xf>
    <xf numFmtId="0" fontId="4" fillId="0" borderId="4" xfId="6" applyFont="1" applyBorder="1" applyAlignment="1" applyProtection="1">
      <alignment horizontal="center" vertical="center"/>
    </xf>
    <xf numFmtId="0" fontId="4" fillId="0" borderId="9" xfId="6" applyFont="1" applyBorder="1" applyAlignment="1" applyProtection="1">
      <alignment horizontal="center" vertical="center"/>
    </xf>
    <xf numFmtId="0" fontId="4" fillId="0" borderId="49" xfId="6" applyFont="1" applyBorder="1" applyAlignment="1" applyProtection="1">
      <alignment horizontal="center" vertical="center"/>
    </xf>
    <xf numFmtId="0" fontId="4" fillId="0" borderId="16" xfId="6" applyFont="1" applyBorder="1" applyAlignment="1" applyProtection="1">
      <alignment horizontal="center" vertical="center"/>
    </xf>
    <xf numFmtId="38" fontId="4" fillId="2" borderId="45" xfId="9" applyFont="1" applyFill="1" applyBorder="1" applyAlignment="1" applyProtection="1">
      <alignment horizontal="center"/>
    </xf>
    <xf numFmtId="38" fontId="4" fillId="2" borderId="30" xfId="9" applyFont="1" applyFill="1" applyBorder="1" applyAlignment="1" applyProtection="1">
      <alignment horizontal="center"/>
    </xf>
    <xf numFmtId="38" fontId="4" fillId="2" borderId="47" xfId="9" applyFont="1" applyFill="1" applyBorder="1" applyAlignment="1" applyProtection="1">
      <alignment horizontal="center"/>
    </xf>
    <xf numFmtId="38" fontId="4" fillId="2" borderId="48" xfId="9" applyFont="1" applyFill="1" applyBorder="1" applyAlignment="1" applyProtection="1">
      <alignment horizontal="center"/>
    </xf>
    <xf numFmtId="0" fontId="4" fillId="2" borderId="47" xfId="9" applyNumberFormat="1" applyFont="1" applyFill="1" applyBorder="1" applyAlignment="1" applyProtection="1">
      <alignment horizontal="center" shrinkToFit="1"/>
    </xf>
    <xf numFmtId="0" fontId="4" fillId="2" borderId="51" xfId="9" applyNumberFormat="1" applyFont="1" applyFill="1" applyBorder="1" applyAlignment="1" applyProtection="1">
      <alignment horizontal="center" shrinkToFit="1"/>
    </xf>
    <xf numFmtId="177" fontId="4" fillId="2" borderId="46" xfId="1" applyNumberFormat="1" applyFont="1" applyFill="1" applyBorder="1" applyAlignment="1" applyProtection="1">
      <alignment horizontal="center"/>
      <protection locked="0"/>
    </xf>
    <xf numFmtId="177" fontId="4" fillId="2" borderId="47" xfId="1" applyNumberFormat="1" applyFont="1" applyFill="1" applyBorder="1" applyAlignment="1" applyProtection="1">
      <alignment horizontal="center"/>
      <protection locked="0"/>
    </xf>
    <xf numFmtId="177" fontId="4" fillId="2" borderId="50" xfId="1" applyNumberFormat="1" applyFont="1" applyFill="1" applyBorder="1" applyAlignment="1" applyProtection="1">
      <alignment horizontal="center"/>
      <protection locked="0"/>
    </xf>
    <xf numFmtId="177" fontId="4" fillId="2" borderId="95" xfId="9" applyNumberFormat="1" applyFont="1" applyFill="1" applyBorder="1" applyAlignment="1" applyProtection="1">
      <alignment horizontal="center" shrinkToFit="1"/>
    </xf>
    <xf numFmtId="177" fontId="4" fillId="2" borderId="96" xfId="9" applyNumberFormat="1" applyFont="1" applyFill="1" applyBorder="1" applyAlignment="1" applyProtection="1">
      <alignment horizontal="center" shrinkToFit="1"/>
    </xf>
    <xf numFmtId="177" fontId="4" fillId="2" borderId="97" xfId="9" applyNumberFormat="1" applyFont="1" applyFill="1" applyBorder="1" applyAlignment="1" applyProtection="1">
      <alignment horizontal="center" shrinkToFit="1"/>
    </xf>
    <xf numFmtId="38" fontId="4" fillId="2" borderId="63" xfId="9" applyFont="1" applyFill="1" applyBorder="1" applyAlignment="1" applyProtection="1">
      <alignment horizontal="center"/>
    </xf>
    <xf numFmtId="38" fontId="4" fillId="2" borderId="64" xfId="9" applyFont="1" applyFill="1" applyBorder="1" applyAlignment="1" applyProtection="1">
      <alignment horizontal="center"/>
    </xf>
    <xf numFmtId="40" fontId="4" fillId="2" borderId="45" xfId="1" applyNumberFormat="1" applyFont="1" applyFill="1" applyBorder="1" applyAlignment="1" applyProtection="1">
      <alignment horizontal="center"/>
    </xf>
    <xf numFmtId="40" fontId="4" fillId="2" borderId="30" xfId="1" applyNumberFormat="1" applyFont="1" applyFill="1" applyBorder="1" applyAlignment="1" applyProtection="1">
      <alignment horizontal="center"/>
    </xf>
    <xf numFmtId="38" fontId="4" fillId="2" borderId="0" xfId="9" applyNumberFormat="1" applyFont="1" applyFill="1" applyBorder="1" applyAlignment="1" applyProtection="1">
      <alignment horizontal="center"/>
    </xf>
    <xf numFmtId="38" fontId="4" fillId="2" borderId="46" xfId="9" applyFont="1" applyFill="1" applyBorder="1" applyAlignment="1" applyProtection="1">
      <alignment horizontal="center"/>
    </xf>
    <xf numFmtId="38" fontId="4" fillId="2" borderId="50" xfId="9" applyFont="1" applyFill="1" applyBorder="1" applyAlignment="1" applyProtection="1">
      <alignment horizontal="center"/>
    </xf>
    <xf numFmtId="38" fontId="4" fillId="2" borderId="19" xfId="9" applyFont="1" applyFill="1" applyBorder="1" applyAlignment="1" applyProtection="1">
      <alignment horizontal="center"/>
    </xf>
    <xf numFmtId="0" fontId="4" fillId="2" borderId="0" xfId="6" applyFont="1" applyFill="1" applyBorder="1" applyAlignment="1" applyProtection="1">
      <alignment horizontal="center" wrapText="1"/>
    </xf>
    <xf numFmtId="0" fontId="4" fillId="2" borderId="5" xfId="6" applyFont="1" applyFill="1" applyBorder="1" applyAlignment="1" applyProtection="1">
      <alignment horizontal="center" vertical="center" wrapText="1"/>
    </xf>
    <xf numFmtId="0" fontId="4" fillId="2" borderId="41" xfId="6" applyFont="1" applyFill="1" applyBorder="1" applyAlignment="1" applyProtection="1">
      <alignment horizontal="center" vertical="center" wrapText="1"/>
    </xf>
    <xf numFmtId="0" fontId="4" fillId="2" borderId="10" xfId="6" applyFont="1" applyFill="1" applyBorder="1" applyAlignment="1" applyProtection="1">
      <alignment horizontal="center" vertical="center" wrapText="1"/>
    </xf>
    <xf numFmtId="0" fontId="4" fillId="2" borderId="1" xfId="6" applyFont="1" applyFill="1" applyBorder="1" applyAlignment="1" applyProtection="1">
      <alignment horizontal="center" vertical="center" wrapText="1"/>
    </xf>
    <xf numFmtId="0" fontId="4" fillId="2" borderId="2" xfId="6" applyFont="1" applyFill="1" applyBorder="1" applyAlignment="1" applyProtection="1">
      <alignment horizontal="center" vertical="center" wrapText="1"/>
    </xf>
    <xf numFmtId="0" fontId="6" fillId="2" borderId="7" xfId="6" applyFont="1" applyFill="1" applyBorder="1" applyAlignment="1" applyProtection="1">
      <alignment horizontal="center" vertical="center" wrapText="1"/>
    </xf>
    <xf numFmtId="0" fontId="6" fillId="2" borderId="8" xfId="6" applyFont="1" applyFill="1" applyBorder="1" applyAlignment="1" applyProtection="1">
      <alignment horizontal="center" vertical="center"/>
    </xf>
    <xf numFmtId="0" fontId="4" fillId="2" borderId="18" xfId="6" applyFont="1" applyFill="1" applyBorder="1" applyAlignment="1" applyProtection="1">
      <alignment horizontal="center" vertical="center"/>
    </xf>
    <xf numFmtId="0" fontId="4" fillId="2" borderId="41" xfId="6" applyFont="1" applyFill="1" applyBorder="1" applyAlignment="1" applyProtection="1">
      <alignment horizontal="center" vertical="center"/>
    </xf>
    <xf numFmtId="0" fontId="4" fillId="2" borderId="5" xfId="6" applyFont="1" applyFill="1" applyBorder="1" applyAlignment="1" applyProtection="1">
      <alignment horizontal="center" vertical="center"/>
    </xf>
    <xf numFmtId="0" fontId="4" fillId="2" borderId="4" xfId="6" applyFont="1" applyFill="1" applyBorder="1" applyAlignment="1" applyProtection="1">
      <alignment horizontal="center" vertical="center"/>
    </xf>
    <xf numFmtId="0" fontId="4" fillId="2" borderId="8" xfId="6" applyFont="1" applyFill="1" applyBorder="1" applyAlignment="1" applyProtection="1">
      <alignment horizontal="center" vertical="center" wrapText="1"/>
    </xf>
    <xf numFmtId="0" fontId="4" fillId="2" borderId="8" xfId="6" applyFont="1" applyFill="1" applyBorder="1" applyAlignment="1" applyProtection="1">
      <alignment horizontal="center" vertical="center"/>
    </xf>
    <xf numFmtId="0" fontId="4" fillId="2" borderId="4" xfId="6" applyFont="1" applyFill="1" applyBorder="1" applyAlignment="1" applyProtection="1">
      <alignment horizontal="center" vertical="center" wrapText="1"/>
    </xf>
    <xf numFmtId="0" fontId="4" fillId="2" borderId="16" xfId="6" applyFont="1" applyFill="1" applyBorder="1" applyAlignment="1" applyProtection="1">
      <alignment horizontal="center" vertical="center" wrapText="1"/>
    </xf>
    <xf numFmtId="0" fontId="4" fillId="2" borderId="2" xfId="6" applyFont="1" applyFill="1" applyBorder="1" applyAlignment="1" applyProtection="1">
      <alignment horizontal="center" vertical="center"/>
    </xf>
    <xf numFmtId="0" fontId="4" fillId="2" borderId="10" xfId="6" applyFont="1" applyFill="1" applyBorder="1" applyAlignment="1" applyProtection="1">
      <alignment horizontal="center" vertical="center"/>
    </xf>
    <xf numFmtId="0" fontId="4" fillId="2" borderId="1" xfId="6" applyFont="1" applyFill="1" applyBorder="1" applyAlignment="1" applyProtection="1">
      <alignment horizontal="center" vertical="center"/>
    </xf>
    <xf numFmtId="0" fontId="4" fillId="2" borderId="2" xfId="6" applyFont="1" applyFill="1" applyBorder="1" applyAlignment="1" applyProtection="1"/>
    <xf numFmtId="0" fontId="4" fillId="2" borderId="1" xfId="6" applyFont="1" applyFill="1" applyBorder="1" applyAlignment="1" applyProtection="1"/>
    <xf numFmtId="0" fontId="4" fillId="2" borderId="3" xfId="6" applyFont="1" applyFill="1" applyBorder="1" applyAlignment="1" applyProtection="1">
      <alignment horizontal="center" vertical="center"/>
    </xf>
    <xf numFmtId="0" fontId="4" fillId="2" borderId="14" xfId="6" applyFont="1" applyFill="1" applyBorder="1" applyAlignment="1" applyProtection="1">
      <alignment horizontal="center" vertical="center"/>
    </xf>
    <xf numFmtId="0" fontId="4" fillId="2" borderId="17" xfId="6" applyFont="1" applyFill="1" applyBorder="1" applyAlignment="1" applyProtection="1">
      <alignment horizontal="center" vertical="center"/>
    </xf>
    <xf numFmtId="0" fontId="4" fillId="2" borderId="53" xfId="6" applyFont="1" applyFill="1" applyBorder="1" applyAlignment="1" applyProtection="1">
      <alignment horizontal="center" vertical="center"/>
    </xf>
    <xf numFmtId="0" fontId="16" fillId="2" borderId="0" xfId="6" applyFont="1" applyFill="1" applyAlignment="1" applyProtection="1">
      <alignment horizontal="center"/>
    </xf>
    <xf numFmtId="0" fontId="4" fillId="2" borderId="19" xfId="6" applyFont="1" applyFill="1" applyBorder="1" applyAlignment="1" applyProtection="1">
      <alignment horizontal="center" wrapText="1"/>
    </xf>
    <xf numFmtId="0" fontId="4" fillId="2" borderId="19" xfId="6" applyFont="1" applyFill="1" applyBorder="1" applyAlignment="1" applyProtection="1">
      <alignment horizontal="center"/>
    </xf>
    <xf numFmtId="0" fontId="6" fillId="2" borderId="0" xfId="7" applyFont="1" applyFill="1" applyAlignment="1" applyProtection="1">
      <alignment horizontal="left" vertical="top" wrapText="1"/>
    </xf>
    <xf numFmtId="40" fontId="4" fillId="2" borderId="46" xfId="1" applyNumberFormat="1" applyFont="1" applyFill="1" applyBorder="1" applyAlignment="1" applyProtection="1">
      <alignment horizontal="center"/>
    </xf>
    <xf numFmtId="40" fontId="4" fillId="2" borderId="47" xfId="1" applyNumberFormat="1" applyFont="1" applyFill="1" applyBorder="1" applyAlignment="1" applyProtection="1">
      <alignment horizontal="center"/>
    </xf>
    <xf numFmtId="40" fontId="4" fillId="2" borderId="50" xfId="1" applyNumberFormat="1" applyFont="1" applyFill="1" applyBorder="1" applyAlignment="1" applyProtection="1">
      <alignment horizontal="center"/>
    </xf>
    <xf numFmtId="177" fontId="4" fillId="2" borderId="46" xfId="9" applyNumberFormat="1" applyFont="1" applyFill="1" applyBorder="1" applyAlignment="1" applyProtection="1">
      <alignment horizontal="center" shrinkToFit="1"/>
    </xf>
    <xf numFmtId="177" fontId="4" fillId="2" borderId="47" xfId="9" applyNumberFormat="1" applyFont="1" applyFill="1" applyBorder="1" applyAlignment="1" applyProtection="1">
      <alignment horizontal="center" shrinkToFit="1"/>
    </xf>
    <xf numFmtId="177" fontId="4" fillId="2" borderId="50" xfId="9" applyNumberFormat="1" applyFont="1" applyFill="1" applyBorder="1" applyAlignment="1" applyProtection="1">
      <alignment horizontal="center" shrinkToFit="1"/>
    </xf>
    <xf numFmtId="0" fontId="4" fillId="2" borderId="9" xfId="6" applyFont="1" applyFill="1" applyBorder="1" applyAlignment="1" applyProtection="1">
      <alignment horizontal="center" vertical="center" wrapText="1"/>
    </xf>
    <xf numFmtId="177" fontId="4" fillId="2" borderId="94" xfId="1" applyNumberFormat="1" applyFont="1" applyFill="1" applyBorder="1" applyAlignment="1" applyProtection="1">
      <alignment horizontal="center"/>
      <protection locked="0"/>
    </xf>
    <xf numFmtId="177" fontId="4" fillId="2" borderId="98" xfId="1" applyNumberFormat="1" applyFont="1" applyFill="1" applyBorder="1" applyAlignment="1" applyProtection="1">
      <alignment horizontal="center"/>
      <protection locked="0"/>
    </xf>
    <xf numFmtId="177" fontId="4" fillId="2" borderId="94" xfId="9" applyNumberFormat="1" applyFont="1" applyFill="1" applyBorder="1" applyAlignment="1" applyProtection="1">
      <alignment horizontal="center" shrinkToFit="1"/>
    </xf>
    <xf numFmtId="177" fontId="4" fillId="2" borderId="98" xfId="9" applyNumberFormat="1" applyFont="1" applyFill="1" applyBorder="1" applyAlignment="1" applyProtection="1">
      <alignment horizontal="center" shrinkToFit="1"/>
    </xf>
    <xf numFmtId="38" fontId="6" fillId="2" borderId="60" xfId="9" applyFont="1" applyFill="1" applyBorder="1" applyAlignment="1" applyProtection="1">
      <alignment horizontal="center" vertical="center" shrinkToFit="1"/>
    </xf>
    <xf numFmtId="38" fontId="6" fillId="2" borderId="87" xfId="9" applyFont="1" applyFill="1" applyBorder="1" applyAlignment="1" applyProtection="1">
      <alignment horizontal="center" vertical="center" shrinkToFit="1"/>
    </xf>
    <xf numFmtId="38" fontId="6" fillId="2" borderId="58" xfId="9" applyFont="1" applyFill="1" applyBorder="1" applyAlignment="1" applyProtection="1">
      <alignment horizontal="center" vertical="center" shrinkToFit="1"/>
    </xf>
    <xf numFmtId="0" fontId="6" fillId="2" borderId="8" xfId="6" applyFont="1" applyFill="1" applyBorder="1" applyAlignment="1" applyProtection="1">
      <alignment horizontal="center" vertical="center" wrapText="1"/>
    </xf>
    <xf numFmtId="38" fontId="6" fillId="2" borderId="40" xfId="9" applyFont="1" applyFill="1" applyBorder="1" applyAlignment="1" applyProtection="1">
      <alignment horizontal="center" vertical="center" shrinkToFit="1"/>
    </xf>
    <xf numFmtId="40" fontId="6" fillId="2" borderId="8" xfId="1" applyNumberFormat="1" applyFont="1" applyFill="1" applyBorder="1" applyAlignment="1" applyProtection="1">
      <alignment horizontal="center" vertical="center" wrapText="1"/>
    </xf>
    <xf numFmtId="40" fontId="6" fillId="2" borderId="8" xfId="1" applyNumberFormat="1" applyFont="1" applyFill="1" applyBorder="1" applyAlignment="1" applyProtection="1">
      <alignment horizontal="center" vertical="center"/>
    </xf>
    <xf numFmtId="40" fontId="4" fillId="2" borderId="47" xfId="1" applyNumberFormat="1" applyFont="1" applyFill="1" applyBorder="1" applyAlignment="1" applyProtection="1">
      <alignment horizontal="center" shrinkToFit="1"/>
    </xf>
    <xf numFmtId="40" fontId="4" fillId="2" borderId="51" xfId="1" applyNumberFormat="1" applyFont="1" applyFill="1" applyBorder="1" applyAlignment="1" applyProtection="1">
      <alignment horizontal="center" shrinkToFit="1"/>
    </xf>
    <xf numFmtId="38" fontId="4" fillId="2" borderId="0" xfId="9" applyFont="1" applyFill="1" applyBorder="1" applyAlignment="1" applyProtection="1">
      <alignment horizontal="center"/>
    </xf>
    <xf numFmtId="0" fontId="4" fillId="2" borderId="0" xfId="6" applyFont="1" applyFill="1" applyBorder="1" applyAlignment="1" applyProtection="1">
      <alignment horizontal="center"/>
    </xf>
    <xf numFmtId="0" fontId="4" fillId="2" borderId="9" xfId="6" applyFont="1" applyFill="1" applyBorder="1" applyAlignment="1" applyProtection="1">
      <alignment horizontal="center" vertical="center"/>
    </xf>
  </cellXfs>
  <cellStyles count="14">
    <cellStyle name="パーセント 2" xfId="4" xr:uid="{00000000-0005-0000-0000-000000000000}"/>
    <cellStyle name="桁区切り" xfId="1" builtinId="6"/>
    <cellStyle name="桁区切り 2" xfId="3" xr:uid="{00000000-0005-0000-0000-000002000000}"/>
    <cellStyle name="桁区切り 2 2" xfId="9" xr:uid="{00000000-0005-0000-0000-000003000000}"/>
    <cellStyle name="通貨 2" xfId="5" xr:uid="{00000000-0005-0000-0000-000004000000}"/>
    <cellStyle name="標準" xfId="0" builtinId="0"/>
    <cellStyle name="標準 2" xfId="2" xr:uid="{00000000-0005-0000-0000-000006000000}"/>
    <cellStyle name="標準 2 2" xfId="10" xr:uid="{00000000-0005-0000-0000-000007000000}"/>
    <cellStyle name="標準 2 2 2" xfId="6" xr:uid="{00000000-0005-0000-0000-000008000000}"/>
    <cellStyle name="標準 3" xfId="11" xr:uid="{00000000-0005-0000-0000-000009000000}"/>
    <cellStyle name="標準 4" xfId="7" xr:uid="{00000000-0005-0000-0000-00000A000000}"/>
    <cellStyle name="標準 5" xfId="12" xr:uid="{00000000-0005-0000-0000-00000B000000}"/>
    <cellStyle name="標準 6" xfId="13" xr:uid="{00000000-0005-0000-0000-00000C000000}"/>
    <cellStyle name="標準 7" xfId="8" xr:uid="{00000000-0005-0000-0000-00000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4%20&#24246;&#21209;&#20418;/105&#38651;&#27671;&#35519;&#36948;&#19968;&#33324;&#20837;&#26413;/R6/1&#20844;&#21578;/&#9733;2-2R6&#20181;&#27096;&#26360;&#21029;&#3202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04%20&#24246;&#21209;&#20418;/105&#38651;&#27671;&#35519;&#36948;&#19968;&#33324;&#20837;&#26413;/R6/1&#20844;&#21578;/&#9733;2-2R5&#20181;&#27096;&#26360;&#21029;&#3202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別紙2"/>
      <sheetName val="別紙3"/>
      <sheetName val="別紙4"/>
    </sheetNames>
    <sheetDataSet>
      <sheetData sheetId="0">
        <row r="15">
          <cell r="E15">
            <v>294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別紙2"/>
      <sheetName val="別紙3"/>
      <sheetName val="別紙4"/>
    </sheetNames>
    <sheetDataSet>
      <sheetData sheetId="0">
        <row r="5">
          <cell r="J5">
            <v>21200</v>
          </cell>
        </row>
        <row r="15">
          <cell r="E15">
            <v>294</v>
          </cell>
        </row>
        <row r="20">
          <cell r="E20">
            <v>2080</v>
          </cell>
        </row>
        <row r="23">
          <cell r="E23">
            <v>75</v>
          </cell>
        </row>
        <row r="30">
          <cell r="H30">
            <v>2900</v>
          </cell>
        </row>
        <row r="33">
          <cell r="E33">
            <v>66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4F6FBB-2809-48FB-9EC4-EB2C10B69D99}">
  <sheetPr>
    <pageSetUpPr fitToPage="1"/>
  </sheetPr>
  <dimension ref="A1:K54"/>
  <sheetViews>
    <sheetView showGridLines="0" showZeros="0" tabSelected="1" view="pageBreakPreview" topLeftCell="A23" zoomScale="70" zoomScaleNormal="75" zoomScaleSheetLayoutView="70" workbookViewId="0">
      <selection activeCell="K30" sqref="K29:L30"/>
    </sheetView>
  </sheetViews>
  <sheetFormatPr defaultColWidth="9" defaultRowHeight="14.25" x14ac:dyDescent="0.15"/>
  <cols>
    <col min="1" max="2" width="2" style="16" customWidth="1"/>
    <col min="3" max="3" width="10.125" style="16" customWidth="1"/>
    <col min="4" max="4" width="31.5" style="16" customWidth="1"/>
    <col min="5" max="5" width="14.125" style="16" customWidth="1"/>
    <col min="6" max="6" width="17.25" style="16" customWidth="1"/>
    <col min="7" max="7" width="14.125" style="16" customWidth="1"/>
    <col min="8" max="8" width="18.875" style="16" customWidth="1"/>
    <col min="9" max="9" width="12.625" style="16" bestFit="1" customWidth="1"/>
    <col min="10" max="10" width="16.125" style="152" customWidth="1"/>
    <col min="11" max="11" width="37" style="16" customWidth="1"/>
    <col min="12" max="12" width="10.5" style="16" customWidth="1"/>
    <col min="13" max="13" width="15.125" style="16" customWidth="1"/>
    <col min="14" max="14" width="20.5" style="16" customWidth="1"/>
    <col min="15" max="15" width="14.5" style="16" customWidth="1"/>
    <col min="16" max="16" width="18.5" style="16" customWidth="1"/>
    <col min="17" max="17" width="3.5" style="16" customWidth="1"/>
    <col min="18" max="18" width="10" style="16" customWidth="1"/>
    <col min="19" max="19" width="9" style="16"/>
    <col min="20" max="21" width="10.5" style="16" customWidth="1"/>
    <col min="22" max="16384" width="9" style="16"/>
  </cols>
  <sheetData>
    <row r="1" spans="3:11" ht="20.25" customHeight="1" x14ac:dyDescent="0.2">
      <c r="C1" s="131" t="s">
        <v>145</v>
      </c>
    </row>
    <row r="2" spans="3:11" s="132" customFormat="1" ht="27.75" customHeight="1" thickBot="1" x14ac:dyDescent="0.2">
      <c r="C2" s="192" t="s">
        <v>126</v>
      </c>
      <c r="D2" s="133"/>
      <c r="E2" s="133"/>
      <c r="F2" s="133"/>
      <c r="G2" s="133"/>
      <c r="H2" s="135"/>
      <c r="I2" s="136"/>
      <c r="J2" s="150"/>
      <c r="K2" s="134"/>
    </row>
    <row r="3" spans="3:11" s="132" customFormat="1" ht="23.25" customHeight="1" thickBot="1" x14ac:dyDescent="0.2">
      <c r="C3" s="250" t="s">
        <v>88</v>
      </c>
      <c r="D3" s="250" t="s">
        <v>53</v>
      </c>
      <c r="E3" s="308" t="s">
        <v>100</v>
      </c>
      <c r="F3" s="309"/>
      <c r="G3" s="310"/>
      <c r="H3" s="305" t="s">
        <v>101</v>
      </c>
      <c r="I3" s="306"/>
      <c r="J3" s="307"/>
      <c r="K3" s="263" t="s">
        <v>128</v>
      </c>
    </row>
    <row r="4" spans="3:11" s="131" customFormat="1" ht="23.25" customHeight="1" x14ac:dyDescent="0.2">
      <c r="C4" s="251"/>
      <c r="D4" s="251"/>
      <c r="E4" s="300" t="s">
        <v>54</v>
      </c>
      <c r="F4" s="303" t="s">
        <v>147</v>
      </c>
      <c r="G4" s="301" t="s">
        <v>148</v>
      </c>
      <c r="H4" s="268" t="s">
        <v>69</v>
      </c>
      <c r="I4" s="269"/>
      <c r="J4" s="280" t="s">
        <v>149</v>
      </c>
      <c r="K4" s="264"/>
    </row>
    <row r="5" spans="3:11" s="131" customFormat="1" ht="40.9" customHeight="1" thickBot="1" x14ac:dyDescent="0.25">
      <c r="C5" s="298"/>
      <c r="D5" s="298"/>
      <c r="E5" s="300"/>
      <c r="F5" s="304"/>
      <c r="G5" s="302"/>
      <c r="H5" s="270"/>
      <c r="I5" s="271"/>
      <c r="J5" s="281"/>
      <c r="K5" s="299"/>
    </row>
    <row r="6" spans="3:11" s="131" customFormat="1" ht="22.9" customHeight="1" x14ac:dyDescent="0.2">
      <c r="C6" s="292" t="s">
        <v>89</v>
      </c>
      <c r="D6" s="282" t="s">
        <v>143</v>
      </c>
      <c r="E6" s="294">
        <v>1300</v>
      </c>
      <c r="F6" s="233"/>
      <c r="G6" s="239"/>
      <c r="H6" s="195" t="s">
        <v>64</v>
      </c>
      <c r="I6" s="154">
        <v>318740</v>
      </c>
      <c r="J6" s="181"/>
      <c r="K6" s="227">
        <f>'様式5-2(市庁舎）'!R28</f>
        <v>0</v>
      </c>
    </row>
    <row r="7" spans="3:11" s="131" customFormat="1" ht="23.25" customHeight="1" thickBot="1" x14ac:dyDescent="0.25">
      <c r="C7" s="293"/>
      <c r="D7" s="283"/>
      <c r="E7" s="295"/>
      <c r="F7" s="234"/>
      <c r="G7" s="240"/>
      <c r="H7" s="196" t="s">
        <v>65</v>
      </c>
      <c r="I7" s="155">
        <v>1117580</v>
      </c>
      <c r="J7" s="182"/>
      <c r="K7" s="229"/>
    </row>
    <row r="8" spans="3:11" s="131" customFormat="1" ht="23.25" customHeight="1" x14ac:dyDescent="0.2">
      <c r="C8" s="261" t="s">
        <v>90</v>
      </c>
      <c r="D8" s="282" t="s">
        <v>55</v>
      </c>
      <c r="E8" s="284">
        <f>[1]別紙2!$E$15</f>
        <v>294</v>
      </c>
      <c r="F8" s="233"/>
      <c r="G8" s="240"/>
      <c r="H8" s="195" t="s">
        <v>61</v>
      </c>
      <c r="I8" s="154">
        <v>48060</v>
      </c>
      <c r="J8" s="181"/>
      <c r="K8" s="227">
        <f>'様式5-3(掛洞）'!U28</f>
        <v>0</v>
      </c>
    </row>
    <row r="9" spans="3:11" s="131" customFormat="1" ht="23.25" customHeight="1" x14ac:dyDescent="0.2">
      <c r="C9" s="253"/>
      <c r="D9" s="287"/>
      <c r="E9" s="291"/>
      <c r="F9" s="311"/>
      <c r="G9" s="240"/>
      <c r="H9" s="197" t="s">
        <v>62</v>
      </c>
      <c r="I9" s="156">
        <v>301370</v>
      </c>
      <c r="J9" s="183"/>
      <c r="K9" s="228"/>
    </row>
    <row r="10" spans="3:11" s="131" customFormat="1" ht="23.25" customHeight="1" thickBot="1" x14ac:dyDescent="0.25">
      <c r="C10" s="262"/>
      <c r="D10" s="283"/>
      <c r="E10" s="285"/>
      <c r="F10" s="234"/>
      <c r="G10" s="240"/>
      <c r="H10" s="196" t="s">
        <v>63</v>
      </c>
      <c r="I10" s="155">
        <v>364870</v>
      </c>
      <c r="J10" s="182"/>
      <c r="K10" s="229"/>
    </row>
    <row r="11" spans="3:11" s="131" customFormat="1" ht="23.25" customHeight="1" x14ac:dyDescent="0.2">
      <c r="C11" s="261" t="s">
        <v>91</v>
      </c>
      <c r="D11" s="282" t="s">
        <v>56</v>
      </c>
      <c r="E11" s="284">
        <v>266</v>
      </c>
      <c r="F11" s="233"/>
      <c r="G11" s="240"/>
      <c r="H11" s="195" t="s">
        <v>64</v>
      </c>
      <c r="I11" s="154">
        <v>102640</v>
      </c>
      <c r="J11" s="181"/>
      <c r="K11" s="227">
        <f>'様式5-4(リサイクル）'!R28</f>
        <v>0</v>
      </c>
    </row>
    <row r="12" spans="3:11" s="131" customFormat="1" ht="23.25" customHeight="1" thickBot="1" x14ac:dyDescent="0.25">
      <c r="C12" s="262"/>
      <c r="D12" s="283"/>
      <c r="E12" s="285"/>
      <c r="F12" s="234"/>
      <c r="G12" s="312"/>
      <c r="H12" s="196" t="s">
        <v>65</v>
      </c>
      <c r="I12" s="155">
        <v>211010</v>
      </c>
      <c r="J12" s="182"/>
      <c r="K12" s="229"/>
    </row>
    <row r="13" spans="3:11" s="131" customFormat="1" ht="23.25" customHeight="1" x14ac:dyDescent="0.2">
      <c r="C13" s="261" t="s">
        <v>92</v>
      </c>
      <c r="D13" s="286" t="s">
        <v>57</v>
      </c>
      <c r="E13" s="288">
        <f>[2]別紙2!$E$20</f>
        <v>2080</v>
      </c>
      <c r="F13" s="233"/>
      <c r="G13" s="233"/>
      <c r="H13" s="137" t="s">
        <v>61</v>
      </c>
      <c r="I13" s="173">
        <v>0</v>
      </c>
      <c r="J13" s="181"/>
      <c r="K13" s="227">
        <f>'様式5-5(東部）'!U28</f>
        <v>0</v>
      </c>
    </row>
    <row r="14" spans="3:11" s="131" customFormat="1" ht="23.25" customHeight="1" x14ac:dyDescent="0.2">
      <c r="C14" s="253"/>
      <c r="D14" s="287"/>
      <c r="E14" s="289"/>
      <c r="F14" s="311"/>
      <c r="G14" s="311"/>
      <c r="H14" s="139" t="s">
        <v>62</v>
      </c>
      <c r="I14" s="156">
        <v>378900</v>
      </c>
      <c r="J14" s="183"/>
      <c r="K14" s="228"/>
    </row>
    <row r="15" spans="3:11" s="131" customFormat="1" ht="23.25" customHeight="1" thickBot="1" x14ac:dyDescent="0.25">
      <c r="C15" s="262"/>
      <c r="D15" s="283"/>
      <c r="E15" s="290"/>
      <c r="F15" s="234"/>
      <c r="G15" s="234"/>
      <c r="H15" s="138" t="s">
        <v>63</v>
      </c>
      <c r="I15" s="155">
        <v>353800</v>
      </c>
      <c r="J15" s="182"/>
      <c r="K15" s="229"/>
    </row>
    <row r="16" spans="3:11" s="131" customFormat="1" ht="23.25" customHeight="1" x14ac:dyDescent="0.2">
      <c r="C16" s="261" t="s">
        <v>93</v>
      </c>
      <c r="D16" s="286" t="s">
        <v>58</v>
      </c>
      <c r="E16" s="284">
        <f>[2]別紙2!$E$23</f>
        <v>75</v>
      </c>
      <c r="F16" s="233"/>
      <c r="G16" s="239"/>
      <c r="H16" s="195" t="s">
        <v>64</v>
      </c>
      <c r="I16" s="154">
        <v>57800</v>
      </c>
      <c r="J16" s="181"/>
      <c r="K16" s="227">
        <f>'様式5-6(寺田）'!R28</f>
        <v>0</v>
      </c>
    </row>
    <row r="17" spans="3:11" s="131" customFormat="1" ht="23.25" customHeight="1" thickBot="1" x14ac:dyDescent="0.25">
      <c r="C17" s="262"/>
      <c r="D17" s="283"/>
      <c r="E17" s="285"/>
      <c r="F17" s="234"/>
      <c r="G17" s="240"/>
      <c r="H17" s="196" t="s">
        <v>65</v>
      </c>
      <c r="I17" s="155">
        <v>168400</v>
      </c>
      <c r="J17" s="182"/>
      <c r="K17" s="229"/>
    </row>
    <row r="18" spans="3:11" s="131" customFormat="1" ht="23.25" customHeight="1" x14ac:dyDescent="0.2">
      <c r="C18" s="261" t="s">
        <v>94</v>
      </c>
      <c r="D18" s="282" t="s">
        <v>67</v>
      </c>
      <c r="E18" s="284">
        <v>80</v>
      </c>
      <c r="F18" s="233"/>
      <c r="G18" s="240"/>
      <c r="H18" s="195" t="s">
        <v>61</v>
      </c>
      <c r="I18" s="154">
        <v>13400</v>
      </c>
      <c r="J18" s="181"/>
      <c r="K18" s="227">
        <f>'様式5-7(大杉）'!U28</f>
        <v>0</v>
      </c>
    </row>
    <row r="19" spans="3:11" s="131" customFormat="1" ht="23.25" customHeight="1" x14ac:dyDescent="0.2">
      <c r="C19" s="253"/>
      <c r="D19" s="287"/>
      <c r="E19" s="291"/>
      <c r="F19" s="311"/>
      <c r="G19" s="240"/>
      <c r="H19" s="197" t="s">
        <v>62</v>
      </c>
      <c r="I19" s="156">
        <v>67700</v>
      </c>
      <c r="J19" s="183"/>
      <c r="K19" s="228"/>
    </row>
    <row r="20" spans="3:11" s="131" customFormat="1" ht="23.25" customHeight="1" thickBot="1" x14ac:dyDescent="0.25">
      <c r="C20" s="262"/>
      <c r="D20" s="283"/>
      <c r="E20" s="285"/>
      <c r="F20" s="234"/>
      <c r="G20" s="240"/>
      <c r="H20" s="196" t="s">
        <v>63</v>
      </c>
      <c r="I20" s="155">
        <v>91400</v>
      </c>
      <c r="J20" s="182"/>
      <c r="K20" s="229"/>
    </row>
    <row r="21" spans="3:11" s="131" customFormat="1" ht="23.25" customHeight="1" x14ac:dyDescent="0.2">
      <c r="C21" s="261" t="s">
        <v>95</v>
      </c>
      <c r="D21" s="286" t="s">
        <v>59</v>
      </c>
      <c r="E21" s="284">
        <v>12</v>
      </c>
      <c r="F21" s="233"/>
      <c r="G21" s="240"/>
      <c r="H21" s="195" t="s">
        <v>66</v>
      </c>
      <c r="I21" s="154">
        <v>3400</v>
      </c>
      <c r="J21" s="181"/>
      <c r="K21" s="227">
        <f>'様式5-8（奥）'!U28</f>
        <v>0</v>
      </c>
    </row>
    <row r="22" spans="3:11" s="131" customFormat="1" ht="23.25" customHeight="1" x14ac:dyDescent="0.2">
      <c r="C22" s="253"/>
      <c r="D22" s="287"/>
      <c r="E22" s="291"/>
      <c r="F22" s="311"/>
      <c r="G22" s="240"/>
      <c r="H22" s="197" t="s">
        <v>62</v>
      </c>
      <c r="I22" s="156">
        <v>22100</v>
      </c>
      <c r="J22" s="183"/>
      <c r="K22" s="228"/>
    </row>
    <row r="23" spans="3:11" s="131" customFormat="1" ht="23.25" customHeight="1" thickBot="1" x14ac:dyDescent="0.25">
      <c r="C23" s="262"/>
      <c r="D23" s="283"/>
      <c r="E23" s="285"/>
      <c r="F23" s="234"/>
      <c r="G23" s="240"/>
      <c r="H23" s="196" t="s">
        <v>63</v>
      </c>
      <c r="I23" s="155">
        <v>30800</v>
      </c>
      <c r="J23" s="182"/>
      <c r="K23" s="229"/>
    </row>
    <row r="24" spans="3:11" s="131" customFormat="1" ht="23.25" customHeight="1" x14ac:dyDescent="0.2">
      <c r="C24" s="261" t="s">
        <v>96</v>
      </c>
      <c r="D24" s="282" t="s">
        <v>68</v>
      </c>
      <c r="E24" s="284">
        <v>26</v>
      </c>
      <c r="F24" s="233"/>
      <c r="G24" s="240"/>
      <c r="H24" s="195" t="s">
        <v>64</v>
      </c>
      <c r="I24" s="154">
        <v>44400</v>
      </c>
      <c r="J24" s="181"/>
      <c r="K24" s="227">
        <f>'様式5-9(北野阿原）'!R28</f>
        <v>0</v>
      </c>
    </row>
    <row r="25" spans="3:11" s="131" customFormat="1" ht="23.25" customHeight="1" thickBot="1" x14ac:dyDescent="0.25">
      <c r="C25" s="262"/>
      <c r="D25" s="283"/>
      <c r="E25" s="285"/>
      <c r="F25" s="234"/>
      <c r="G25" s="240"/>
      <c r="H25" s="196" t="s">
        <v>65</v>
      </c>
      <c r="I25" s="155">
        <v>122900</v>
      </c>
      <c r="J25" s="182"/>
      <c r="K25" s="229"/>
    </row>
    <row r="26" spans="3:11" s="131" customFormat="1" ht="23.25" customHeight="1" x14ac:dyDescent="0.2">
      <c r="C26" s="261" t="s">
        <v>97</v>
      </c>
      <c r="D26" s="286" t="s">
        <v>60</v>
      </c>
      <c r="E26" s="284">
        <f>[2]別紙2!$E$33</f>
        <v>66</v>
      </c>
      <c r="F26" s="233"/>
      <c r="G26" s="240"/>
      <c r="H26" s="195" t="s">
        <v>64</v>
      </c>
      <c r="I26" s="154">
        <v>39200</v>
      </c>
      <c r="J26" s="181"/>
      <c r="K26" s="227">
        <f>'様式5-10(木田）'!R28</f>
        <v>0</v>
      </c>
    </row>
    <row r="27" spans="3:11" s="131" customFormat="1" ht="23.25" customHeight="1" thickBot="1" x14ac:dyDescent="0.25">
      <c r="C27" s="254"/>
      <c r="D27" s="296"/>
      <c r="E27" s="297"/>
      <c r="F27" s="235"/>
      <c r="G27" s="241"/>
      <c r="H27" s="198" t="s">
        <v>65</v>
      </c>
      <c r="I27" s="157">
        <v>94900</v>
      </c>
      <c r="J27" s="184"/>
      <c r="K27" s="272"/>
    </row>
    <row r="28" spans="3:11" s="131" customFormat="1" ht="38.65" customHeight="1" thickTop="1" thickBot="1" x14ac:dyDescent="0.25">
      <c r="C28" s="236" t="s">
        <v>122</v>
      </c>
      <c r="D28" s="237"/>
      <c r="E28" s="237"/>
      <c r="F28" s="237"/>
      <c r="G28" s="237"/>
      <c r="H28" s="237"/>
      <c r="I28" s="237"/>
      <c r="J28" s="238"/>
      <c r="K28" s="212">
        <f>SUM(K6:K27)</f>
        <v>0</v>
      </c>
    </row>
    <row r="30" spans="3:11" ht="18" thickBot="1" x14ac:dyDescent="0.25">
      <c r="C30" s="131" t="s">
        <v>127</v>
      </c>
    </row>
    <row r="31" spans="3:11" s="131" customFormat="1" ht="23.25" customHeight="1" x14ac:dyDescent="0.2">
      <c r="C31" s="250" t="s">
        <v>88</v>
      </c>
      <c r="D31" s="242" t="s">
        <v>53</v>
      </c>
      <c r="E31" s="255"/>
      <c r="F31" s="242"/>
      <c r="G31" s="243"/>
      <c r="H31" s="278" t="s">
        <v>146</v>
      </c>
      <c r="I31" s="273" t="s">
        <v>150</v>
      </c>
      <c r="J31" s="255"/>
      <c r="K31" s="263" t="s">
        <v>128</v>
      </c>
    </row>
    <row r="32" spans="3:11" s="75" customFormat="1" ht="23.25" customHeight="1" x14ac:dyDescent="0.2">
      <c r="C32" s="251"/>
      <c r="D32" s="244"/>
      <c r="E32" s="256"/>
      <c r="F32" s="244"/>
      <c r="G32" s="245"/>
      <c r="H32" s="279"/>
      <c r="I32" s="245"/>
      <c r="J32" s="256"/>
      <c r="K32" s="264"/>
    </row>
    <row r="33" spans="1:11" s="132" customFormat="1" ht="23.25" customHeight="1" x14ac:dyDescent="0.15">
      <c r="C33" s="252" t="s">
        <v>98</v>
      </c>
      <c r="D33" s="257" t="s">
        <v>57</v>
      </c>
      <c r="E33" s="258"/>
      <c r="F33" s="246" t="s">
        <v>61</v>
      </c>
      <c r="G33" s="247"/>
      <c r="H33" s="158">
        <v>201940</v>
      </c>
      <c r="I33" s="274"/>
      <c r="J33" s="275"/>
      <c r="K33" s="265">
        <f>'様式5-11（売電）'!M25</f>
        <v>0</v>
      </c>
    </row>
    <row r="34" spans="1:11" s="132" customFormat="1" ht="23.25" customHeight="1" x14ac:dyDescent="0.15">
      <c r="C34" s="253"/>
      <c r="D34" s="244"/>
      <c r="E34" s="256"/>
      <c r="F34" s="246" t="s">
        <v>62</v>
      </c>
      <c r="G34" s="247"/>
      <c r="H34" s="158">
        <v>3104730</v>
      </c>
      <c r="I34" s="274"/>
      <c r="J34" s="275"/>
      <c r="K34" s="266"/>
    </row>
    <row r="35" spans="1:11" s="132" customFormat="1" ht="23.25" customHeight="1" thickBot="1" x14ac:dyDescent="0.2">
      <c r="C35" s="254"/>
      <c r="D35" s="259"/>
      <c r="E35" s="260"/>
      <c r="F35" s="248" t="s">
        <v>63</v>
      </c>
      <c r="G35" s="249"/>
      <c r="H35" s="159">
        <v>8235070</v>
      </c>
      <c r="I35" s="276"/>
      <c r="J35" s="277"/>
      <c r="K35" s="267"/>
    </row>
    <row r="36" spans="1:11" s="132" customFormat="1" ht="42.4" customHeight="1" thickTop="1" thickBot="1" x14ac:dyDescent="0.2">
      <c r="C36" s="230" t="s">
        <v>121</v>
      </c>
      <c r="D36" s="231"/>
      <c r="E36" s="231"/>
      <c r="F36" s="231"/>
      <c r="G36" s="231"/>
      <c r="H36" s="231"/>
      <c r="I36" s="231"/>
      <c r="J36" s="232"/>
      <c r="K36" s="213">
        <f>SUM(K33)</f>
        <v>0</v>
      </c>
    </row>
    <row r="37" spans="1:11" s="132" customFormat="1" ht="23.25" customHeight="1" thickBot="1" x14ac:dyDescent="0.2">
      <c r="C37" s="179" t="s">
        <v>99</v>
      </c>
      <c r="D37" s="133"/>
      <c r="E37" s="133"/>
      <c r="F37" s="133"/>
      <c r="G37" s="133"/>
      <c r="H37" s="135"/>
      <c r="I37" s="136"/>
      <c r="J37" s="150"/>
      <c r="K37" s="134"/>
    </row>
    <row r="38" spans="1:11" s="73" customFormat="1" ht="23.25" customHeight="1" x14ac:dyDescent="0.15">
      <c r="C38" s="73" t="s">
        <v>105</v>
      </c>
      <c r="I38" s="322" t="s">
        <v>103</v>
      </c>
      <c r="J38" s="323"/>
      <c r="K38" s="315">
        <f>K28</f>
        <v>0</v>
      </c>
    </row>
    <row r="39" spans="1:11" s="73" customFormat="1" ht="23.25" customHeight="1" x14ac:dyDescent="0.15">
      <c r="C39" s="73" t="s">
        <v>140</v>
      </c>
      <c r="I39" s="313"/>
      <c r="J39" s="314"/>
      <c r="K39" s="316"/>
    </row>
    <row r="40" spans="1:11" s="67" customFormat="1" ht="23.25" customHeight="1" x14ac:dyDescent="0.15">
      <c r="C40" s="67" t="s">
        <v>108</v>
      </c>
      <c r="F40" s="73"/>
      <c r="I40" s="313" t="s">
        <v>104</v>
      </c>
      <c r="J40" s="314"/>
      <c r="K40" s="316">
        <f>K36</f>
        <v>0</v>
      </c>
    </row>
    <row r="41" spans="1:11" s="67" customFormat="1" ht="23.25" customHeight="1" x14ac:dyDescent="0.15">
      <c r="C41" s="67" t="s">
        <v>109</v>
      </c>
      <c r="I41" s="313"/>
      <c r="J41" s="314"/>
      <c r="K41" s="316"/>
    </row>
    <row r="42" spans="1:11" s="128" customFormat="1" ht="23.25" customHeight="1" x14ac:dyDescent="0.15">
      <c r="B42" s="73"/>
      <c r="C42" s="63" t="s">
        <v>119</v>
      </c>
      <c r="I42" s="317" t="s">
        <v>129</v>
      </c>
      <c r="J42" s="318"/>
      <c r="K42" s="316">
        <f>K38-K40</f>
        <v>0</v>
      </c>
    </row>
    <row r="43" spans="1:11" s="128" customFormat="1" ht="23.25" customHeight="1" thickBot="1" x14ac:dyDescent="0.2">
      <c r="B43" s="73"/>
      <c r="C43" s="63" t="s">
        <v>120</v>
      </c>
      <c r="I43" s="319"/>
      <c r="J43" s="320"/>
      <c r="K43" s="321"/>
    </row>
    <row r="44" spans="1:11" s="130" customFormat="1" ht="23.25" customHeight="1" x14ac:dyDescent="0.15">
      <c r="A44" s="129"/>
      <c r="B44" s="190"/>
      <c r="C44" s="191" t="s">
        <v>125</v>
      </c>
      <c r="J44" s="153"/>
    </row>
    <row r="45" spans="1:11" s="130" customFormat="1" ht="23.25" customHeight="1" x14ac:dyDescent="0.15">
      <c r="B45" s="191"/>
      <c r="C45" s="67" t="s">
        <v>114</v>
      </c>
      <c r="J45" s="153"/>
    </row>
    <row r="46" spans="1:11" s="130" customFormat="1" ht="23.25" customHeight="1" x14ac:dyDescent="0.15">
      <c r="J46" s="153"/>
    </row>
    <row r="47" spans="1:11" ht="23.25" customHeight="1" x14ac:dyDescent="0.15"/>
    <row r="48" spans="1:11" ht="23.25" customHeight="1" x14ac:dyDescent="0.15"/>
    <row r="49" ht="23.25" customHeight="1" x14ac:dyDescent="0.15"/>
    <row r="50" ht="23.25" customHeight="1" x14ac:dyDescent="0.15"/>
    <row r="51" ht="23.25" customHeight="1" x14ac:dyDescent="0.15"/>
    <row r="52" ht="23.25" customHeight="1" x14ac:dyDescent="0.15"/>
    <row r="53" ht="23.25" customHeight="1" x14ac:dyDescent="0.15"/>
    <row r="54" ht="23.25" customHeight="1" x14ac:dyDescent="0.15"/>
  </sheetData>
  <sheetProtection selectLockedCells="1"/>
  <mergeCells count="81">
    <mergeCell ref="I40:J41"/>
    <mergeCell ref="K38:K39"/>
    <mergeCell ref="K40:K41"/>
    <mergeCell ref="I42:J43"/>
    <mergeCell ref="K42:K43"/>
    <mergeCell ref="I38:J39"/>
    <mergeCell ref="F6:F7"/>
    <mergeCell ref="F11:F12"/>
    <mergeCell ref="F13:F15"/>
    <mergeCell ref="G13:G15"/>
    <mergeCell ref="G6:G12"/>
    <mergeCell ref="F16:F17"/>
    <mergeCell ref="E24:E25"/>
    <mergeCell ref="F18:F20"/>
    <mergeCell ref="F21:F23"/>
    <mergeCell ref="F8:F10"/>
    <mergeCell ref="C3:C5"/>
    <mergeCell ref="D3:D5"/>
    <mergeCell ref="K3:K5"/>
    <mergeCell ref="E4:E5"/>
    <mergeCell ref="G4:G5"/>
    <mergeCell ref="F4:F5"/>
    <mergeCell ref="H3:J3"/>
    <mergeCell ref="E3:G3"/>
    <mergeCell ref="C26:C27"/>
    <mergeCell ref="D26:D27"/>
    <mergeCell ref="E26:E27"/>
    <mergeCell ref="C16:C17"/>
    <mergeCell ref="D16:D17"/>
    <mergeCell ref="E16:E17"/>
    <mergeCell ref="C18:C20"/>
    <mergeCell ref="C21:C23"/>
    <mergeCell ref="D21:D23"/>
    <mergeCell ref="E21:E23"/>
    <mergeCell ref="D18:D20"/>
    <mergeCell ref="E18:E20"/>
    <mergeCell ref="D24:D25"/>
    <mergeCell ref="D8:D10"/>
    <mergeCell ref="E8:E10"/>
    <mergeCell ref="C6:C7"/>
    <mergeCell ref="D6:D7"/>
    <mergeCell ref="E6:E7"/>
    <mergeCell ref="C8:C10"/>
    <mergeCell ref="D11:D12"/>
    <mergeCell ref="E11:E12"/>
    <mergeCell ref="C13:C15"/>
    <mergeCell ref="D13:D15"/>
    <mergeCell ref="E13:E15"/>
    <mergeCell ref="C11:C12"/>
    <mergeCell ref="K31:K32"/>
    <mergeCell ref="K33:K35"/>
    <mergeCell ref="K6:K7"/>
    <mergeCell ref="H4:I5"/>
    <mergeCell ref="K26:K27"/>
    <mergeCell ref="I31:J32"/>
    <mergeCell ref="I33:J33"/>
    <mergeCell ref="I34:J34"/>
    <mergeCell ref="I35:J35"/>
    <mergeCell ref="H31:H32"/>
    <mergeCell ref="J4:J5"/>
    <mergeCell ref="K11:K12"/>
    <mergeCell ref="K16:K17"/>
    <mergeCell ref="K24:K25"/>
    <mergeCell ref="K8:K10"/>
    <mergeCell ref="K18:K20"/>
    <mergeCell ref="K21:K23"/>
    <mergeCell ref="K13:K15"/>
    <mergeCell ref="C36:J36"/>
    <mergeCell ref="F24:F25"/>
    <mergeCell ref="F26:F27"/>
    <mergeCell ref="C28:J28"/>
    <mergeCell ref="G16:G27"/>
    <mergeCell ref="F31:G32"/>
    <mergeCell ref="F33:G33"/>
    <mergeCell ref="F34:G34"/>
    <mergeCell ref="F35:G35"/>
    <mergeCell ref="C31:C32"/>
    <mergeCell ref="C33:C35"/>
    <mergeCell ref="D31:E32"/>
    <mergeCell ref="D33:E35"/>
    <mergeCell ref="C24:C25"/>
  </mergeCells>
  <phoneticPr fontId="1"/>
  <printOptions horizontalCentered="1"/>
  <pageMargins left="0.19685039370078741" right="0.19685039370078741" top="0.19685039370078741" bottom="0.19685039370078741" header="0.51181102362204722" footer="0.51181102362204722"/>
  <pageSetup paperSize="9" scale="57" orientation="landscape" cellComments="asDisplayed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A1ABAA-3D93-4094-8F54-CB8A9B2DB343}">
  <dimension ref="B2:V41"/>
  <sheetViews>
    <sheetView showGridLines="0" showZeros="0" view="pageBreakPreview" zoomScale="70" zoomScaleNormal="85" zoomScaleSheetLayoutView="70" workbookViewId="0">
      <selection activeCell="D26" sqref="D26"/>
    </sheetView>
  </sheetViews>
  <sheetFormatPr defaultColWidth="9" defaultRowHeight="13.5" x14ac:dyDescent="0.15"/>
  <cols>
    <col min="1" max="1" width="1.125" style="2" customWidth="1"/>
    <col min="2" max="2" width="4.75" style="2" customWidth="1"/>
    <col min="3" max="3" width="6.5" style="2" customWidth="1"/>
    <col min="4" max="17" width="12.125" style="2" customWidth="1"/>
    <col min="18" max="18" width="20.5" style="2" customWidth="1"/>
    <col min="19" max="19" width="16.5" style="2" customWidth="1"/>
    <col min="20" max="20" width="18.5" style="2" customWidth="1"/>
    <col min="21" max="21" width="3.5" style="2" customWidth="1"/>
    <col min="22" max="22" width="10" style="2" customWidth="1"/>
    <col min="23" max="23" width="9" style="2"/>
    <col min="24" max="25" width="10.5" style="2" customWidth="1"/>
    <col min="26" max="16384" width="9" style="2"/>
  </cols>
  <sheetData>
    <row r="2" spans="2:20" ht="17.25" x14ac:dyDescent="0.2">
      <c r="B2" s="75" t="s">
        <v>78</v>
      </c>
    </row>
    <row r="3" spans="2:20" ht="17.25" x14ac:dyDescent="0.2">
      <c r="B3" s="3" t="s">
        <v>50</v>
      </c>
      <c r="C3" s="4"/>
      <c r="D3" s="4"/>
      <c r="E3" s="4"/>
      <c r="G3" s="4"/>
      <c r="H3" s="4"/>
      <c r="I3" s="4"/>
      <c r="L3" s="4"/>
      <c r="O3" s="4"/>
    </row>
    <row r="4" spans="2:20" ht="17.25" x14ac:dyDescent="0.2">
      <c r="B4" s="3"/>
      <c r="C4" s="4"/>
      <c r="D4" s="4"/>
      <c r="E4" s="4"/>
      <c r="G4" s="4"/>
      <c r="H4" s="4"/>
      <c r="I4" s="4"/>
      <c r="L4" s="4"/>
      <c r="O4" s="4"/>
    </row>
    <row r="5" spans="2:20" ht="17.25" x14ac:dyDescent="0.2">
      <c r="B5" s="3"/>
      <c r="C5" s="4"/>
      <c r="D5" s="4"/>
      <c r="E5" s="4"/>
      <c r="G5" s="4"/>
      <c r="H5" s="4"/>
      <c r="I5" s="4"/>
      <c r="L5" s="4"/>
      <c r="O5" s="4"/>
    </row>
    <row r="6" spans="2:20" ht="17.25" x14ac:dyDescent="0.2">
      <c r="B6" s="3"/>
      <c r="C6" s="4"/>
      <c r="D6" s="4"/>
      <c r="E6" s="4"/>
      <c r="G6" s="4"/>
      <c r="H6" s="4"/>
      <c r="I6" s="4"/>
      <c r="L6" s="4"/>
      <c r="O6" s="4"/>
    </row>
    <row r="7" spans="2:20" ht="17.25" x14ac:dyDescent="0.2">
      <c r="B7" s="3"/>
      <c r="C7" s="4"/>
      <c r="D7" s="4"/>
      <c r="E7" s="4"/>
      <c r="G7" s="4"/>
      <c r="H7" s="4"/>
      <c r="I7" s="4"/>
      <c r="L7" s="4"/>
      <c r="O7" s="4"/>
    </row>
    <row r="8" spans="2:20" ht="17.25" x14ac:dyDescent="0.2">
      <c r="B8" s="373" t="s">
        <v>37</v>
      </c>
      <c r="C8" s="373"/>
      <c r="D8" s="373"/>
      <c r="E8" s="373"/>
      <c r="F8" s="373"/>
      <c r="G8" s="373"/>
      <c r="H8" s="373"/>
      <c r="I8" s="373"/>
      <c r="J8" s="373"/>
      <c r="K8" s="373"/>
      <c r="L8" s="373"/>
      <c r="M8" s="373"/>
      <c r="N8" s="373"/>
      <c r="O8" s="373"/>
      <c r="P8" s="373"/>
      <c r="Q8" s="373"/>
      <c r="R8" s="373"/>
      <c r="S8" s="373"/>
    </row>
    <row r="9" spans="2:20" ht="17.25" x14ac:dyDescent="0.2">
      <c r="B9" s="5"/>
      <c r="C9" s="4"/>
      <c r="D9" s="4"/>
      <c r="E9" s="4"/>
      <c r="G9" s="4"/>
      <c r="H9" s="4"/>
      <c r="I9" s="4"/>
      <c r="K9" s="108"/>
      <c r="L9" s="108"/>
      <c r="M9" s="108"/>
      <c r="O9" s="4"/>
      <c r="P9" s="104"/>
      <c r="Q9" s="104"/>
      <c r="R9" s="104"/>
      <c r="S9" s="104"/>
    </row>
    <row r="10" spans="2:20" ht="17.25" x14ac:dyDescent="0.2">
      <c r="B10" s="5"/>
      <c r="C10" s="4"/>
      <c r="D10" s="4"/>
      <c r="E10" s="4"/>
      <c r="G10" s="4"/>
      <c r="H10" s="4"/>
      <c r="I10" s="4"/>
      <c r="L10" s="4"/>
      <c r="O10" s="4"/>
      <c r="P10" s="115"/>
      <c r="Q10" s="29"/>
      <c r="R10" s="115"/>
      <c r="S10" s="52"/>
    </row>
    <row r="11" spans="2:20" ht="17.25" x14ac:dyDescent="0.2">
      <c r="B11" s="5"/>
      <c r="C11" s="4"/>
      <c r="D11" s="4"/>
      <c r="E11" s="4"/>
      <c r="G11" s="4"/>
      <c r="H11" s="4"/>
      <c r="I11" s="4"/>
      <c r="L11" s="4"/>
      <c r="O11" s="4"/>
      <c r="T11" s="41"/>
    </row>
    <row r="12" spans="2:20" ht="27" customHeight="1" x14ac:dyDescent="0.15">
      <c r="B12" s="366" t="s">
        <v>1</v>
      </c>
      <c r="C12" s="367"/>
      <c r="D12" s="369" t="s">
        <v>2</v>
      </c>
      <c r="E12" s="369"/>
      <c r="F12" s="369"/>
      <c r="G12" s="369"/>
      <c r="H12" s="369"/>
      <c r="I12" s="358"/>
      <c r="J12" s="358"/>
      <c r="K12" s="370" t="s">
        <v>3</v>
      </c>
      <c r="L12" s="371"/>
      <c r="M12" s="371"/>
      <c r="N12" s="371"/>
      <c r="O12" s="371"/>
      <c r="P12" s="371"/>
      <c r="Q12" s="372"/>
      <c r="R12" s="353" t="s">
        <v>36</v>
      </c>
      <c r="S12" s="374"/>
      <c r="T12" s="348"/>
    </row>
    <row r="13" spans="2:20" ht="25.5" customHeight="1" x14ac:dyDescent="0.15">
      <c r="B13" s="368"/>
      <c r="C13" s="367"/>
      <c r="D13" s="349" t="s">
        <v>23</v>
      </c>
      <c r="E13" s="350"/>
      <c r="F13" s="350"/>
      <c r="G13" s="351"/>
      <c r="H13" s="352" t="s">
        <v>28</v>
      </c>
      <c r="I13" s="353"/>
      <c r="J13" s="354" t="s">
        <v>31</v>
      </c>
      <c r="K13" s="356" t="s">
        <v>43</v>
      </c>
      <c r="L13" s="357"/>
      <c r="M13" s="358"/>
      <c r="N13" s="359" t="s">
        <v>42</v>
      </c>
      <c r="O13" s="359"/>
      <c r="P13" s="359"/>
      <c r="Q13" s="360" t="s">
        <v>35</v>
      </c>
      <c r="R13" s="364"/>
      <c r="S13" s="375"/>
      <c r="T13" s="348"/>
    </row>
    <row r="14" spans="2:20" ht="45" customHeight="1" x14ac:dyDescent="0.15">
      <c r="B14" s="368"/>
      <c r="C14" s="367"/>
      <c r="D14" s="111" t="s">
        <v>25</v>
      </c>
      <c r="E14" s="112" t="s">
        <v>24</v>
      </c>
      <c r="F14" s="112" t="s">
        <v>26</v>
      </c>
      <c r="G14" s="362" t="s">
        <v>29</v>
      </c>
      <c r="H14" s="114" t="s">
        <v>27</v>
      </c>
      <c r="I14" s="362" t="s">
        <v>30</v>
      </c>
      <c r="J14" s="355"/>
      <c r="K14" s="17" t="s">
        <v>14</v>
      </c>
      <c r="L14" s="47" t="s">
        <v>38</v>
      </c>
      <c r="M14" s="111" t="s">
        <v>33</v>
      </c>
      <c r="N14" s="32" t="s">
        <v>14</v>
      </c>
      <c r="O14" s="47" t="s">
        <v>40</v>
      </c>
      <c r="P14" s="111" t="s">
        <v>34</v>
      </c>
      <c r="Q14" s="361"/>
      <c r="R14" s="365"/>
      <c r="S14" s="375"/>
      <c r="T14" s="42"/>
    </row>
    <row r="15" spans="2:20" ht="30" customHeight="1" thickBot="1" x14ac:dyDescent="0.2">
      <c r="B15" s="105" t="s">
        <v>4</v>
      </c>
      <c r="C15" s="106" t="s">
        <v>5</v>
      </c>
      <c r="D15" s="8" t="s">
        <v>9</v>
      </c>
      <c r="E15" s="33" t="s">
        <v>15</v>
      </c>
      <c r="F15" s="27"/>
      <c r="G15" s="363"/>
      <c r="H15" s="160" t="s">
        <v>15</v>
      </c>
      <c r="I15" s="383"/>
      <c r="J15" s="8" t="s">
        <v>6</v>
      </c>
      <c r="K15" s="38" t="s">
        <v>17</v>
      </c>
      <c r="L15" s="33" t="s">
        <v>13</v>
      </c>
      <c r="M15" s="48" t="s">
        <v>20</v>
      </c>
      <c r="N15" s="113" t="s">
        <v>18</v>
      </c>
      <c r="O15" s="65" t="s">
        <v>13</v>
      </c>
      <c r="P15" s="48" t="s">
        <v>22</v>
      </c>
      <c r="Q15" s="86" t="s">
        <v>6</v>
      </c>
      <c r="R15" s="9" t="s">
        <v>6</v>
      </c>
      <c r="S15" s="33"/>
      <c r="T15" s="45"/>
    </row>
    <row r="16" spans="2:20" ht="20.100000000000001" customHeight="1" x14ac:dyDescent="0.15">
      <c r="B16" s="324" t="s">
        <v>151</v>
      </c>
      <c r="C16" s="60">
        <v>4</v>
      </c>
      <c r="D16" s="34">
        <f>[2]別紙2!$E$33</f>
        <v>66</v>
      </c>
      <c r="E16" s="162">
        <f>'様式5-１電力料金総価'!F26</f>
        <v>0</v>
      </c>
      <c r="F16" s="99" t="s">
        <v>10</v>
      </c>
      <c r="G16" s="222">
        <f t="shared" ref="G16:G27" si="0">TRUNC(D16*E16*0.85,4)</f>
        <v>0</v>
      </c>
      <c r="H16" s="384"/>
      <c r="I16" s="386">
        <f t="shared" ref="I16" si="1">TRUNC(D16*H16,4)</f>
        <v>0</v>
      </c>
      <c r="J16" s="146">
        <f>ROUNDDOWN(SUM(G16,I16),2)</f>
        <v>0</v>
      </c>
      <c r="K16" s="21">
        <v>8800</v>
      </c>
      <c r="L16" s="162">
        <f>'様式5-１電力料金総価'!J27</f>
        <v>0</v>
      </c>
      <c r="M16" s="141">
        <f>TRUNC(K16*L16,4)</f>
        <v>0</v>
      </c>
      <c r="N16" s="328"/>
      <c r="O16" s="330"/>
      <c r="P16" s="395"/>
      <c r="Q16" s="147">
        <f>ROUNDDOWN(M16+P16,2)</f>
        <v>0</v>
      </c>
      <c r="R16" s="25">
        <f t="shared" ref="R16:R27" si="2">INT(J16+Q16)</f>
        <v>0</v>
      </c>
      <c r="S16" s="347"/>
      <c r="T16" s="344"/>
    </row>
    <row r="17" spans="2:22" ht="20.100000000000001" customHeight="1" x14ac:dyDescent="0.15">
      <c r="B17" s="325"/>
      <c r="C17" s="60">
        <v>5</v>
      </c>
      <c r="D17" s="34">
        <f>[2]別紙2!$E$33</f>
        <v>66</v>
      </c>
      <c r="E17" s="163">
        <f>E16</f>
        <v>0</v>
      </c>
      <c r="F17" s="99" t="s">
        <v>10</v>
      </c>
      <c r="G17" s="222">
        <f t="shared" si="0"/>
        <v>0</v>
      </c>
      <c r="H17" s="384"/>
      <c r="I17" s="386"/>
      <c r="J17" s="146">
        <f t="shared" ref="J17:J27" si="3">ROUNDDOWN(SUM(G17,I17),2)</f>
        <v>0</v>
      </c>
      <c r="K17" s="23">
        <v>8800</v>
      </c>
      <c r="L17" s="164">
        <f t="shared" ref="L17:L18" si="4">L16</f>
        <v>0</v>
      </c>
      <c r="M17" s="141">
        <f>TRUNC(K17*L17,4)</f>
        <v>0</v>
      </c>
      <c r="N17" s="328"/>
      <c r="O17" s="330"/>
      <c r="P17" s="395"/>
      <c r="Q17" s="147">
        <f t="shared" ref="Q17:Q27" si="5">ROUNDDOWN(M17+P17,2)</f>
        <v>0</v>
      </c>
      <c r="R17" s="25">
        <f t="shared" si="2"/>
        <v>0</v>
      </c>
      <c r="S17" s="347"/>
      <c r="T17" s="344"/>
    </row>
    <row r="18" spans="2:22" ht="20.100000000000001" customHeight="1" thickBot="1" x14ac:dyDescent="0.2">
      <c r="B18" s="325"/>
      <c r="C18" s="60">
        <v>6</v>
      </c>
      <c r="D18" s="34">
        <f>[2]別紙2!$E$33</f>
        <v>66</v>
      </c>
      <c r="E18" s="163">
        <f t="shared" ref="E18:E27" si="6">E17</f>
        <v>0</v>
      </c>
      <c r="F18" s="99" t="s">
        <v>10</v>
      </c>
      <c r="G18" s="222">
        <f t="shared" si="0"/>
        <v>0</v>
      </c>
      <c r="H18" s="384"/>
      <c r="I18" s="386"/>
      <c r="J18" s="146">
        <f t="shared" si="3"/>
        <v>0</v>
      </c>
      <c r="K18" s="120">
        <v>9700</v>
      </c>
      <c r="L18" s="171">
        <f t="shared" si="4"/>
        <v>0</v>
      </c>
      <c r="M18" s="141">
        <f>TRUNC(K18*L18,4)</f>
        <v>0</v>
      </c>
      <c r="N18" s="329"/>
      <c r="O18" s="331"/>
      <c r="P18" s="396"/>
      <c r="Q18" s="147">
        <f t="shared" si="5"/>
        <v>0</v>
      </c>
      <c r="R18" s="25">
        <f t="shared" si="2"/>
        <v>0</v>
      </c>
      <c r="S18" s="347"/>
      <c r="T18" s="344"/>
    </row>
    <row r="19" spans="2:22" ht="20.100000000000001" customHeight="1" x14ac:dyDescent="0.15">
      <c r="B19" s="325"/>
      <c r="C19" s="60">
        <v>7</v>
      </c>
      <c r="D19" s="34">
        <f>[2]別紙2!$E$33</f>
        <v>66</v>
      </c>
      <c r="E19" s="163">
        <f t="shared" si="6"/>
        <v>0</v>
      </c>
      <c r="F19" s="99" t="s">
        <v>10</v>
      </c>
      <c r="G19" s="222">
        <f t="shared" si="0"/>
        <v>0</v>
      </c>
      <c r="H19" s="384"/>
      <c r="I19" s="386"/>
      <c r="J19" s="146">
        <f t="shared" si="3"/>
        <v>0</v>
      </c>
      <c r="K19" s="340"/>
      <c r="L19" s="342"/>
      <c r="M19" s="342"/>
      <c r="N19" s="126">
        <v>12600</v>
      </c>
      <c r="O19" s="170">
        <f>'様式5-１電力料金総価'!J26</f>
        <v>0</v>
      </c>
      <c r="P19" s="143">
        <f>TRUNC(N19*O19,4)</f>
        <v>0</v>
      </c>
      <c r="Q19" s="147">
        <f t="shared" si="5"/>
        <v>0</v>
      </c>
      <c r="R19" s="25">
        <f t="shared" si="2"/>
        <v>0</v>
      </c>
      <c r="S19" s="347"/>
      <c r="T19" s="344"/>
    </row>
    <row r="20" spans="2:22" ht="20.100000000000001" customHeight="1" x14ac:dyDescent="0.15">
      <c r="B20" s="325"/>
      <c r="C20" s="60">
        <v>8</v>
      </c>
      <c r="D20" s="34">
        <f>[2]別紙2!$E$33</f>
        <v>66</v>
      </c>
      <c r="E20" s="163">
        <f t="shared" si="6"/>
        <v>0</v>
      </c>
      <c r="F20" s="99" t="s">
        <v>10</v>
      </c>
      <c r="G20" s="222">
        <f t="shared" si="0"/>
        <v>0</v>
      </c>
      <c r="H20" s="384"/>
      <c r="I20" s="386"/>
      <c r="J20" s="146">
        <f t="shared" si="3"/>
        <v>0</v>
      </c>
      <c r="K20" s="340"/>
      <c r="L20" s="342"/>
      <c r="M20" s="342"/>
      <c r="N20" s="126">
        <v>14600</v>
      </c>
      <c r="O20" s="165">
        <f t="shared" ref="O20:O21" si="7">O19</f>
        <v>0</v>
      </c>
      <c r="P20" s="143">
        <f>TRUNC(N20*O20,4)</f>
        <v>0</v>
      </c>
      <c r="Q20" s="147">
        <f t="shared" si="5"/>
        <v>0</v>
      </c>
      <c r="R20" s="25">
        <f t="shared" si="2"/>
        <v>0</v>
      </c>
      <c r="S20" s="347"/>
      <c r="T20" s="344"/>
    </row>
    <row r="21" spans="2:22" ht="20.100000000000001" customHeight="1" thickBot="1" x14ac:dyDescent="0.2">
      <c r="B21" s="325"/>
      <c r="C21" s="60">
        <v>9</v>
      </c>
      <c r="D21" s="34">
        <f>[2]別紙2!$E$33</f>
        <v>66</v>
      </c>
      <c r="E21" s="163">
        <f t="shared" si="6"/>
        <v>0</v>
      </c>
      <c r="F21" s="99" t="s">
        <v>10</v>
      </c>
      <c r="G21" s="222">
        <f t="shared" si="0"/>
        <v>0</v>
      </c>
      <c r="H21" s="384"/>
      <c r="I21" s="386"/>
      <c r="J21" s="146">
        <f t="shared" si="3"/>
        <v>0</v>
      </c>
      <c r="K21" s="341"/>
      <c r="L21" s="342"/>
      <c r="M21" s="343"/>
      <c r="N21" s="127">
        <v>12000</v>
      </c>
      <c r="O21" s="166">
        <f t="shared" si="7"/>
        <v>0</v>
      </c>
      <c r="P21" s="143">
        <f>TRUNC(N21*O21,4)</f>
        <v>0</v>
      </c>
      <c r="Q21" s="147">
        <f t="shared" si="5"/>
        <v>0</v>
      </c>
      <c r="R21" s="25">
        <f t="shared" si="2"/>
        <v>0</v>
      </c>
      <c r="S21" s="347"/>
      <c r="T21" s="344"/>
      <c r="V21" s="10"/>
    </row>
    <row r="22" spans="2:22" ht="20.100000000000001" customHeight="1" x14ac:dyDescent="0.15">
      <c r="B22" s="325"/>
      <c r="C22" s="60">
        <v>10</v>
      </c>
      <c r="D22" s="34">
        <f>[2]別紙2!$E$33</f>
        <v>66</v>
      </c>
      <c r="E22" s="163">
        <f t="shared" si="6"/>
        <v>0</v>
      </c>
      <c r="F22" s="99" t="s">
        <v>10</v>
      </c>
      <c r="G22" s="222">
        <f t="shared" si="0"/>
        <v>0</v>
      </c>
      <c r="H22" s="384"/>
      <c r="I22" s="386"/>
      <c r="J22" s="146">
        <f t="shared" si="3"/>
        <v>0</v>
      </c>
      <c r="K22" s="21">
        <v>8600</v>
      </c>
      <c r="L22" s="162">
        <f>L16</f>
        <v>0</v>
      </c>
      <c r="M22" s="141">
        <f t="shared" ref="M22:M27" si="8">TRUNC(K22*L22,4)</f>
        <v>0</v>
      </c>
      <c r="N22" s="345"/>
      <c r="O22" s="345"/>
      <c r="P22" s="377"/>
      <c r="Q22" s="147">
        <f t="shared" si="5"/>
        <v>0</v>
      </c>
      <c r="R22" s="25">
        <f t="shared" si="2"/>
        <v>0</v>
      </c>
      <c r="S22" s="347"/>
      <c r="T22" s="344"/>
    </row>
    <row r="23" spans="2:22" ht="20.100000000000001" customHeight="1" x14ac:dyDescent="0.15">
      <c r="B23" s="325"/>
      <c r="C23" s="60">
        <v>11</v>
      </c>
      <c r="D23" s="34">
        <f>[2]別紙2!$E$33</f>
        <v>66</v>
      </c>
      <c r="E23" s="164">
        <f t="shared" si="6"/>
        <v>0</v>
      </c>
      <c r="F23" s="99" t="s">
        <v>10</v>
      </c>
      <c r="G23" s="222">
        <f t="shared" si="0"/>
        <v>0</v>
      </c>
      <c r="H23" s="384"/>
      <c r="I23" s="386"/>
      <c r="J23" s="146">
        <f t="shared" si="3"/>
        <v>0</v>
      </c>
      <c r="K23" s="21">
        <v>9400</v>
      </c>
      <c r="L23" s="164">
        <f t="shared" ref="L23:L27" si="9">L22</f>
        <v>0</v>
      </c>
      <c r="M23" s="141">
        <f t="shared" si="8"/>
        <v>0</v>
      </c>
      <c r="N23" s="330"/>
      <c r="O23" s="330"/>
      <c r="P23" s="378"/>
      <c r="Q23" s="147">
        <f t="shared" si="5"/>
        <v>0</v>
      </c>
      <c r="R23" s="40">
        <f t="shared" si="2"/>
        <v>0</v>
      </c>
      <c r="S23" s="347"/>
      <c r="T23" s="344"/>
    </row>
    <row r="24" spans="2:22" ht="20.100000000000001" customHeight="1" x14ac:dyDescent="0.15">
      <c r="B24" s="327"/>
      <c r="C24" s="60">
        <v>12</v>
      </c>
      <c r="D24" s="34">
        <f>[2]別紙2!$E$33</f>
        <v>66</v>
      </c>
      <c r="E24" s="165">
        <f t="shared" si="6"/>
        <v>0</v>
      </c>
      <c r="F24" s="99" t="s">
        <v>10</v>
      </c>
      <c r="G24" s="222">
        <f t="shared" si="0"/>
        <v>0</v>
      </c>
      <c r="H24" s="384"/>
      <c r="I24" s="386"/>
      <c r="J24" s="146">
        <f t="shared" si="3"/>
        <v>0</v>
      </c>
      <c r="K24" s="118">
        <v>12200</v>
      </c>
      <c r="L24" s="169">
        <f t="shared" si="9"/>
        <v>0</v>
      </c>
      <c r="M24" s="142">
        <f t="shared" si="8"/>
        <v>0</v>
      </c>
      <c r="N24" s="330"/>
      <c r="O24" s="330"/>
      <c r="P24" s="378"/>
      <c r="Q24" s="147">
        <f t="shared" si="5"/>
        <v>0</v>
      </c>
      <c r="R24" s="25">
        <f t="shared" si="2"/>
        <v>0</v>
      </c>
      <c r="S24" s="119"/>
      <c r="T24" s="110"/>
      <c r="V24" s="10"/>
    </row>
    <row r="25" spans="2:22" ht="20.100000000000001" customHeight="1" x14ac:dyDescent="0.15">
      <c r="B25" s="324" t="s">
        <v>152</v>
      </c>
      <c r="C25" s="60">
        <v>1</v>
      </c>
      <c r="D25" s="34">
        <f>[2]別紙2!$E$33</f>
        <v>66</v>
      </c>
      <c r="E25" s="163">
        <f t="shared" si="6"/>
        <v>0</v>
      </c>
      <c r="F25" s="99" t="s">
        <v>10</v>
      </c>
      <c r="G25" s="222">
        <f t="shared" si="0"/>
        <v>0</v>
      </c>
      <c r="H25" s="384"/>
      <c r="I25" s="386"/>
      <c r="J25" s="146">
        <f t="shared" si="3"/>
        <v>0</v>
      </c>
      <c r="K25" s="21">
        <v>13000</v>
      </c>
      <c r="L25" s="164">
        <f t="shared" si="9"/>
        <v>0</v>
      </c>
      <c r="M25" s="141">
        <f t="shared" si="8"/>
        <v>0</v>
      </c>
      <c r="N25" s="330"/>
      <c r="O25" s="330"/>
      <c r="P25" s="378"/>
      <c r="Q25" s="147">
        <f t="shared" si="5"/>
        <v>0</v>
      </c>
      <c r="R25" s="25">
        <f t="shared" si="2"/>
        <v>0</v>
      </c>
      <c r="S25" s="109"/>
      <c r="T25" s="110"/>
    </row>
    <row r="26" spans="2:22" ht="20.100000000000001" customHeight="1" x14ac:dyDescent="0.15">
      <c r="B26" s="325"/>
      <c r="C26" s="60">
        <v>2</v>
      </c>
      <c r="D26" s="34">
        <f>[2]別紙2!$E$33</f>
        <v>66</v>
      </c>
      <c r="E26" s="163">
        <f t="shared" si="6"/>
        <v>0</v>
      </c>
      <c r="F26" s="99" t="s">
        <v>10</v>
      </c>
      <c r="G26" s="222">
        <f t="shared" si="0"/>
        <v>0</v>
      </c>
      <c r="H26" s="384"/>
      <c r="I26" s="386"/>
      <c r="J26" s="146">
        <f t="shared" si="3"/>
        <v>0</v>
      </c>
      <c r="K26" s="21">
        <v>12200</v>
      </c>
      <c r="L26" s="165">
        <f t="shared" si="9"/>
        <v>0</v>
      </c>
      <c r="M26" s="141">
        <f t="shared" si="8"/>
        <v>0</v>
      </c>
      <c r="N26" s="330"/>
      <c r="O26" s="330"/>
      <c r="P26" s="378"/>
      <c r="Q26" s="147">
        <f t="shared" si="5"/>
        <v>0</v>
      </c>
      <c r="R26" s="25">
        <f t="shared" si="2"/>
        <v>0</v>
      </c>
      <c r="S26" s="109"/>
      <c r="T26" s="110"/>
    </row>
    <row r="27" spans="2:22" ht="20.100000000000001" customHeight="1" thickBot="1" x14ac:dyDescent="0.2">
      <c r="B27" s="326"/>
      <c r="C27" s="60">
        <v>3</v>
      </c>
      <c r="D27" s="34">
        <f>[2]別紙2!$E$33</f>
        <v>66</v>
      </c>
      <c r="E27" s="166">
        <f t="shared" si="6"/>
        <v>0</v>
      </c>
      <c r="F27" s="168" t="s">
        <v>10</v>
      </c>
      <c r="G27" s="223">
        <f t="shared" si="0"/>
        <v>0</v>
      </c>
      <c r="H27" s="385"/>
      <c r="I27" s="387"/>
      <c r="J27" s="172">
        <f t="shared" si="3"/>
        <v>0</v>
      </c>
      <c r="K27" s="21">
        <v>12200</v>
      </c>
      <c r="L27" s="166">
        <f t="shared" si="9"/>
        <v>0</v>
      </c>
      <c r="M27" s="141">
        <f t="shared" si="8"/>
        <v>0</v>
      </c>
      <c r="N27" s="346"/>
      <c r="O27" s="346"/>
      <c r="P27" s="379"/>
      <c r="Q27" s="147">
        <f t="shared" si="5"/>
        <v>0</v>
      </c>
      <c r="R27" s="40">
        <f t="shared" si="2"/>
        <v>0</v>
      </c>
      <c r="S27" s="109"/>
      <c r="T27" s="110"/>
    </row>
    <row r="28" spans="2:22" ht="47.25" customHeight="1" thickTop="1" thickBot="1" x14ac:dyDescent="0.2">
      <c r="B28" s="11" t="s">
        <v>8</v>
      </c>
      <c r="C28" s="12"/>
      <c r="D28" s="13"/>
      <c r="E28" s="107"/>
      <c r="F28" s="161"/>
      <c r="G28" s="107"/>
      <c r="H28" s="161"/>
      <c r="I28" s="107"/>
      <c r="J28" s="167"/>
      <c r="K28" s="26">
        <f>SUM(K16:K27)</f>
        <v>94900</v>
      </c>
      <c r="L28" s="107"/>
      <c r="M28" s="15"/>
      <c r="N28" s="26">
        <f>SUM(N16:N23)</f>
        <v>39200</v>
      </c>
      <c r="O28" s="107"/>
      <c r="P28" s="15"/>
      <c r="Q28" s="39"/>
      <c r="R28" s="62">
        <f>SUM(R16:R27)</f>
        <v>0</v>
      </c>
      <c r="S28" s="46" t="s">
        <v>138</v>
      </c>
      <c r="T28" s="44"/>
    </row>
    <row r="29" spans="2:22" ht="47.25" customHeight="1" x14ac:dyDescent="0.15">
      <c r="B29" s="76"/>
      <c r="C29" s="77"/>
      <c r="D29" s="78"/>
      <c r="E29" s="78"/>
      <c r="F29" s="78"/>
      <c r="G29" s="78"/>
      <c r="H29" s="78"/>
      <c r="I29" s="78"/>
      <c r="J29" s="79"/>
      <c r="K29" s="80"/>
      <c r="L29" s="78"/>
      <c r="M29" s="79"/>
      <c r="N29" s="80"/>
      <c r="O29" s="78"/>
      <c r="P29" s="79"/>
      <c r="Q29" s="79"/>
      <c r="R29" s="81"/>
      <c r="S29" s="82"/>
      <c r="T29" s="83"/>
    </row>
    <row r="30" spans="2:22" ht="33.75" customHeight="1" x14ac:dyDescent="0.15">
      <c r="B30" s="76"/>
      <c r="C30" s="77"/>
      <c r="D30" s="78"/>
      <c r="E30" s="78"/>
      <c r="F30" s="78"/>
      <c r="G30" s="78"/>
      <c r="H30" s="78"/>
      <c r="I30" s="78"/>
      <c r="J30" s="79"/>
      <c r="K30" s="80"/>
      <c r="L30" s="63"/>
      <c r="M30" s="63"/>
      <c r="N30" s="63"/>
      <c r="O30" s="63"/>
      <c r="P30" s="63"/>
      <c r="Q30" s="63"/>
      <c r="R30" s="81"/>
      <c r="S30" s="85"/>
      <c r="T30" s="83"/>
    </row>
    <row r="31" spans="2:22" ht="15.75" customHeight="1" x14ac:dyDescent="0.15">
      <c r="B31" s="16"/>
      <c r="L31" s="63"/>
      <c r="M31" s="63"/>
      <c r="N31" s="63"/>
      <c r="O31" s="63"/>
      <c r="P31" s="63"/>
      <c r="Q31" s="63"/>
      <c r="S31" s="84"/>
      <c r="T31" s="43"/>
      <c r="V31" s="31"/>
    </row>
    <row r="32" spans="2:22" s="1" customFormat="1" ht="20.100000000000001" customHeight="1" x14ac:dyDescent="0.15">
      <c r="C32" s="73"/>
      <c r="D32" s="179" t="s">
        <v>99</v>
      </c>
      <c r="M32" s="189"/>
      <c r="N32" s="189"/>
      <c r="O32" s="189"/>
      <c r="P32" s="189"/>
      <c r="Q32" s="189"/>
    </row>
    <row r="33" spans="3:21" s="63" customFormat="1" ht="20.100000000000001" customHeight="1" x14ac:dyDescent="0.15">
      <c r="D33" s="73" t="s">
        <v>105</v>
      </c>
      <c r="E33" s="69"/>
      <c r="F33" s="69"/>
      <c r="G33" s="69"/>
      <c r="H33" s="69"/>
      <c r="L33" s="73"/>
      <c r="M33" s="189"/>
      <c r="N33" s="189"/>
      <c r="O33" s="189"/>
      <c r="P33" s="189"/>
      <c r="Q33" s="189"/>
    </row>
    <row r="34" spans="3:21" s="63" customFormat="1" ht="20.100000000000001" customHeight="1" x14ac:dyDescent="0.15">
      <c r="D34" s="73" t="s">
        <v>141</v>
      </c>
      <c r="E34" s="70"/>
      <c r="F34" s="70"/>
      <c r="G34" s="70"/>
      <c r="H34" s="70"/>
      <c r="L34" s="73"/>
    </row>
    <row r="35" spans="3:21" s="63" customFormat="1" ht="20.100000000000001" customHeight="1" x14ac:dyDescent="0.15">
      <c r="C35" s="73"/>
      <c r="D35" s="73" t="s">
        <v>102</v>
      </c>
      <c r="E35" s="74"/>
      <c r="F35" s="74"/>
      <c r="G35" s="74"/>
      <c r="H35" s="74"/>
      <c r="I35" s="74"/>
      <c r="J35" s="74"/>
      <c r="K35" s="74"/>
      <c r="L35" s="67"/>
      <c r="M35" s="70"/>
      <c r="U35" s="71"/>
    </row>
    <row r="36" spans="3:21" s="63" customFormat="1" ht="20.100000000000001" customHeight="1" x14ac:dyDescent="0.15">
      <c r="D36" s="73" t="s">
        <v>123</v>
      </c>
      <c r="E36" s="70"/>
      <c r="F36" s="70"/>
      <c r="G36" s="70"/>
      <c r="H36" s="70"/>
      <c r="L36" s="73"/>
    </row>
    <row r="37" spans="3:21" ht="20.100000000000001" customHeight="1" x14ac:dyDescent="0.15">
      <c r="D37" s="67" t="s">
        <v>85</v>
      </c>
      <c r="L37" s="73"/>
    </row>
    <row r="38" spans="3:21" s="63" customFormat="1" ht="20.100000000000001" customHeight="1" x14ac:dyDescent="0.15">
      <c r="D38" s="67" t="s">
        <v>107</v>
      </c>
      <c r="E38" s="70"/>
      <c r="F38" s="70"/>
      <c r="G38" s="70"/>
      <c r="H38" s="70"/>
      <c r="L38" s="67"/>
    </row>
    <row r="39" spans="3:21" s="63" customFormat="1" ht="20.100000000000001" customHeight="1" x14ac:dyDescent="0.15">
      <c r="D39" s="67" t="s">
        <v>86</v>
      </c>
      <c r="E39" s="64"/>
      <c r="F39" s="64"/>
      <c r="G39" s="64"/>
      <c r="H39" s="64"/>
      <c r="L39" s="67"/>
    </row>
    <row r="40" spans="3:21" s="72" customFormat="1" ht="21" customHeight="1" x14ac:dyDescent="0.15">
      <c r="D40" s="67"/>
      <c r="E40" s="68"/>
      <c r="F40" s="68"/>
      <c r="G40" s="68"/>
      <c r="H40" s="68"/>
      <c r="I40" s="68"/>
      <c r="J40" s="68"/>
      <c r="K40" s="68"/>
      <c r="L40" s="68"/>
      <c r="M40" s="64"/>
    </row>
    <row r="41" spans="3:21" s="1" customFormat="1" ht="18" customHeight="1" x14ac:dyDescent="0.15">
      <c r="C41" s="2"/>
      <c r="D41" s="67"/>
      <c r="E41" s="51"/>
      <c r="F41" s="51"/>
      <c r="G41" s="51"/>
      <c r="H41" s="51"/>
      <c r="I41" s="51"/>
      <c r="J41" s="51"/>
      <c r="K41" s="51"/>
      <c r="L41" s="51"/>
    </row>
  </sheetData>
  <sheetProtection selectLockedCells="1"/>
  <mergeCells count="30">
    <mergeCell ref="B8:S8"/>
    <mergeCell ref="B25:B27"/>
    <mergeCell ref="B16:B24"/>
    <mergeCell ref="N16:N18"/>
    <mergeCell ref="O16:O18"/>
    <mergeCell ref="H16:H27"/>
    <mergeCell ref="I16:I27"/>
    <mergeCell ref="S16:S23"/>
    <mergeCell ref="B12:C14"/>
    <mergeCell ref="D12:J12"/>
    <mergeCell ref="K12:Q12"/>
    <mergeCell ref="S12:S14"/>
    <mergeCell ref="T16:T23"/>
    <mergeCell ref="K19:K21"/>
    <mergeCell ref="L19:L21"/>
    <mergeCell ref="M19:M21"/>
    <mergeCell ref="N22:N27"/>
    <mergeCell ref="O22:O27"/>
    <mergeCell ref="P22:P27"/>
    <mergeCell ref="P16:P18"/>
    <mergeCell ref="T12:T13"/>
    <mergeCell ref="D13:G13"/>
    <mergeCell ref="H13:I13"/>
    <mergeCell ref="J13:J14"/>
    <mergeCell ref="K13:M13"/>
    <mergeCell ref="N13:P13"/>
    <mergeCell ref="Q13:Q14"/>
    <mergeCell ref="G14:G15"/>
    <mergeCell ref="I14:I15"/>
    <mergeCell ref="R12:R14"/>
  </mergeCells>
  <phoneticPr fontId="1"/>
  <pageMargins left="0.39370078740157483" right="0.19685039370078741" top="0.19685039370078741" bottom="0.19685039370078741" header="0.51181102362204722" footer="0.51181102362204722"/>
  <pageSetup paperSize="9" scale="65" orientation="landscape" cellComments="asDisplayed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DE37EA-DEE0-45F6-8CAD-EDA18BB3B9FF}">
  <dimension ref="B2:U43"/>
  <sheetViews>
    <sheetView showGridLines="0" showZeros="0" view="pageBreakPreview" topLeftCell="A6" zoomScaleNormal="55" zoomScaleSheetLayoutView="100" workbookViewId="0">
      <selection activeCell="B25" sqref="B25"/>
    </sheetView>
  </sheetViews>
  <sheetFormatPr defaultColWidth="9" defaultRowHeight="13.5" x14ac:dyDescent="0.15"/>
  <cols>
    <col min="1" max="1" width="1.125" style="2" customWidth="1"/>
    <col min="2" max="2" width="4.625" style="2" customWidth="1"/>
    <col min="3" max="3" width="6.625" style="2" customWidth="1"/>
    <col min="4" max="5" width="13.625" style="2" customWidth="1"/>
    <col min="6" max="6" width="13.625" style="199" customWidth="1"/>
    <col min="7" max="8" width="13.625" style="2" customWidth="1"/>
    <col min="9" max="9" width="14.75" style="199" customWidth="1"/>
    <col min="10" max="11" width="13.625" style="2" customWidth="1"/>
    <col min="12" max="12" width="13.625" style="199" customWidth="1"/>
    <col min="13" max="13" width="20.625" style="2" customWidth="1"/>
    <col min="14" max="14" width="16" style="2" customWidth="1"/>
    <col min="15" max="16" width="10.5" style="2" customWidth="1"/>
    <col min="17" max="16384" width="9" style="2"/>
  </cols>
  <sheetData>
    <row r="2" spans="2:14" ht="17.25" x14ac:dyDescent="0.2">
      <c r="B2" s="75" t="s">
        <v>87</v>
      </c>
    </row>
    <row r="3" spans="2:14" ht="17.25" x14ac:dyDescent="0.2">
      <c r="B3" s="3" t="s">
        <v>51</v>
      </c>
      <c r="C3" s="4"/>
      <c r="E3" s="4"/>
      <c r="H3" s="4"/>
      <c r="K3" s="4"/>
    </row>
    <row r="4" spans="2:14" ht="17.25" x14ac:dyDescent="0.2">
      <c r="B4" s="3"/>
      <c r="C4" s="4"/>
      <c r="E4" s="4"/>
      <c r="H4" s="4"/>
      <c r="K4" s="4"/>
    </row>
    <row r="5" spans="2:14" ht="17.25" x14ac:dyDescent="0.2">
      <c r="B5" s="3"/>
      <c r="C5" s="4"/>
      <c r="E5" s="4"/>
      <c r="H5" s="4"/>
      <c r="K5" s="4"/>
    </row>
    <row r="6" spans="2:14" ht="17.25" x14ac:dyDescent="0.2">
      <c r="B6" s="373" t="s">
        <v>37</v>
      </c>
      <c r="C6" s="373"/>
      <c r="D6" s="373"/>
      <c r="E6" s="373"/>
      <c r="F6" s="373"/>
      <c r="G6" s="373"/>
      <c r="H6" s="373"/>
      <c r="I6" s="373"/>
      <c r="J6" s="373"/>
      <c r="K6" s="373"/>
      <c r="L6" s="373"/>
      <c r="M6" s="373"/>
      <c r="N6" s="373"/>
    </row>
    <row r="7" spans="2:14" ht="17.25" x14ac:dyDescent="0.2">
      <c r="B7" s="5"/>
      <c r="C7" s="4"/>
      <c r="D7" s="122"/>
      <c r="E7" s="122"/>
      <c r="F7" s="200"/>
      <c r="G7" s="122"/>
      <c r="H7" s="4"/>
      <c r="K7" s="4"/>
      <c r="L7" s="210"/>
      <c r="M7" s="123"/>
      <c r="N7" s="123"/>
    </row>
    <row r="8" spans="2:14" ht="17.25" x14ac:dyDescent="0.2">
      <c r="B8" s="5"/>
      <c r="C8" s="4"/>
      <c r="E8" s="4"/>
      <c r="H8" s="4"/>
      <c r="K8" s="4"/>
    </row>
    <row r="9" spans="2:14" ht="27" customHeight="1" x14ac:dyDescent="0.15">
      <c r="B9" s="366" t="s">
        <v>1</v>
      </c>
      <c r="C9" s="367"/>
      <c r="D9" s="370" t="s">
        <v>79</v>
      </c>
      <c r="E9" s="371"/>
      <c r="F9" s="371"/>
      <c r="G9" s="371"/>
      <c r="H9" s="371"/>
      <c r="I9" s="371"/>
      <c r="J9" s="371"/>
      <c r="K9" s="371"/>
      <c r="L9" s="371"/>
      <c r="M9" s="364"/>
      <c r="N9" s="348"/>
    </row>
    <row r="10" spans="2:14" ht="25.5" customHeight="1" x14ac:dyDescent="0.15">
      <c r="B10" s="368"/>
      <c r="C10" s="367"/>
      <c r="D10" s="356" t="s">
        <v>63</v>
      </c>
      <c r="E10" s="357"/>
      <c r="F10" s="358"/>
      <c r="G10" s="359" t="s">
        <v>62</v>
      </c>
      <c r="H10" s="359"/>
      <c r="I10" s="359"/>
      <c r="J10" s="359" t="s">
        <v>61</v>
      </c>
      <c r="K10" s="359"/>
      <c r="L10" s="359"/>
      <c r="M10" s="383" t="s">
        <v>115</v>
      </c>
      <c r="N10" s="398"/>
    </row>
    <row r="11" spans="2:14" ht="45" customHeight="1" x14ac:dyDescent="0.15">
      <c r="B11" s="368"/>
      <c r="C11" s="367"/>
      <c r="D11" s="17" t="s">
        <v>52</v>
      </c>
      <c r="E11" s="47" t="s">
        <v>80</v>
      </c>
      <c r="F11" s="201" t="s">
        <v>33</v>
      </c>
      <c r="G11" s="32" t="s">
        <v>52</v>
      </c>
      <c r="H11" s="47" t="s">
        <v>82</v>
      </c>
      <c r="I11" s="201" t="s">
        <v>32</v>
      </c>
      <c r="J11" s="32" t="s">
        <v>52</v>
      </c>
      <c r="K11" s="47" t="s">
        <v>38</v>
      </c>
      <c r="L11" s="201" t="s">
        <v>34</v>
      </c>
      <c r="M11" s="399"/>
      <c r="N11" s="398"/>
    </row>
    <row r="12" spans="2:14" ht="30" customHeight="1" thickBot="1" x14ac:dyDescent="0.2">
      <c r="B12" s="124" t="s">
        <v>4</v>
      </c>
      <c r="C12" s="125" t="s">
        <v>5</v>
      </c>
      <c r="D12" s="38" t="s">
        <v>17</v>
      </c>
      <c r="E12" s="33" t="s">
        <v>13</v>
      </c>
      <c r="F12" s="202" t="s">
        <v>81</v>
      </c>
      <c r="G12" s="180" t="s">
        <v>16</v>
      </c>
      <c r="H12" s="33" t="s">
        <v>13</v>
      </c>
      <c r="I12" s="202" t="s">
        <v>83</v>
      </c>
      <c r="J12" s="180" t="s">
        <v>18</v>
      </c>
      <c r="K12" s="65" t="s">
        <v>13</v>
      </c>
      <c r="L12" s="202" t="s">
        <v>84</v>
      </c>
      <c r="M12" s="186" t="s">
        <v>6</v>
      </c>
      <c r="N12" s="45"/>
    </row>
    <row r="13" spans="2:14" ht="20.100000000000001" customHeight="1" x14ac:dyDescent="0.15">
      <c r="B13" s="324" t="s">
        <v>151</v>
      </c>
      <c r="C13" s="60">
        <v>4</v>
      </c>
      <c r="D13" s="21">
        <v>651350</v>
      </c>
      <c r="E13" s="162">
        <f>'様式5-１電力料金総価'!I35</f>
        <v>0</v>
      </c>
      <c r="F13" s="141">
        <f>TRUNC(D13*E13,4)</f>
        <v>0</v>
      </c>
      <c r="G13" s="22">
        <v>284670</v>
      </c>
      <c r="H13" s="162">
        <f>'様式5-１電力料金総価'!I34</f>
        <v>0</v>
      </c>
      <c r="I13" s="143">
        <f>TRUNC(G13*H13,4)</f>
        <v>0</v>
      </c>
      <c r="J13" s="328"/>
      <c r="K13" s="330"/>
      <c r="L13" s="395"/>
      <c r="M13" s="187">
        <f>ROUNDDOWN(F13+I13+L13,0)</f>
        <v>0</v>
      </c>
      <c r="N13" s="397"/>
    </row>
    <row r="14" spans="2:14" ht="20.100000000000001" customHeight="1" x14ac:dyDescent="0.15">
      <c r="B14" s="325"/>
      <c r="C14" s="60">
        <v>5</v>
      </c>
      <c r="D14" s="23">
        <v>701880</v>
      </c>
      <c r="E14" s="164">
        <f>E13</f>
        <v>0</v>
      </c>
      <c r="F14" s="141">
        <f>TRUNC(D14*E14,4)</f>
        <v>0</v>
      </c>
      <c r="G14" s="24">
        <v>286860</v>
      </c>
      <c r="H14" s="164">
        <f>H13</f>
        <v>0</v>
      </c>
      <c r="I14" s="143">
        <f t="shared" ref="I14:I24" si="0">TRUNC(G14*H14,4)</f>
        <v>0</v>
      </c>
      <c r="J14" s="328"/>
      <c r="K14" s="330"/>
      <c r="L14" s="395"/>
      <c r="M14" s="187">
        <f t="shared" ref="M14:M24" si="1">ROUNDDOWN(F14+I14+L14,0)</f>
        <v>0</v>
      </c>
      <c r="N14" s="397"/>
    </row>
    <row r="15" spans="2:14" ht="20.100000000000001" customHeight="1" thickBot="1" x14ac:dyDescent="0.2">
      <c r="B15" s="325"/>
      <c r="C15" s="60">
        <v>6</v>
      </c>
      <c r="D15" s="23">
        <v>686060</v>
      </c>
      <c r="E15" s="165">
        <f t="shared" ref="E15:E24" si="2">E14</f>
        <v>0</v>
      </c>
      <c r="F15" s="141">
        <f t="shared" ref="F15" si="3">TRUNC(D15*E15,4)</f>
        <v>0</v>
      </c>
      <c r="G15" s="24">
        <v>218390</v>
      </c>
      <c r="H15" s="165">
        <f t="shared" ref="H15:H24" si="4">H14</f>
        <v>0</v>
      </c>
      <c r="I15" s="143">
        <f t="shared" si="0"/>
        <v>0</v>
      </c>
      <c r="J15" s="329"/>
      <c r="K15" s="331"/>
      <c r="L15" s="396"/>
      <c r="M15" s="187">
        <f t="shared" si="1"/>
        <v>0</v>
      </c>
      <c r="N15" s="397"/>
    </row>
    <row r="16" spans="2:14" ht="20.100000000000001" customHeight="1" x14ac:dyDescent="0.15">
      <c r="B16" s="325"/>
      <c r="C16" s="60">
        <v>7</v>
      </c>
      <c r="D16" s="23">
        <v>614430</v>
      </c>
      <c r="E16" s="164">
        <f t="shared" si="2"/>
        <v>0</v>
      </c>
      <c r="F16" s="141">
        <f t="shared" ref="F16:F21" si="5">TRUNC(D16*E16,4)</f>
        <v>0</v>
      </c>
      <c r="G16" s="24">
        <v>180660</v>
      </c>
      <c r="H16" s="164">
        <f t="shared" si="4"/>
        <v>0</v>
      </c>
      <c r="I16" s="143">
        <f t="shared" si="0"/>
        <v>0</v>
      </c>
      <c r="J16" s="126">
        <v>100380</v>
      </c>
      <c r="K16" s="176">
        <f>'様式5-１電力料金総価'!I33</f>
        <v>0</v>
      </c>
      <c r="L16" s="143">
        <f>TRUNC(J16*K16,4)</f>
        <v>0</v>
      </c>
      <c r="M16" s="187">
        <f t="shared" si="1"/>
        <v>0</v>
      </c>
      <c r="N16" s="397"/>
    </row>
    <row r="17" spans="2:14" ht="20.100000000000001" customHeight="1" x14ac:dyDescent="0.15">
      <c r="B17" s="325"/>
      <c r="C17" s="60">
        <v>8</v>
      </c>
      <c r="D17" s="23">
        <v>414240</v>
      </c>
      <c r="E17" s="165">
        <f t="shared" si="2"/>
        <v>0</v>
      </c>
      <c r="F17" s="141">
        <f t="shared" si="5"/>
        <v>0</v>
      </c>
      <c r="G17" s="24">
        <v>113970</v>
      </c>
      <c r="H17" s="165">
        <f t="shared" si="4"/>
        <v>0</v>
      </c>
      <c r="I17" s="143">
        <f t="shared" si="0"/>
        <v>0</v>
      </c>
      <c r="J17" s="126">
        <v>26430</v>
      </c>
      <c r="K17" s="177">
        <f>K16</f>
        <v>0</v>
      </c>
      <c r="L17" s="143">
        <f>TRUNC(J17*K17,4)</f>
        <v>0</v>
      </c>
      <c r="M17" s="187">
        <f t="shared" si="1"/>
        <v>0</v>
      </c>
      <c r="N17" s="397"/>
    </row>
    <row r="18" spans="2:14" ht="20.100000000000001" customHeight="1" thickBot="1" x14ac:dyDescent="0.2">
      <c r="B18" s="325"/>
      <c r="C18" s="60">
        <v>9</v>
      </c>
      <c r="D18" s="21">
        <v>517830</v>
      </c>
      <c r="E18" s="164">
        <f t="shared" si="2"/>
        <v>0</v>
      </c>
      <c r="F18" s="141">
        <f t="shared" si="5"/>
        <v>0</v>
      </c>
      <c r="G18" s="22">
        <v>135260</v>
      </c>
      <c r="H18" s="164">
        <f t="shared" si="4"/>
        <v>0</v>
      </c>
      <c r="I18" s="143">
        <f t="shared" si="0"/>
        <v>0</v>
      </c>
      <c r="J18" s="127">
        <v>75130</v>
      </c>
      <c r="K18" s="178">
        <f>K17</f>
        <v>0</v>
      </c>
      <c r="L18" s="143">
        <f>TRUNC(J18*K18,4)</f>
        <v>0</v>
      </c>
      <c r="M18" s="187">
        <f t="shared" si="1"/>
        <v>0</v>
      </c>
      <c r="N18" s="397"/>
    </row>
    <row r="19" spans="2:14" ht="20.100000000000001" customHeight="1" x14ac:dyDescent="0.15">
      <c r="B19" s="325"/>
      <c r="C19" s="60">
        <v>10</v>
      </c>
      <c r="D19" s="21">
        <v>877820</v>
      </c>
      <c r="E19" s="165">
        <f t="shared" si="2"/>
        <v>0</v>
      </c>
      <c r="F19" s="141">
        <f t="shared" si="5"/>
        <v>0</v>
      </c>
      <c r="G19" s="22">
        <v>406640</v>
      </c>
      <c r="H19" s="165">
        <f t="shared" si="4"/>
        <v>0</v>
      </c>
      <c r="I19" s="143">
        <f t="shared" si="0"/>
        <v>0</v>
      </c>
      <c r="J19" s="345"/>
      <c r="K19" s="345"/>
      <c r="L19" s="377"/>
      <c r="M19" s="187">
        <f t="shared" si="1"/>
        <v>0</v>
      </c>
      <c r="N19" s="397"/>
    </row>
    <row r="20" spans="2:14" ht="20.100000000000001" customHeight="1" x14ac:dyDescent="0.15">
      <c r="B20" s="325"/>
      <c r="C20" s="60">
        <v>11</v>
      </c>
      <c r="D20" s="21">
        <v>920660</v>
      </c>
      <c r="E20" s="164">
        <f t="shared" si="2"/>
        <v>0</v>
      </c>
      <c r="F20" s="141">
        <f t="shared" si="5"/>
        <v>0</v>
      </c>
      <c r="G20" s="22">
        <v>383330</v>
      </c>
      <c r="H20" s="164">
        <f t="shared" si="4"/>
        <v>0</v>
      </c>
      <c r="I20" s="143">
        <f t="shared" si="0"/>
        <v>0</v>
      </c>
      <c r="J20" s="330"/>
      <c r="K20" s="330"/>
      <c r="L20" s="378"/>
      <c r="M20" s="187">
        <f t="shared" si="1"/>
        <v>0</v>
      </c>
      <c r="N20" s="397"/>
    </row>
    <row r="21" spans="2:14" ht="20.100000000000001" customHeight="1" x14ac:dyDescent="0.15">
      <c r="B21" s="327"/>
      <c r="C21" s="60">
        <v>12</v>
      </c>
      <c r="D21" s="118">
        <v>733160</v>
      </c>
      <c r="E21" s="169">
        <f t="shared" si="2"/>
        <v>0</v>
      </c>
      <c r="F21" s="142">
        <f t="shared" si="5"/>
        <v>0</v>
      </c>
      <c r="G21" s="116">
        <v>225380</v>
      </c>
      <c r="H21" s="169">
        <f t="shared" si="4"/>
        <v>0</v>
      </c>
      <c r="I21" s="144">
        <f t="shared" si="0"/>
        <v>0</v>
      </c>
      <c r="J21" s="330"/>
      <c r="K21" s="330"/>
      <c r="L21" s="378"/>
      <c r="M21" s="187">
        <f t="shared" si="1"/>
        <v>0</v>
      </c>
      <c r="N21" s="78"/>
    </row>
    <row r="22" spans="2:14" ht="20.100000000000001" customHeight="1" x14ac:dyDescent="0.15">
      <c r="B22" s="324" t="s">
        <v>152</v>
      </c>
      <c r="C22" s="60">
        <v>1</v>
      </c>
      <c r="D22" s="21">
        <v>974360</v>
      </c>
      <c r="E22" s="164">
        <f t="shared" si="2"/>
        <v>0</v>
      </c>
      <c r="F22" s="142">
        <f t="shared" ref="F22" si="6">TRUNC(D22*E22,4)</f>
        <v>0</v>
      </c>
      <c r="G22" s="22">
        <v>366350</v>
      </c>
      <c r="H22" s="164">
        <f t="shared" si="4"/>
        <v>0</v>
      </c>
      <c r="I22" s="144">
        <f t="shared" si="0"/>
        <v>0</v>
      </c>
      <c r="J22" s="330"/>
      <c r="K22" s="330"/>
      <c r="L22" s="378"/>
      <c r="M22" s="187">
        <f t="shared" si="1"/>
        <v>0</v>
      </c>
      <c r="N22" s="78"/>
    </row>
    <row r="23" spans="2:14" ht="20.100000000000001" customHeight="1" x14ac:dyDescent="0.15">
      <c r="B23" s="325"/>
      <c r="C23" s="60">
        <v>2</v>
      </c>
      <c r="D23" s="21">
        <v>126570</v>
      </c>
      <c r="E23" s="165">
        <f t="shared" si="2"/>
        <v>0</v>
      </c>
      <c r="F23" s="142">
        <f>TRUNC(D23*E23,4)</f>
        <v>0</v>
      </c>
      <c r="G23" s="22">
        <v>110250</v>
      </c>
      <c r="H23" s="165">
        <f t="shared" si="4"/>
        <v>0</v>
      </c>
      <c r="I23" s="144">
        <f t="shared" si="0"/>
        <v>0</v>
      </c>
      <c r="J23" s="330"/>
      <c r="K23" s="330"/>
      <c r="L23" s="378"/>
      <c r="M23" s="187">
        <f t="shared" si="1"/>
        <v>0</v>
      </c>
      <c r="N23" s="78"/>
    </row>
    <row r="24" spans="2:14" ht="20.100000000000001" customHeight="1" thickBot="1" x14ac:dyDescent="0.2">
      <c r="B24" s="326"/>
      <c r="C24" s="60">
        <v>3</v>
      </c>
      <c r="D24" s="21">
        <v>1016710</v>
      </c>
      <c r="E24" s="166">
        <f t="shared" si="2"/>
        <v>0</v>
      </c>
      <c r="F24" s="141">
        <f>TRUNC(D24*E24,4)</f>
        <v>0</v>
      </c>
      <c r="G24" s="22">
        <v>392970</v>
      </c>
      <c r="H24" s="166">
        <f t="shared" si="4"/>
        <v>0</v>
      </c>
      <c r="I24" s="143">
        <f t="shared" si="0"/>
        <v>0</v>
      </c>
      <c r="J24" s="346"/>
      <c r="K24" s="346"/>
      <c r="L24" s="379"/>
      <c r="M24" s="188">
        <f t="shared" si="1"/>
        <v>0</v>
      </c>
      <c r="N24" s="78"/>
    </row>
    <row r="25" spans="2:14" ht="47.25" customHeight="1" thickTop="1" thickBot="1" x14ac:dyDescent="0.2">
      <c r="B25" s="11" t="s">
        <v>8</v>
      </c>
      <c r="C25" s="12"/>
      <c r="D25" s="26">
        <f>SUM(D13:D24)</f>
        <v>8235070</v>
      </c>
      <c r="E25" s="121"/>
      <c r="F25" s="203"/>
      <c r="G25" s="26">
        <f>SUM(G13:G24)</f>
        <v>3104730</v>
      </c>
      <c r="H25" s="121"/>
      <c r="I25" s="203"/>
      <c r="J25" s="26">
        <f>SUM(J13:J20)</f>
        <v>201940</v>
      </c>
      <c r="K25" s="121"/>
      <c r="L25" s="211"/>
      <c r="M25" s="62">
        <f>SUM(M13:M24)</f>
        <v>0</v>
      </c>
      <c r="N25" s="185" t="s">
        <v>139</v>
      </c>
    </row>
    <row r="26" spans="2:14" ht="12" customHeight="1" x14ac:dyDescent="0.15">
      <c r="B26" s="76"/>
      <c r="C26" s="77"/>
      <c r="D26" s="80"/>
      <c r="E26" s="78"/>
      <c r="F26" s="204"/>
      <c r="G26" s="80"/>
      <c r="H26" s="78"/>
      <c r="I26" s="204"/>
      <c r="J26" s="80"/>
      <c r="K26" s="78"/>
      <c r="L26" s="204"/>
      <c r="M26" s="79"/>
      <c r="N26" s="85"/>
    </row>
    <row r="27" spans="2:14" ht="15.75" customHeight="1" x14ac:dyDescent="0.15">
      <c r="B27" s="16"/>
      <c r="N27" s="84"/>
    </row>
    <row r="28" spans="2:14" s="1" customFormat="1" ht="13.5" customHeight="1" x14ac:dyDescent="0.15">
      <c r="C28" s="73" t="s">
        <v>0</v>
      </c>
      <c r="F28" s="199"/>
      <c r="I28" s="199"/>
      <c r="L28" s="199"/>
    </row>
    <row r="29" spans="2:14" s="63" customFormat="1" ht="18" customHeight="1" x14ac:dyDescent="0.15">
      <c r="D29" s="73" t="s">
        <v>105</v>
      </c>
      <c r="E29" s="69"/>
      <c r="F29" s="205"/>
      <c r="G29" s="69"/>
      <c r="H29" s="69"/>
      <c r="I29" s="209"/>
      <c r="L29" s="209"/>
    </row>
    <row r="30" spans="2:14" s="63" customFormat="1" ht="18" customHeight="1" x14ac:dyDescent="0.15">
      <c r="D30" s="73" t="s">
        <v>142</v>
      </c>
      <c r="E30" s="70"/>
      <c r="F30" s="206"/>
      <c r="G30" s="70"/>
      <c r="H30" s="70"/>
      <c r="I30" s="209"/>
      <c r="L30" s="209"/>
    </row>
    <row r="31" spans="2:14" s="63" customFormat="1" ht="21" customHeight="1" x14ac:dyDescent="0.15">
      <c r="C31" s="73"/>
      <c r="D31" s="73" t="s">
        <v>116</v>
      </c>
      <c r="E31" s="74"/>
      <c r="F31" s="207"/>
      <c r="G31" s="74"/>
      <c r="H31" s="74"/>
      <c r="I31" s="207"/>
      <c r="J31" s="74"/>
      <c r="K31" s="74"/>
      <c r="L31" s="207"/>
    </row>
    <row r="32" spans="2:14" s="63" customFormat="1" ht="18" customHeight="1" x14ac:dyDescent="0.15">
      <c r="D32" s="67" t="s">
        <v>124</v>
      </c>
      <c r="E32" s="70"/>
      <c r="F32" s="206"/>
      <c r="G32" s="70"/>
      <c r="H32" s="70"/>
      <c r="I32" s="209"/>
      <c r="L32" s="209"/>
    </row>
    <row r="33" spans="3:21" s="63" customFormat="1" ht="18" customHeight="1" x14ac:dyDescent="0.15">
      <c r="D33" s="67" t="s">
        <v>106</v>
      </c>
      <c r="E33" s="70"/>
      <c r="F33" s="206"/>
      <c r="G33" s="70"/>
      <c r="H33" s="70"/>
      <c r="I33" s="209"/>
      <c r="L33" s="209"/>
    </row>
    <row r="34" spans="3:21" s="63" customFormat="1" ht="21" customHeight="1" x14ac:dyDescent="0.15">
      <c r="E34" s="64"/>
      <c r="F34" s="208"/>
      <c r="G34" s="64"/>
      <c r="H34" s="64"/>
      <c r="I34" s="209"/>
      <c r="L34" s="209"/>
    </row>
    <row r="35" spans="3:21" s="72" customFormat="1" ht="18.75" customHeight="1" x14ac:dyDescent="0.15">
      <c r="E35" s="64"/>
      <c r="F35" s="208"/>
      <c r="G35" s="64"/>
      <c r="H35" s="64"/>
      <c r="I35" s="209"/>
      <c r="L35" s="209"/>
    </row>
    <row r="36" spans="3:21" s="1" customFormat="1" ht="20.100000000000001" customHeight="1" x14ac:dyDescent="0.15">
      <c r="C36" s="73"/>
      <c r="D36" s="179"/>
      <c r="F36" s="199"/>
      <c r="I36" s="199"/>
      <c r="L36" s="199"/>
      <c r="M36" s="189"/>
      <c r="N36" s="189"/>
      <c r="O36" s="189"/>
      <c r="P36" s="189"/>
      <c r="Q36" s="189"/>
    </row>
    <row r="37" spans="3:21" s="63" customFormat="1" ht="20.100000000000001" customHeight="1" x14ac:dyDescent="0.15">
      <c r="D37" s="73"/>
      <c r="E37" s="69"/>
      <c r="F37" s="205"/>
      <c r="G37" s="69"/>
      <c r="H37" s="69"/>
      <c r="I37" s="209"/>
      <c r="L37" s="151"/>
      <c r="M37" s="189"/>
      <c r="N37" s="189"/>
      <c r="O37" s="189"/>
      <c r="P37" s="189"/>
      <c r="Q37" s="189"/>
    </row>
    <row r="38" spans="3:21" s="63" customFormat="1" ht="20.100000000000001" customHeight="1" x14ac:dyDescent="0.15">
      <c r="D38" s="73"/>
      <c r="E38" s="70"/>
      <c r="F38" s="206"/>
      <c r="G38" s="70"/>
      <c r="H38" s="70"/>
      <c r="I38" s="209"/>
      <c r="L38" s="151"/>
    </row>
    <row r="39" spans="3:21" s="63" customFormat="1" ht="20.100000000000001" customHeight="1" x14ac:dyDescent="0.15">
      <c r="C39" s="73"/>
      <c r="D39" s="73"/>
      <c r="E39" s="74"/>
      <c r="F39" s="207"/>
      <c r="G39" s="74"/>
      <c r="H39" s="74"/>
      <c r="I39" s="207"/>
      <c r="J39" s="74"/>
      <c r="K39" s="74"/>
      <c r="L39" s="151"/>
      <c r="M39" s="70"/>
      <c r="U39" s="71"/>
    </row>
    <row r="40" spans="3:21" s="63" customFormat="1" ht="20.100000000000001" customHeight="1" x14ac:dyDescent="0.15">
      <c r="D40" s="73"/>
      <c r="E40" s="70"/>
      <c r="F40" s="206"/>
      <c r="G40" s="70"/>
      <c r="H40" s="70"/>
      <c r="I40" s="209"/>
      <c r="L40" s="151"/>
    </row>
    <row r="41" spans="3:21" ht="20.100000000000001" customHeight="1" x14ac:dyDescent="0.15">
      <c r="D41" s="67"/>
      <c r="L41" s="151"/>
    </row>
    <row r="42" spans="3:21" s="63" customFormat="1" ht="20.100000000000001" customHeight="1" x14ac:dyDescent="0.15">
      <c r="D42" s="67"/>
      <c r="E42" s="70"/>
      <c r="F42" s="206"/>
      <c r="G42" s="70"/>
      <c r="H42" s="70"/>
      <c r="I42" s="209"/>
      <c r="L42" s="151"/>
    </row>
    <row r="43" spans="3:21" s="63" customFormat="1" ht="20.100000000000001" customHeight="1" x14ac:dyDescent="0.15">
      <c r="D43" s="67"/>
      <c r="E43" s="64"/>
      <c r="F43" s="208"/>
      <c r="G43" s="64"/>
      <c r="H43" s="64"/>
      <c r="I43" s="209"/>
      <c r="L43" s="151"/>
    </row>
  </sheetData>
  <sheetProtection selectLockedCells="1"/>
  <mergeCells count="17">
    <mergeCell ref="B6:N6"/>
    <mergeCell ref="B9:C11"/>
    <mergeCell ref="D9:M9"/>
    <mergeCell ref="N9:N11"/>
    <mergeCell ref="D10:F10"/>
    <mergeCell ref="G10:I10"/>
    <mergeCell ref="J10:L10"/>
    <mergeCell ref="M10:M11"/>
    <mergeCell ref="N13:N20"/>
    <mergeCell ref="J19:J24"/>
    <mergeCell ref="K19:K24"/>
    <mergeCell ref="L19:L24"/>
    <mergeCell ref="B13:B21"/>
    <mergeCell ref="J13:J15"/>
    <mergeCell ref="K13:K15"/>
    <mergeCell ref="L13:L15"/>
    <mergeCell ref="B22:B24"/>
  </mergeCells>
  <phoneticPr fontId="1"/>
  <pageMargins left="0.39370078740157483" right="0.39370078740157483" top="0.19685039370078741" bottom="0.19685039370078741" header="0.51181102362204722" footer="0.51181102362204722"/>
  <pageSetup paperSize="9" scale="65" fitToHeight="0" orientation="landscape" cellComments="asDisplayed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3652FF-0DA7-4AAF-A065-91E85023A223}">
  <dimension ref="B2:V41"/>
  <sheetViews>
    <sheetView showGridLines="0" showZeros="0" view="pageBreakPreview" topLeftCell="A11" zoomScale="115" zoomScaleNormal="55" zoomScaleSheetLayoutView="115" workbookViewId="0">
      <selection activeCell="B28" sqref="B28"/>
    </sheetView>
  </sheetViews>
  <sheetFormatPr defaultColWidth="9" defaultRowHeight="13.5" x14ac:dyDescent="0.15"/>
  <cols>
    <col min="1" max="1" width="1.125" style="2" customWidth="1"/>
    <col min="2" max="2" width="4.625" style="2" customWidth="1"/>
    <col min="3" max="3" width="6.625" style="2" customWidth="1"/>
    <col min="4" max="6" width="12.125" style="2" customWidth="1"/>
    <col min="7" max="7" width="12.625" style="2" bestFit="1" customWidth="1"/>
    <col min="8" max="9" width="12.125" style="2" customWidth="1"/>
    <col min="10" max="10" width="12.625" style="2" bestFit="1" customWidth="1"/>
    <col min="11" max="12" width="12.125" style="2" customWidth="1"/>
    <col min="13" max="13" width="12.625" style="2" bestFit="1" customWidth="1"/>
    <col min="14" max="16" width="12.125" style="2" customWidth="1"/>
    <col min="17" max="17" width="13.75" style="2" bestFit="1" customWidth="1"/>
    <col min="18" max="18" width="16.625" style="2" customWidth="1"/>
    <col min="19" max="19" width="16.5" style="2" bestFit="1" customWidth="1"/>
    <col min="20" max="20" width="18.5" style="2" customWidth="1"/>
    <col min="21" max="21" width="3.5" style="2" customWidth="1"/>
    <col min="22" max="22" width="10" style="2" customWidth="1"/>
    <col min="23" max="23" width="9" style="2"/>
    <col min="24" max="25" width="10.5" style="2" customWidth="1"/>
    <col min="26" max="16384" width="9" style="2"/>
  </cols>
  <sheetData>
    <row r="2" spans="2:20" ht="17.25" x14ac:dyDescent="0.2">
      <c r="B2" s="75" t="s">
        <v>70</v>
      </c>
    </row>
    <row r="3" spans="2:20" ht="17.25" x14ac:dyDescent="0.2">
      <c r="B3" s="3" t="s">
        <v>144</v>
      </c>
      <c r="C3" s="4"/>
      <c r="D3" s="4"/>
      <c r="E3" s="4"/>
      <c r="G3" s="4"/>
      <c r="H3" s="4"/>
      <c r="I3" s="4"/>
      <c r="L3" s="4"/>
      <c r="O3" s="4"/>
    </row>
    <row r="4" spans="2:20" ht="17.25" x14ac:dyDescent="0.2">
      <c r="B4" s="3"/>
      <c r="C4" s="4"/>
      <c r="D4" s="4"/>
      <c r="E4" s="4"/>
      <c r="G4" s="4"/>
      <c r="H4" s="4"/>
      <c r="I4" s="4"/>
      <c r="L4" s="4"/>
      <c r="O4" s="4"/>
    </row>
    <row r="5" spans="2:20" ht="17.25" x14ac:dyDescent="0.2">
      <c r="B5" s="3"/>
      <c r="C5" s="4"/>
      <c r="D5" s="4"/>
      <c r="E5" s="4"/>
      <c r="G5" s="4"/>
      <c r="H5" s="4"/>
      <c r="I5" s="4"/>
      <c r="L5" s="4"/>
      <c r="O5" s="4"/>
    </row>
    <row r="6" spans="2:20" ht="17.25" x14ac:dyDescent="0.2">
      <c r="B6" s="3"/>
      <c r="C6" s="4"/>
      <c r="D6" s="4"/>
      <c r="E6" s="4"/>
      <c r="G6" s="4"/>
      <c r="H6" s="4"/>
      <c r="I6" s="4"/>
      <c r="L6" s="4"/>
      <c r="O6" s="4"/>
    </row>
    <row r="7" spans="2:20" ht="17.25" x14ac:dyDescent="0.2">
      <c r="B7" s="3"/>
      <c r="C7" s="4"/>
      <c r="D7" s="4"/>
      <c r="E7" s="4"/>
      <c r="G7" s="4"/>
      <c r="H7" s="4"/>
      <c r="I7" s="4"/>
      <c r="L7" s="4"/>
      <c r="O7" s="4"/>
    </row>
    <row r="8" spans="2:20" ht="17.25" x14ac:dyDescent="0.2">
      <c r="B8" s="373" t="s">
        <v>37</v>
      </c>
      <c r="C8" s="373"/>
      <c r="D8" s="373"/>
      <c r="E8" s="373"/>
      <c r="F8" s="373"/>
      <c r="G8" s="373"/>
      <c r="H8" s="373"/>
      <c r="I8" s="373"/>
      <c r="J8" s="373"/>
      <c r="K8" s="373"/>
      <c r="L8" s="373"/>
      <c r="M8" s="373"/>
      <c r="N8" s="373"/>
      <c r="O8" s="373"/>
      <c r="P8" s="373"/>
      <c r="Q8" s="373"/>
      <c r="R8" s="373"/>
      <c r="S8" s="373"/>
    </row>
    <row r="9" spans="2:20" ht="17.25" x14ac:dyDescent="0.2">
      <c r="B9" s="5"/>
      <c r="C9" s="4"/>
      <c r="D9" s="4"/>
      <c r="E9" s="4"/>
      <c r="G9" s="4"/>
      <c r="H9" s="4"/>
      <c r="I9" s="4"/>
      <c r="K9" s="101"/>
      <c r="L9" s="101"/>
      <c r="M9" s="101"/>
      <c r="O9" s="4"/>
      <c r="P9" s="96"/>
      <c r="Q9" s="96"/>
      <c r="R9" s="96"/>
      <c r="S9" s="96"/>
    </row>
    <row r="10" spans="2:20" ht="17.25" x14ac:dyDescent="0.2">
      <c r="B10" s="5"/>
      <c r="C10" s="4"/>
      <c r="D10" s="4"/>
      <c r="E10" s="4"/>
      <c r="G10" s="4"/>
      <c r="H10" s="4"/>
      <c r="I10" s="4"/>
      <c r="L10" s="4"/>
      <c r="O10" s="4"/>
      <c r="P10" s="102"/>
      <c r="Q10" s="29"/>
      <c r="R10" s="102"/>
      <c r="S10" s="52"/>
    </row>
    <row r="11" spans="2:20" ht="17.25" x14ac:dyDescent="0.2">
      <c r="B11" s="5"/>
      <c r="C11" s="4"/>
      <c r="D11" s="4"/>
      <c r="E11" s="4"/>
      <c r="G11" s="4"/>
      <c r="H11" s="4"/>
      <c r="I11" s="4"/>
      <c r="L11" s="4"/>
      <c r="O11" s="4"/>
      <c r="T11" s="41"/>
    </row>
    <row r="12" spans="2:20" ht="27" customHeight="1" x14ac:dyDescent="0.15">
      <c r="B12" s="366" t="s">
        <v>1</v>
      </c>
      <c r="C12" s="367"/>
      <c r="D12" s="369" t="s">
        <v>2</v>
      </c>
      <c r="E12" s="369"/>
      <c r="F12" s="369"/>
      <c r="G12" s="369"/>
      <c r="H12" s="369"/>
      <c r="I12" s="358"/>
      <c r="J12" s="358"/>
      <c r="K12" s="370" t="s">
        <v>3</v>
      </c>
      <c r="L12" s="371"/>
      <c r="M12" s="371"/>
      <c r="N12" s="371"/>
      <c r="O12" s="371"/>
      <c r="P12" s="371"/>
      <c r="Q12" s="372"/>
      <c r="R12" s="353" t="s">
        <v>118</v>
      </c>
      <c r="S12" s="374"/>
      <c r="T12" s="348"/>
    </row>
    <row r="13" spans="2:20" ht="25.5" customHeight="1" x14ac:dyDescent="0.15">
      <c r="B13" s="368"/>
      <c r="C13" s="367"/>
      <c r="D13" s="349" t="s">
        <v>23</v>
      </c>
      <c r="E13" s="350"/>
      <c r="F13" s="350"/>
      <c r="G13" s="351"/>
      <c r="H13" s="352" t="s">
        <v>28</v>
      </c>
      <c r="I13" s="353"/>
      <c r="J13" s="354" t="s">
        <v>31</v>
      </c>
      <c r="K13" s="356" t="s">
        <v>43</v>
      </c>
      <c r="L13" s="357"/>
      <c r="M13" s="358"/>
      <c r="N13" s="359" t="s">
        <v>42</v>
      </c>
      <c r="O13" s="359"/>
      <c r="P13" s="359"/>
      <c r="Q13" s="360" t="s">
        <v>35</v>
      </c>
      <c r="R13" s="364"/>
      <c r="S13" s="375"/>
      <c r="T13" s="348"/>
    </row>
    <row r="14" spans="2:20" ht="45" customHeight="1" x14ac:dyDescent="0.15">
      <c r="B14" s="368"/>
      <c r="C14" s="367"/>
      <c r="D14" s="93" t="s">
        <v>25</v>
      </c>
      <c r="E14" s="94" t="s">
        <v>24</v>
      </c>
      <c r="F14" s="94" t="s">
        <v>26</v>
      </c>
      <c r="G14" s="362" t="s">
        <v>29</v>
      </c>
      <c r="H14" s="103" t="s">
        <v>27</v>
      </c>
      <c r="I14" s="362" t="s">
        <v>30</v>
      </c>
      <c r="J14" s="355"/>
      <c r="K14" s="17" t="s">
        <v>14</v>
      </c>
      <c r="L14" s="47" t="s">
        <v>38</v>
      </c>
      <c r="M14" s="93" t="s">
        <v>33</v>
      </c>
      <c r="N14" s="32" t="s">
        <v>14</v>
      </c>
      <c r="O14" s="47" t="s">
        <v>40</v>
      </c>
      <c r="P14" s="93" t="s">
        <v>34</v>
      </c>
      <c r="Q14" s="361"/>
      <c r="R14" s="365"/>
      <c r="S14" s="375"/>
      <c r="T14" s="42"/>
    </row>
    <row r="15" spans="2:20" ht="30" customHeight="1" thickBot="1" x14ac:dyDescent="0.2">
      <c r="B15" s="97" t="s">
        <v>4</v>
      </c>
      <c r="C15" s="98" t="s">
        <v>5</v>
      </c>
      <c r="D15" s="8" t="s">
        <v>9</v>
      </c>
      <c r="E15" s="33" t="s">
        <v>15</v>
      </c>
      <c r="F15" s="27"/>
      <c r="G15" s="363"/>
      <c r="H15" s="160" t="s">
        <v>15</v>
      </c>
      <c r="I15" s="363"/>
      <c r="J15" s="8" t="s">
        <v>6</v>
      </c>
      <c r="K15" s="38" t="s">
        <v>17</v>
      </c>
      <c r="L15" s="33" t="s">
        <v>13</v>
      </c>
      <c r="M15" s="48" t="s">
        <v>20</v>
      </c>
      <c r="N15" s="95" t="s">
        <v>18</v>
      </c>
      <c r="O15" s="65" t="s">
        <v>13</v>
      </c>
      <c r="P15" s="48" t="s">
        <v>22</v>
      </c>
      <c r="Q15" s="86" t="s">
        <v>6</v>
      </c>
      <c r="R15" s="9" t="s">
        <v>6</v>
      </c>
      <c r="S15" s="33"/>
      <c r="T15" s="45"/>
    </row>
    <row r="16" spans="2:20" ht="20.100000000000001" customHeight="1" x14ac:dyDescent="0.15">
      <c r="B16" s="324" t="s">
        <v>151</v>
      </c>
      <c r="C16" s="60">
        <v>4</v>
      </c>
      <c r="D16" s="34">
        <v>1300</v>
      </c>
      <c r="E16" s="162">
        <f>'様式5-１電力料金総価'!F6</f>
        <v>0</v>
      </c>
      <c r="F16" s="99" t="s">
        <v>10</v>
      </c>
      <c r="G16" s="222">
        <f t="shared" ref="G16:G27" si="0">TRUNC(D16*E16*0.85,4)</f>
        <v>0</v>
      </c>
      <c r="H16" s="334">
        <f>'様式5-１電力料金総価'!G7</f>
        <v>0</v>
      </c>
      <c r="I16" s="337">
        <f>TRUNC(D16*H16,4)</f>
        <v>0</v>
      </c>
      <c r="J16" s="146">
        <f>ROUNDDOWN(SUM(G16,I16),2)</f>
        <v>0</v>
      </c>
      <c r="K16" s="21">
        <v>81910</v>
      </c>
      <c r="L16" s="162">
        <f>'様式5-１電力料金総価'!J7</f>
        <v>0</v>
      </c>
      <c r="M16" s="141">
        <f>TRUNC(K16*L16,4)</f>
        <v>0</v>
      </c>
      <c r="N16" s="328"/>
      <c r="O16" s="330"/>
      <c r="P16" s="332"/>
      <c r="Q16" s="147">
        <f>ROUNDDOWN(M16+P16,2)</f>
        <v>0</v>
      </c>
      <c r="R16" s="25">
        <f t="shared" ref="R16:R27" si="1">INT(J16+Q16)</f>
        <v>0</v>
      </c>
      <c r="S16" s="347"/>
      <c r="T16" s="344"/>
    </row>
    <row r="17" spans="2:22" ht="20.100000000000001" customHeight="1" x14ac:dyDescent="0.15">
      <c r="B17" s="325"/>
      <c r="C17" s="60">
        <v>5</v>
      </c>
      <c r="D17" s="34">
        <v>1300</v>
      </c>
      <c r="E17" s="163">
        <f>E16</f>
        <v>0</v>
      </c>
      <c r="F17" s="99" t="s">
        <v>10</v>
      </c>
      <c r="G17" s="222">
        <f t="shared" si="0"/>
        <v>0</v>
      </c>
      <c r="H17" s="335"/>
      <c r="I17" s="338"/>
      <c r="J17" s="146">
        <f>ROUNDDOWN(SUM(G17,I17),2)</f>
        <v>0</v>
      </c>
      <c r="K17" s="23">
        <v>107260</v>
      </c>
      <c r="L17" s="164">
        <f t="shared" ref="L17:L18" si="2">L16</f>
        <v>0</v>
      </c>
      <c r="M17" s="141">
        <f>TRUNC(K17*L17,4)</f>
        <v>0</v>
      </c>
      <c r="N17" s="328"/>
      <c r="O17" s="330"/>
      <c r="P17" s="332"/>
      <c r="Q17" s="147">
        <f t="shared" ref="Q17:Q27" si="3">ROUNDDOWN(M17+P17,2)</f>
        <v>0</v>
      </c>
      <c r="R17" s="25">
        <f t="shared" si="1"/>
        <v>0</v>
      </c>
      <c r="S17" s="347"/>
      <c r="T17" s="344"/>
    </row>
    <row r="18" spans="2:22" ht="20.100000000000001" customHeight="1" thickBot="1" x14ac:dyDescent="0.2">
      <c r="B18" s="325"/>
      <c r="C18" s="60">
        <v>6</v>
      </c>
      <c r="D18" s="34">
        <v>1300</v>
      </c>
      <c r="E18" s="163">
        <f t="shared" ref="E18:E27" si="4">E17</f>
        <v>0</v>
      </c>
      <c r="F18" s="99" t="s">
        <v>10</v>
      </c>
      <c r="G18" s="222">
        <f t="shared" si="0"/>
        <v>0</v>
      </c>
      <c r="H18" s="335"/>
      <c r="I18" s="338"/>
      <c r="J18" s="146">
        <f t="shared" ref="J18:J27" si="5">ROUNDDOWN(SUM(G18,I18),2)</f>
        <v>0</v>
      </c>
      <c r="K18" s="120">
        <v>101810</v>
      </c>
      <c r="L18" s="171">
        <f t="shared" si="2"/>
        <v>0</v>
      </c>
      <c r="M18" s="141">
        <f>TRUNC(K18*L18,4)</f>
        <v>0</v>
      </c>
      <c r="N18" s="329"/>
      <c r="O18" s="331"/>
      <c r="P18" s="333"/>
      <c r="Q18" s="147">
        <f t="shared" si="3"/>
        <v>0</v>
      </c>
      <c r="R18" s="25">
        <f t="shared" si="1"/>
        <v>0</v>
      </c>
      <c r="S18" s="347"/>
      <c r="T18" s="344"/>
    </row>
    <row r="19" spans="2:22" ht="20.100000000000001" customHeight="1" x14ac:dyDescent="0.15">
      <c r="B19" s="325"/>
      <c r="C19" s="60">
        <v>7</v>
      </c>
      <c r="D19" s="34">
        <v>1300</v>
      </c>
      <c r="E19" s="163">
        <f t="shared" si="4"/>
        <v>0</v>
      </c>
      <c r="F19" s="99" t="s">
        <v>10</v>
      </c>
      <c r="G19" s="222">
        <f t="shared" si="0"/>
        <v>0</v>
      </c>
      <c r="H19" s="335"/>
      <c r="I19" s="338"/>
      <c r="J19" s="146">
        <f t="shared" si="5"/>
        <v>0</v>
      </c>
      <c r="K19" s="340"/>
      <c r="L19" s="342"/>
      <c r="M19" s="342"/>
      <c r="N19" s="126">
        <v>125160</v>
      </c>
      <c r="O19" s="170">
        <f>'様式5-１電力料金総価'!J6</f>
        <v>0</v>
      </c>
      <c r="P19" s="143">
        <f>TRUNC(N19*O19,4)</f>
        <v>0</v>
      </c>
      <c r="Q19" s="147">
        <f t="shared" si="3"/>
        <v>0</v>
      </c>
      <c r="R19" s="25">
        <f t="shared" si="1"/>
        <v>0</v>
      </c>
      <c r="S19" s="347"/>
      <c r="T19" s="344"/>
    </row>
    <row r="20" spans="2:22" ht="20.100000000000001" customHeight="1" x14ac:dyDescent="0.15">
      <c r="B20" s="325"/>
      <c r="C20" s="60">
        <v>8</v>
      </c>
      <c r="D20" s="34">
        <v>1300</v>
      </c>
      <c r="E20" s="163">
        <f t="shared" si="4"/>
        <v>0</v>
      </c>
      <c r="F20" s="99" t="s">
        <v>10</v>
      </c>
      <c r="G20" s="222">
        <f t="shared" si="0"/>
        <v>0</v>
      </c>
      <c r="H20" s="335"/>
      <c r="I20" s="338"/>
      <c r="J20" s="146">
        <f t="shared" si="5"/>
        <v>0</v>
      </c>
      <c r="K20" s="340"/>
      <c r="L20" s="342"/>
      <c r="M20" s="342"/>
      <c r="N20" s="126">
        <v>96560</v>
      </c>
      <c r="O20" s="165">
        <f t="shared" ref="O20:O21" si="6">O19</f>
        <v>0</v>
      </c>
      <c r="P20" s="143">
        <f>TRUNC(N20*O20,4)</f>
        <v>0</v>
      </c>
      <c r="Q20" s="147">
        <f t="shared" si="3"/>
        <v>0</v>
      </c>
      <c r="R20" s="25">
        <f t="shared" si="1"/>
        <v>0</v>
      </c>
      <c r="S20" s="347"/>
      <c r="T20" s="344"/>
    </row>
    <row r="21" spans="2:22" ht="20.100000000000001" customHeight="1" thickBot="1" x14ac:dyDescent="0.2">
      <c r="B21" s="325"/>
      <c r="C21" s="60">
        <v>9</v>
      </c>
      <c r="D21" s="34">
        <v>1300</v>
      </c>
      <c r="E21" s="163">
        <f t="shared" si="4"/>
        <v>0</v>
      </c>
      <c r="F21" s="99" t="s">
        <v>10</v>
      </c>
      <c r="G21" s="222">
        <f t="shared" si="0"/>
        <v>0</v>
      </c>
      <c r="H21" s="335"/>
      <c r="I21" s="338"/>
      <c r="J21" s="146">
        <f t="shared" si="5"/>
        <v>0</v>
      </c>
      <c r="K21" s="341"/>
      <c r="L21" s="342"/>
      <c r="M21" s="343"/>
      <c r="N21" s="127">
        <v>97020</v>
      </c>
      <c r="O21" s="166">
        <f t="shared" si="6"/>
        <v>0</v>
      </c>
      <c r="P21" s="143">
        <f>TRUNC(N21*O21,4)</f>
        <v>0</v>
      </c>
      <c r="Q21" s="147">
        <f t="shared" si="3"/>
        <v>0</v>
      </c>
      <c r="R21" s="25">
        <f t="shared" si="1"/>
        <v>0</v>
      </c>
      <c r="S21" s="347"/>
      <c r="T21" s="344"/>
      <c r="V21" s="10"/>
    </row>
    <row r="22" spans="2:22" ht="20.100000000000001" customHeight="1" x14ac:dyDescent="0.15">
      <c r="B22" s="325"/>
      <c r="C22" s="60">
        <v>10</v>
      </c>
      <c r="D22" s="34">
        <v>1300</v>
      </c>
      <c r="E22" s="163">
        <f t="shared" si="4"/>
        <v>0</v>
      </c>
      <c r="F22" s="99" t="s">
        <v>10</v>
      </c>
      <c r="G22" s="222">
        <f t="shared" si="0"/>
        <v>0</v>
      </c>
      <c r="H22" s="335"/>
      <c r="I22" s="338"/>
      <c r="J22" s="146">
        <f t="shared" si="5"/>
        <v>0</v>
      </c>
      <c r="K22" s="21">
        <v>190970</v>
      </c>
      <c r="L22" s="162">
        <f>L16</f>
        <v>0</v>
      </c>
      <c r="M22" s="141">
        <f t="shared" ref="M22:M27" si="7">TRUNC(K22*L22,4)</f>
        <v>0</v>
      </c>
      <c r="N22" s="345"/>
      <c r="O22" s="345"/>
      <c r="P22" s="345"/>
      <c r="Q22" s="147">
        <f t="shared" si="3"/>
        <v>0</v>
      </c>
      <c r="R22" s="25">
        <f t="shared" si="1"/>
        <v>0</v>
      </c>
      <c r="S22" s="347"/>
      <c r="T22" s="344"/>
    </row>
    <row r="23" spans="2:22" ht="20.100000000000001" customHeight="1" x14ac:dyDescent="0.15">
      <c r="B23" s="325"/>
      <c r="C23" s="60">
        <v>11</v>
      </c>
      <c r="D23" s="34">
        <v>1300</v>
      </c>
      <c r="E23" s="164">
        <f t="shared" si="4"/>
        <v>0</v>
      </c>
      <c r="F23" s="99" t="s">
        <v>10</v>
      </c>
      <c r="G23" s="222">
        <f t="shared" si="0"/>
        <v>0</v>
      </c>
      <c r="H23" s="335"/>
      <c r="I23" s="338"/>
      <c r="J23" s="146">
        <f t="shared" si="5"/>
        <v>0</v>
      </c>
      <c r="K23" s="21">
        <v>106290</v>
      </c>
      <c r="L23" s="164">
        <f t="shared" ref="L23:L27" si="8">L22</f>
        <v>0</v>
      </c>
      <c r="M23" s="141">
        <f t="shared" si="7"/>
        <v>0</v>
      </c>
      <c r="N23" s="330"/>
      <c r="O23" s="330"/>
      <c r="P23" s="330"/>
      <c r="Q23" s="147">
        <f t="shared" si="3"/>
        <v>0</v>
      </c>
      <c r="R23" s="40">
        <f t="shared" si="1"/>
        <v>0</v>
      </c>
      <c r="S23" s="347"/>
      <c r="T23" s="344"/>
    </row>
    <row r="24" spans="2:22" ht="20.100000000000001" customHeight="1" x14ac:dyDescent="0.15">
      <c r="B24" s="327"/>
      <c r="C24" s="60">
        <v>12</v>
      </c>
      <c r="D24" s="34">
        <v>1300</v>
      </c>
      <c r="E24" s="165">
        <f t="shared" si="4"/>
        <v>0</v>
      </c>
      <c r="F24" s="99" t="s">
        <v>10</v>
      </c>
      <c r="G24" s="222">
        <f t="shared" si="0"/>
        <v>0</v>
      </c>
      <c r="H24" s="335"/>
      <c r="I24" s="338"/>
      <c r="J24" s="146">
        <f t="shared" si="5"/>
        <v>0</v>
      </c>
      <c r="K24" s="118">
        <v>87270</v>
      </c>
      <c r="L24" s="169">
        <f t="shared" si="8"/>
        <v>0</v>
      </c>
      <c r="M24" s="142">
        <f t="shared" si="7"/>
        <v>0</v>
      </c>
      <c r="N24" s="330"/>
      <c r="O24" s="330"/>
      <c r="P24" s="330"/>
      <c r="Q24" s="147">
        <f t="shared" si="3"/>
        <v>0</v>
      </c>
      <c r="R24" s="25">
        <f t="shared" si="1"/>
        <v>0</v>
      </c>
      <c r="S24" s="119"/>
      <c r="T24" s="92"/>
      <c r="V24" s="10"/>
    </row>
    <row r="25" spans="2:22" ht="20.100000000000001" customHeight="1" x14ac:dyDescent="0.15">
      <c r="B25" s="324" t="s">
        <v>152</v>
      </c>
      <c r="C25" s="60">
        <v>1</v>
      </c>
      <c r="D25" s="34">
        <v>1300</v>
      </c>
      <c r="E25" s="163">
        <f t="shared" si="4"/>
        <v>0</v>
      </c>
      <c r="F25" s="99" t="s">
        <v>10</v>
      </c>
      <c r="G25" s="222">
        <f t="shared" si="0"/>
        <v>0</v>
      </c>
      <c r="H25" s="335"/>
      <c r="I25" s="338"/>
      <c r="J25" s="146">
        <f t="shared" si="5"/>
        <v>0</v>
      </c>
      <c r="K25" s="21">
        <v>76240</v>
      </c>
      <c r="L25" s="164">
        <f t="shared" si="8"/>
        <v>0</v>
      </c>
      <c r="M25" s="141">
        <f t="shared" si="7"/>
        <v>0</v>
      </c>
      <c r="N25" s="330"/>
      <c r="O25" s="330"/>
      <c r="P25" s="330"/>
      <c r="Q25" s="147">
        <f t="shared" si="3"/>
        <v>0</v>
      </c>
      <c r="R25" s="25">
        <f t="shared" si="1"/>
        <v>0</v>
      </c>
      <c r="S25" s="91"/>
      <c r="T25" s="92"/>
    </row>
    <row r="26" spans="2:22" ht="20.100000000000001" customHeight="1" x14ac:dyDescent="0.15">
      <c r="B26" s="325"/>
      <c r="C26" s="60">
        <v>2</v>
      </c>
      <c r="D26" s="34">
        <v>1300</v>
      </c>
      <c r="E26" s="163">
        <f t="shared" si="4"/>
        <v>0</v>
      </c>
      <c r="F26" s="99" t="s">
        <v>10</v>
      </c>
      <c r="G26" s="222">
        <f t="shared" si="0"/>
        <v>0</v>
      </c>
      <c r="H26" s="335"/>
      <c r="I26" s="338"/>
      <c r="J26" s="146">
        <f t="shared" si="5"/>
        <v>0</v>
      </c>
      <c r="K26" s="21">
        <v>271540</v>
      </c>
      <c r="L26" s="165">
        <f t="shared" si="8"/>
        <v>0</v>
      </c>
      <c r="M26" s="141">
        <f t="shared" si="7"/>
        <v>0</v>
      </c>
      <c r="N26" s="330"/>
      <c r="O26" s="330"/>
      <c r="P26" s="330"/>
      <c r="Q26" s="147">
        <f t="shared" si="3"/>
        <v>0</v>
      </c>
      <c r="R26" s="25">
        <f t="shared" si="1"/>
        <v>0</v>
      </c>
      <c r="S26" s="91"/>
      <c r="T26" s="92"/>
    </row>
    <row r="27" spans="2:22" ht="20.100000000000001" customHeight="1" thickBot="1" x14ac:dyDescent="0.2">
      <c r="B27" s="326"/>
      <c r="C27" s="60">
        <v>3</v>
      </c>
      <c r="D27" s="34">
        <v>1300</v>
      </c>
      <c r="E27" s="166">
        <f t="shared" si="4"/>
        <v>0</v>
      </c>
      <c r="F27" s="168" t="s">
        <v>10</v>
      </c>
      <c r="G27" s="223">
        <f t="shared" si="0"/>
        <v>0</v>
      </c>
      <c r="H27" s="336"/>
      <c r="I27" s="339"/>
      <c r="J27" s="172">
        <f t="shared" si="5"/>
        <v>0</v>
      </c>
      <c r="K27" s="21">
        <v>94290</v>
      </c>
      <c r="L27" s="166">
        <f t="shared" si="8"/>
        <v>0</v>
      </c>
      <c r="M27" s="141">
        <f t="shared" si="7"/>
        <v>0</v>
      </c>
      <c r="N27" s="346"/>
      <c r="O27" s="346"/>
      <c r="P27" s="346"/>
      <c r="Q27" s="147">
        <f t="shared" si="3"/>
        <v>0</v>
      </c>
      <c r="R27" s="40">
        <f t="shared" si="1"/>
        <v>0</v>
      </c>
      <c r="S27" s="91"/>
      <c r="T27" s="92"/>
    </row>
    <row r="28" spans="2:22" ht="47.25" customHeight="1" thickTop="1" thickBot="1" x14ac:dyDescent="0.2">
      <c r="B28" s="11" t="s">
        <v>8</v>
      </c>
      <c r="C28" s="12"/>
      <c r="D28" s="13"/>
      <c r="E28" s="100"/>
      <c r="F28" s="161"/>
      <c r="G28" s="100"/>
      <c r="H28" s="161"/>
      <c r="I28" s="100"/>
      <c r="J28" s="167"/>
      <c r="K28" s="26">
        <f>SUM(K16:K27)</f>
        <v>1117580</v>
      </c>
      <c r="L28" s="100"/>
      <c r="M28" s="15"/>
      <c r="N28" s="26">
        <f>SUM(N16:N23)</f>
        <v>318740</v>
      </c>
      <c r="O28" s="100"/>
      <c r="P28" s="15"/>
      <c r="Q28" s="39"/>
      <c r="R28" s="62">
        <f>SUM(R16:R27)</f>
        <v>0</v>
      </c>
      <c r="S28" s="46" t="s">
        <v>130</v>
      </c>
      <c r="T28" s="44"/>
    </row>
    <row r="29" spans="2:22" ht="47.25" customHeight="1" x14ac:dyDescent="0.15">
      <c r="B29" s="76"/>
      <c r="C29" s="77"/>
      <c r="D29" s="78"/>
      <c r="E29" s="78"/>
      <c r="F29" s="78"/>
      <c r="G29" s="78"/>
      <c r="H29" s="78"/>
      <c r="I29" s="78"/>
      <c r="J29" s="79"/>
      <c r="K29" s="80"/>
      <c r="L29" s="78"/>
      <c r="M29" s="79"/>
      <c r="N29" s="80"/>
      <c r="O29" s="78"/>
      <c r="P29" s="79"/>
      <c r="Q29" s="79"/>
      <c r="R29" s="81"/>
      <c r="S29" s="82"/>
      <c r="T29" s="83"/>
    </row>
    <row r="30" spans="2:22" ht="33.75" customHeight="1" x14ac:dyDescent="0.15">
      <c r="B30" s="76"/>
      <c r="C30" s="77"/>
      <c r="D30" s="78"/>
      <c r="E30" s="78"/>
      <c r="F30" s="78"/>
      <c r="G30" s="78"/>
      <c r="H30" s="78"/>
      <c r="I30" s="78"/>
      <c r="J30" s="79"/>
      <c r="K30" s="80"/>
      <c r="M30" s="78"/>
      <c r="N30" s="78"/>
      <c r="O30" s="78"/>
      <c r="P30" s="78"/>
      <c r="Q30" s="78"/>
      <c r="R30" s="81"/>
      <c r="S30" s="85"/>
      <c r="T30" s="83"/>
    </row>
    <row r="31" spans="2:22" ht="20.100000000000001" customHeight="1" x14ac:dyDescent="0.15">
      <c r="B31" s="16"/>
      <c r="M31" s="78"/>
      <c r="N31" s="78"/>
      <c r="O31" s="78"/>
      <c r="P31" s="78"/>
      <c r="Q31" s="78"/>
      <c r="S31" s="84"/>
      <c r="T31" s="43"/>
      <c r="V31" s="31"/>
    </row>
    <row r="32" spans="2:22" s="1" customFormat="1" ht="20.100000000000001" customHeight="1" x14ac:dyDescent="0.15">
      <c r="C32" s="73"/>
      <c r="D32" s="179" t="s">
        <v>99</v>
      </c>
      <c r="M32" s="78"/>
      <c r="N32" s="78"/>
      <c r="O32" s="78"/>
      <c r="P32" s="78"/>
      <c r="Q32" s="78"/>
    </row>
    <row r="33" spans="3:21" s="63" customFormat="1" ht="20.100000000000001" customHeight="1" x14ac:dyDescent="0.15">
      <c r="D33" s="73" t="s">
        <v>105</v>
      </c>
      <c r="E33" s="69"/>
      <c r="F33" s="69"/>
      <c r="G33" s="69"/>
      <c r="H33" s="69"/>
      <c r="L33" s="73"/>
      <c r="M33" s="78"/>
      <c r="N33" s="78"/>
      <c r="O33" s="78"/>
      <c r="P33" s="78"/>
      <c r="Q33" s="78"/>
    </row>
    <row r="34" spans="3:21" s="63" customFormat="1" ht="20.100000000000001" customHeight="1" x14ac:dyDescent="0.15">
      <c r="D34" s="73" t="s">
        <v>141</v>
      </c>
      <c r="E34" s="70"/>
      <c r="F34" s="70"/>
      <c r="G34" s="70"/>
      <c r="H34" s="70"/>
      <c r="L34" s="73"/>
    </row>
    <row r="35" spans="3:21" s="63" customFormat="1" ht="20.100000000000001" customHeight="1" x14ac:dyDescent="0.15">
      <c r="C35" s="73"/>
      <c r="D35" s="73" t="s">
        <v>102</v>
      </c>
      <c r="E35" s="74"/>
      <c r="F35" s="74"/>
      <c r="G35" s="74"/>
      <c r="H35" s="74"/>
      <c r="I35" s="74"/>
      <c r="J35" s="74"/>
      <c r="K35" s="74"/>
      <c r="L35" s="67"/>
      <c r="M35" s="70"/>
      <c r="U35" s="71"/>
    </row>
    <row r="36" spans="3:21" s="63" customFormat="1" ht="20.100000000000001" customHeight="1" x14ac:dyDescent="0.15">
      <c r="D36" s="73" t="s">
        <v>123</v>
      </c>
      <c r="E36" s="70"/>
      <c r="F36" s="70"/>
      <c r="G36" s="70"/>
      <c r="H36" s="70"/>
      <c r="L36" s="73"/>
    </row>
    <row r="37" spans="3:21" ht="20.100000000000001" customHeight="1" x14ac:dyDescent="0.15">
      <c r="D37" s="67" t="s">
        <v>85</v>
      </c>
      <c r="L37" s="73"/>
    </row>
    <row r="38" spans="3:21" s="63" customFormat="1" ht="20.100000000000001" customHeight="1" x14ac:dyDescent="0.15">
      <c r="D38" s="67" t="s">
        <v>107</v>
      </c>
      <c r="E38" s="70"/>
      <c r="F38" s="70"/>
      <c r="G38" s="70"/>
      <c r="H38" s="70"/>
      <c r="L38" s="67"/>
    </row>
    <row r="39" spans="3:21" s="63" customFormat="1" ht="20.100000000000001" customHeight="1" x14ac:dyDescent="0.15">
      <c r="D39" s="67" t="s">
        <v>86</v>
      </c>
      <c r="E39" s="64"/>
      <c r="F39" s="64"/>
      <c r="G39" s="64"/>
      <c r="H39" s="64"/>
      <c r="L39" s="67"/>
    </row>
    <row r="40" spans="3:21" s="72" customFormat="1" ht="20.100000000000001" customHeight="1" x14ac:dyDescent="0.15">
      <c r="E40" s="64"/>
      <c r="F40" s="64"/>
      <c r="G40" s="64"/>
      <c r="H40" s="64"/>
      <c r="L40" s="67"/>
    </row>
    <row r="41" spans="3:21" s="72" customFormat="1" ht="21" customHeight="1" x14ac:dyDescent="0.15">
      <c r="D41" s="67"/>
      <c r="E41" s="68"/>
      <c r="F41" s="68"/>
      <c r="G41" s="68"/>
      <c r="H41" s="68"/>
      <c r="I41" s="68"/>
      <c r="J41" s="68"/>
      <c r="K41" s="68"/>
      <c r="M41" s="64"/>
    </row>
  </sheetData>
  <sheetProtection selectLockedCells="1"/>
  <mergeCells count="30">
    <mergeCell ref="B12:C14"/>
    <mergeCell ref="D12:J12"/>
    <mergeCell ref="K12:Q12"/>
    <mergeCell ref="I14:I15"/>
    <mergeCell ref="B8:S8"/>
    <mergeCell ref="S12:S14"/>
    <mergeCell ref="T12:T13"/>
    <mergeCell ref="D13:G13"/>
    <mergeCell ref="H13:I13"/>
    <mergeCell ref="J13:J14"/>
    <mergeCell ref="K13:M13"/>
    <mergeCell ref="N13:P13"/>
    <mergeCell ref="Q13:Q14"/>
    <mergeCell ref="G14:G15"/>
    <mergeCell ref="R12:R14"/>
    <mergeCell ref="T16:T23"/>
    <mergeCell ref="N22:N27"/>
    <mergeCell ref="O22:O27"/>
    <mergeCell ref="P22:P27"/>
    <mergeCell ref="S16:S23"/>
    <mergeCell ref="B25:B27"/>
    <mergeCell ref="B16:B24"/>
    <mergeCell ref="N16:N18"/>
    <mergeCell ref="O16:O18"/>
    <mergeCell ref="P16:P18"/>
    <mergeCell ref="H16:H27"/>
    <mergeCell ref="I16:I27"/>
    <mergeCell ref="K19:K21"/>
    <mergeCell ref="L19:L21"/>
    <mergeCell ref="M19:M21"/>
  </mergeCells>
  <phoneticPr fontId="1"/>
  <pageMargins left="0.39370078740157483" right="0.19685039370078741" top="0.19685039370078741" bottom="0.19685039370078741" header="0.51181102362204722" footer="0.51181102362204722"/>
  <pageSetup paperSize="9" scale="65" orientation="landscape" cellComments="asDisplayed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F139DC-CDFB-4448-B322-BCEF7DBC3338}">
  <dimension ref="B2:Y63"/>
  <sheetViews>
    <sheetView showGridLines="0" showZeros="0" view="pageBreakPreview" topLeftCell="A5" zoomScaleNormal="85" zoomScaleSheetLayoutView="100" workbookViewId="0">
      <selection activeCell="B28" sqref="B28"/>
    </sheetView>
  </sheetViews>
  <sheetFormatPr defaultColWidth="9" defaultRowHeight="13.5" x14ac:dyDescent="0.15"/>
  <cols>
    <col min="1" max="1" width="1.125" style="2" customWidth="1"/>
    <col min="2" max="2" width="4.75" style="2" customWidth="1"/>
    <col min="3" max="3" width="6.5" style="2" customWidth="1"/>
    <col min="4" max="5" width="10.125" style="2" customWidth="1"/>
    <col min="6" max="6" width="6.5" style="2" bestFit="1" customWidth="1"/>
    <col min="7" max="7" width="10.75" style="2" customWidth="1"/>
    <col min="8" max="8" width="8.125" style="2" bestFit="1" customWidth="1"/>
    <col min="9" max="9" width="8.25" style="2" bestFit="1" customWidth="1"/>
    <col min="10" max="10" width="10.75" style="2" customWidth="1"/>
    <col min="11" max="12" width="10.125" style="2" customWidth="1"/>
    <col min="13" max="13" width="12.625" style="2" bestFit="1" customWidth="1"/>
    <col min="14" max="15" width="10.125" style="2" customWidth="1"/>
    <col min="16" max="16" width="12.625" style="2" bestFit="1" customWidth="1"/>
    <col min="17" max="19" width="10.125" style="2" customWidth="1"/>
    <col min="20" max="20" width="12.625" style="2" bestFit="1" customWidth="1"/>
    <col min="21" max="21" width="19.125" style="2" customWidth="1"/>
    <col min="22" max="22" width="16.25" style="2" customWidth="1"/>
    <col min="23" max="23" width="18.5" style="2" customWidth="1"/>
    <col min="24" max="24" width="3.5" style="2" customWidth="1"/>
    <col min="25" max="25" width="10" style="2" customWidth="1"/>
    <col min="26" max="26" width="9" style="2"/>
    <col min="27" max="28" width="10.5" style="2" customWidth="1"/>
    <col min="29" max="16384" width="9" style="2"/>
  </cols>
  <sheetData>
    <row r="2" spans="2:23" ht="17.25" x14ac:dyDescent="0.2">
      <c r="B2" s="75" t="s">
        <v>71</v>
      </c>
    </row>
    <row r="3" spans="2:23" ht="17.25" x14ac:dyDescent="0.2">
      <c r="B3" s="3" t="s">
        <v>44</v>
      </c>
      <c r="C3" s="4"/>
      <c r="D3" s="4"/>
      <c r="E3" s="4"/>
      <c r="G3" s="4"/>
      <c r="H3" s="4"/>
      <c r="I3" s="4"/>
      <c r="L3" s="4"/>
      <c r="O3" s="4"/>
      <c r="R3" s="4"/>
    </row>
    <row r="4" spans="2:23" ht="17.25" x14ac:dyDescent="0.2">
      <c r="B4" s="3"/>
      <c r="C4" s="4"/>
      <c r="D4" s="4"/>
      <c r="E4" s="4"/>
      <c r="G4" s="4"/>
      <c r="H4" s="4"/>
      <c r="I4" s="4"/>
      <c r="L4" s="4"/>
      <c r="O4" s="4"/>
      <c r="R4" s="4"/>
    </row>
    <row r="5" spans="2:23" ht="17.25" x14ac:dyDescent="0.2">
      <c r="B5" s="3"/>
      <c r="C5" s="4"/>
      <c r="D5" s="4"/>
      <c r="E5" s="4"/>
      <c r="G5" s="4"/>
      <c r="H5" s="4"/>
      <c r="I5" s="4"/>
      <c r="L5" s="4"/>
      <c r="O5" s="4"/>
      <c r="R5" s="4"/>
    </row>
    <row r="6" spans="2:23" ht="17.25" x14ac:dyDescent="0.2">
      <c r="B6" s="3"/>
      <c r="C6" s="4"/>
      <c r="D6" s="4"/>
      <c r="E6" s="4"/>
      <c r="G6" s="4"/>
      <c r="H6" s="4"/>
      <c r="I6" s="4"/>
      <c r="L6" s="4"/>
      <c r="O6" s="4"/>
      <c r="R6" s="4"/>
    </row>
    <row r="7" spans="2:23" ht="17.25" x14ac:dyDescent="0.2">
      <c r="B7" s="3"/>
      <c r="C7" s="4"/>
      <c r="D7" s="4"/>
      <c r="E7" s="4"/>
      <c r="G7" s="4"/>
      <c r="H7" s="4"/>
      <c r="I7" s="4"/>
      <c r="L7" s="4"/>
      <c r="O7" s="4"/>
      <c r="R7" s="4"/>
    </row>
    <row r="8" spans="2:23" ht="17.25" x14ac:dyDescent="0.2">
      <c r="B8" s="373" t="s">
        <v>37</v>
      </c>
      <c r="C8" s="373"/>
      <c r="D8" s="373"/>
      <c r="E8" s="373"/>
      <c r="F8" s="373"/>
      <c r="G8" s="373"/>
      <c r="H8" s="373"/>
      <c r="I8" s="373"/>
      <c r="J8" s="373"/>
      <c r="K8" s="373"/>
      <c r="L8" s="373"/>
      <c r="M8" s="373"/>
      <c r="N8" s="373"/>
      <c r="O8" s="373"/>
      <c r="P8" s="373"/>
      <c r="Q8" s="373"/>
      <c r="R8" s="373"/>
      <c r="S8" s="373"/>
      <c r="T8" s="373"/>
      <c r="U8" s="373"/>
      <c r="V8" s="373"/>
    </row>
    <row r="9" spans="2:23" ht="17.25" x14ac:dyDescent="0.2">
      <c r="B9" s="5"/>
      <c r="C9" s="4"/>
      <c r="D9" s="4"/>
      <c r="E9" s="4"/>
      <c r="G9" s="4"/>
      <c r="H9" s="4"/>
      <c r="I9" s="4"/>
      <c r="K9" s="108"/>
      <c r="L9" s="108"/>
      <c r="M9" s="108"/>
      <c r="N9" s="108"/>
      <c r="O9" s="4"/>
      <c r="R9" s="4"/>
      <c r="S9" s="104"/>
      <c r="T9" s="104"/>
      <c r="U9" s="104"/>
      <c r="V9" s="104"/>
    </row>
    <row r="10" spans="2:23" ht="17.25" x14ac:dyDescent="0.2">
      <c r="B10" s="5"/>
      <c r="C10" s="4"/>
      <c r="D10" s="4"/>
      <c r="E10" s="4"/>
      <c r="G10" s="4"/>
      <c r="H10" s="4"/>
      <c r="I10" s="4"/>
      <c r="L10" s="4"/>
      <c r="O10" s="4"/>
      <c r="R10" s="4"/>
      <c r="S10" s="115"/>
      <c r="T10" s="29"/>
      <c r="U10" s="115"/>
      <c r="V10" s="52"/>
    </row>
    <row r="11" spans="2:23" ht="17.25" x14ac:dyDescent="0.2">
      <c r="B11" s="5"/>
      <c r="C11" s="4"/>
      <c r="D11" s="4"/>
      <c r="E11" s="4"/>
      <c r="G11" s="4"/>
      <c r="H11" s="4"/>
      <c r="I11" s="4"/>
      <c r="L11" s="4"/>
      <c r="O11" s="4"/>
      <c r="R11" s="4"/>
      <c r="W11" s="41"/>
    </row>
    <row r="12" spans="2:23" ht="27" customHeight="1" x14ac:dyDescent="0.15">
      <c r="B12" s="366" t="s">
        <v>1</v>
      </c>
      <c r="C12" s="367"/>
      <c r="D12" s="369" t="s">
        <v>2</v>
      </c>
      <c r="E12" s="369"/>
      <c r="F12" s="369"/>
      <c r="G12" s="369"/>
      <c r="H12" s="369"/>
      <c r="I12" s="358"/>
      <c r="J12" s="358"/>
      <c r="K12" s="370" t="s">
        <v>3</v>
      </c>
      <c r="L12" s="371"/>
      <c r="M12" s="371"/>
      <c r="N12" s="371"/>
      <c r="O12" s="371"/>
      <c r="P12" s="371"/>
      <c r="Q12" s="371"/>
      <c r="R12" s="371"/>
      <c r="S12" s="371"/>
      <c r="T12" s="372"/>
      <c r="U12" s="353" t="s">
        <v>36</v>
      </c>
      <c r="V12" s="374"/>
      <c r="W12" s="348"/>
    </row>
    <row r="13" spans="2:23" ht="25.5" customHeight="1" x14ac:dyDescent="0.15">
      <c r="B13" s="368"/>
      <c r="C13" s="367"/>
      <c r="D13" s="349" t="s">
        <v>23</v>
      </c>
      <c r="E13" s="350"/>
      <c r="F13" s="350"/>
      <c r="G13" s="351"/>
      <c r="H13" s="352" t="s">
        <v>28</v>
      </c>
      <c r="I13" s="353"/>
      <c r="J13" s="354" t="s">
        <v>31</v>
      </c>
      <c r="K13" s="356" t="s">
        <v>63</v>
      </c>
      <c r="L13" s="357"/>
      <c r="M13" s="358"/>
      <c r="N13" s="359" t="s">
        <v>62</v>
      </c>
      <c r="O13" s="359"/>
      <c r="P13" s="359"/>
      <c r="Q13" s="359" t="s">
        <v>61</v>
      </c>
      <c r="R13" s="359"/>
      <c r="S13" s="359"/>
      <c r="T13" s="360" t="s">
        <v>35</v>
      </c>
      <c r="U13" s="364"/>
      <c r="V13" s="375"/>
      <c r="W13" s="348"/>
    </row>
    <row r="14" spans="2:23" ht="45" customHeight="1" x14ac:dyDescent="0.15">
      <c r="B14" s="368"/>
      <c r="C14" s="367"/>
      <c r="D14" s="111" t="s">
        <v>25</v>
      </c>
      <c r="E14" s="112" t="s">
        <v>24</v>
      </c>
      <c r="F14" s="112" t="s">
        <v>26</v>
      </c>
      <c r="G14" s="362" t="s">
        <v>29</v>
      </c>
      <c r="H14" s="114" t="s">
        <v>27</v>
      </c>
      <c r="I14" s="362" t="s">
        <v>30</v>
      </c>
      <c r="J14" s="355"/>
      <c r="K14" s="17" t="s">
        <v>14</v>
      </c>
      <c r="L14" s="47" t="s">
        <v>38</v>
      </c>
      <c r="M14" s="111" t="s">
        <v>33</v>
      </c>
      <c r="N14" s="32" t="s">
        <v>14</v>
      </c>
      <c r="O14" s="47" t="s">
        <v>39</v>
      </c>
      <c r="P14" s="111" t="s">
        <v>32</v>
      </c>
      <c r="Q14" s="32" t="s">
        <v>14</v>
      </c>
      <c r="R14" s="47" t="s">
        <v>40</v>
      </c>
      <c r="S14" s="111" t="s">
        <v>34</v>
      </c>
      <c r="T14" s="361"/>
      <c r="U14" s="365"/>
      <c r="V14" s="375"/>
      <c r="W14" s="42"/>
    </row>
    <row r="15" spans="2:23" ht="30" customHeight="1" thickBot="1" x14ac:dyDescent="0.2">
      <c r="B15" s="105" t="s">
        <v>4</v>
      </c>
      <c r="C15" s="106" t="s">
        <v>5</v>
      </c>
      <c r="D15" s="8" t="s">
        <v>9</v>
      </c>
      <c r="E15" s="33" t="s">
        <v>15</v>
      </c>
      <c r="F15" s="27"/>
      <c r="G15" s="363"/>
      <c r="H15" s="160" t="s">
        <v>15</v>
      </c>
      <c r="I15" s="363"/>
      <c r="J15" s="8" t="s">
        <v>6</v>
      </c>
      <c r="K15" s="38" t="s">
        <v>17</v>
      </c>
      <c r="L15" s="33" t="s">
        <v>13</v>
      </c>
      <c r="M15" s="48" t="s">
        <v>20</v>
      </c>
      <c r="N15" s="113" t="s">
        <v>16</v>
      </c>
      <c r="O15" s="33" t="s">
        <v>13</v>
      </c>
      <c r="P15" s="48" t="s">
        <v>21</v>
      </c>
      <c r="Q15" s="113" t="s">
        <v>18</v>
      </c>
      <c r="R15" s="65" t="s">
        <v>13</v>
      </c>
      <c r="S15" s="48" t="s">
        <v>22</v>
      </c>
      <c r="T15" s="86" t="s">
        <v>6</v>
      </c>
      <c r="U15" s="9" t="s">
        <v>6</v>
      </c>
      <c r="V15" s="33"/>
      <c r="W15" s="45"/>
    </row>
    <row r="16" spans="2:23" ht="20.100000000000001" customHeight="1" x14ac:dyDescent="0.15">
      <c r="B16" s="324" t="s">
        <v>151</v>
      </c>
      <c r="C16" s="60">
        <v>4</v>
      </c>
      <c r="D16" s="34">
        <f>[2]別紙2!$E$15</f>
        <v>294</v>
      </c>
      <c r="E16" s="162">
        <f>'様式5-１電力料金総価'!F8</f>
        <v>0</v>
      </c>
      <c r="F16" s="99" t="s">
        <v>7</v>
      </c>
      <c r="G16" s="222">
        <f>TRUNC(D16*E16*0.85,4)</f>
        <v>0</v>
      </c>
      <c r="H16" s="334">
        <f>'様式5-１電力料金総価'!G10</f>
        <v>0</v>
      </c>
      <c r="I16" s="380">
        <f>TRUNC(D16*H16,4)</f>
        <v>0</v>
      </c>
      <c r="J16" s="146">
        <f>ROUNDDOWN(SUM(G16,I16),2)</f>
        <v>0</v>
      </c>
      <c r="K16" s="21">
        <v>26570</v>
      </c>
      <c r="L16" s="162">
        <f>'様式5-１電力料金総価'!J10</f>
        <v>0</v>
      </c>
      <c r="M16" s="141">
        <f>TRUNC(K16*L16,4)</f>
        <v>0</v>
      </c>
      <c r="N16" s="22">
        <v>24820</v>
      </c>
      <c r="O16" s="162">
        <f>'様式5-１電力料金総価'!J9</f>
        <v>0</v>
      </c>
      <c r="P16" s="143">
        <f t="shared" ref="P16:P27" si="0">TRUNC(N16*O16,4)</f>
        <v>0</v>
      </c>
      <c r="Q16" s="328"/>
      <c r="R16" s="330"/>
      <c r="S16" s="332"/>
      <c r="T16" s="147">
        <f>ROUNDDOWN(M16+P16+S16,2)</f>
        <v>0</v>
      </c>
      <c r="U16" s="25">
        <f t="shared" ref="U16:U27" si="1">INT(J16+T16)</f>
        <v>0</v>
      </c>
      <c r="V16" s="347"/>
      <c r="W16" s="344"/>
    </row>
    <row r="17" spans="2:25" ht="20.100000000000001" customHeight="1" x14ac:dyDescent="0.15">
      <c r="B17" s="325"/>
      <c r="C17" s="60">
        <v>5</v>
      </c>
      <c r="D17" s="34">
        <f>[2]別紙2!$E$15</f>
        <v>294</v>
      </c>
      <c r="E17" s="163">
        <f>E16</f>
        <v>0</v>
      </c>
      <c r="F17" s="99" t="s">
        <v>7</v>
      </c>
      <c r="G17" s="222">
        <f t="shared" ref="G17:G27" si="2">TRUNC(D17*E17*0.85,4)</f>
        <v>0</v>
      </c>
      <c r="H17" s="335"/>
      <c r="I17" s="381"/>
      <c r="J17" s="146">
        <f t="shared" ref="J17:J27" si="3">ROUNDDOWN(SUM(G17,I17),2)</f>
        <v>0</v>
      </c>
      <c r="K17" s="23">
        <v>23930</v>
      </c>
      <c r="L17" s="164">
        <f>L16</f>
        <v>0</v>
      </c>
      <c r="M17" s="141">
        <f>TRUNC(K17*L17,4)</f>
        <v>0</v>
      </c>
      <c r="N17" s="24">
        <v>18130</v>
      </c>
      <c r="O17" s="164">
        <f>O16</f>
        <v>0</v>
      </c>
      <c r="P17" s="143">
        <f t="shared" si="0"/>
        <v>0</v>
      </c>
      <c r="Q17" s="328"/>
      <c r="R17" s="330"/>
      <c r="S17" s="332"/>
      <c r="T17" s="147">
        <f t="shared" ref="T17:T27" si="4">ROUNDDOWN(M17+P17+S17,2)</f>
        <v>0</v>
      </c>
      <c r="U17" s="25">
        <f t="shared" si="1"/>
        <v>0</v>
      </c>
      <c r="V17" s="347"/>
      <c r="W17" s="344"/>
    </row>
    <row r="18" spans="2:25" ht="20.100000000000001" customHeight="1" thickBot="1" x14ac:dyDescent="0.2">
      <c r="B18" s="325"/>
      <c r="C18" s="60">
        <v>6</v>
      </c>
      <c r="D18" s="34">
        <f>[2]別紙2!$E$15</f>
        <v>294</v>
      </c>
      <c r="E18" s="163">
        <f t="shared" ref="E18:E27" si="5">E17</f>
        <v>0</v>
      </c>
      <c r="F18" s="99" t="s">
        <v>7</v>
      </c>
      <c r="G18" s="222">
        <f t="shared" si="2"/>
        <v>0</v>
      </c>
      <c r="H18" s="335"/>
      <c r="I18" s="381"/>
      <c r="J18" s="146">
        <f t="shared" si="3"/>
        <v>0</v>
      </c>
      <c r="K18" s="23">
        <v>22870</v>
      </c>
      <c r="L18" s="164">
        <f t="shared" ref="L18:L27" si="6">L17</f>
        <v>0</v>
      </c>
      <c r="M18" s="141">
        <f t="shared" ref="M18" si="7">TRUNC(K18*L18,4)</f>
        <v>0</v>
      </c>
      <c r="N18" s="24">
        <v>24830</v>
      </c>
      <c r="O18" s="165">
        <f t="shared" ref="O18:O27" si="8">O17</f>
        <v>0</v>
      </c>
      <c r="P18" s="143">
        <f t="shared" si="0"/>
        <v>0</v>
      </c>
      <c r="Q18" s="329"/>
      <c r="R18" s="331"/>
      <c r="S18" s="333"/>
      <c r="T18" s="147">
        <f t="shared" si="4"/>
        <v>0</v>
      </c>
      <c r="U18" s="25">
        <f t="shared" si="1"/>
        <v>0</v>
      </c>
      <c r="V18" s="347"/>
      <c r="W18" s="344"/>
    </row>
    <row r="19" spans="2:25" ht="20.100000000000001" customHeight="1" x14ac:dyDescent="0.15">
      <c r="B19" s="325"/>
      <c r="C19" s="60">
        <v>7</v>
      </c>
      <c r="D19" s="34">
        <f>[2]別紙2!$E$15</f>
        <v>294</v>
      </c>
      <c r="E19" s="163">
        <f t="shared" si="5"/>
        <v>0</v>
      </c>
      <c r="F19" s="99" t="s">
        <v>7</v>
      </c>
      <c r="G19" s="222">
        <f t="shared" si="2"/>
        <v>0</v>
      </c>
      <c r="H19" s="335"/>
      <c r="I19" s="381"/>
      <c r="J19" s="146">
        <f t="shared" si="3"/>
        <v>0</v>
      </c>
      <c r="K19" s="23">
        <v>25270</v>
      </c>
      <c r="L19" s="164">
        <f t="shared" si="6"/>
        <v>0</v>
      </c>
      <c r="M19" s="141">
        <f t="shared" ref="M19:M27" si="9">TRUNC(K19*L19,4)</f>
        <v>0</v>
      </c>
      <c r="N19" s="24">
        <v>12030</v>
      </c>
      <c r="O19" s="164">
        <f t="shared" si="8"/>
        <v>0</v>
      </c>
      <c r="P19" s="143">
        <f t="shared" si="0"/>
        <v>0</v>
      </c>
      <c r="Q19" s="126">
        <v>12430</v>
      </c>
      <c r="R19" s="170">
        <f>'様式5-１電力料金総価'!J8</f>
        <v>0</v>
      </c>
      <c r="S19" s="143">
        <f>TRUNC(Q19*R19,4)</f>
        <v>0</v>
      </c>
      <c r="T19" s="147">
        <f t="shared" si="4"/>
        <v>0</v>
      </c>
      <c r="U19" s="25">
        <f t="shared" si="1"/>
        <v>0</v>
      </c>
      <c r="V19" s="347"/>
      <c r="W19" s="344"/>
    </row>
    <row r="20" spans="2:25" ht="20.100000000000001" customHeight="1" x14ac:dyDescent="0.15">
      <c r="B20" s="325"/>
      <c r="C20" s="60">
        <v>8</v>
      </c>
      <c r="D20" s="34">
        <f>[2]別紙2!$E$15</f>
        <v>294</v>
      </c>
      <c r="E20" s="163">
        <f t="shared" si="5"/>
        <v>0</v>
      </c>
      <c r="F20" s="99" t="s">
        <v>7</v>
      </c>
      <c r="G20" s="222">
        <f t="shared" si="2"/>
        <v>0</v>
      </c>
      <c r="H20" s="335"/>
      <c r="I20" s="381"/>
      <c r="J20" s="146">
        <f t="shared" si="3"/>
        <v>0</v>
      </c>
      <c r="K20" s="23">
        <v>37620</v>
      </c>
      <c r="L20" s="164">
        <f t="shared" si="6"/>
        <v>0</v>
      </c>
      <c r="M20" s="141">
        <f t="shared" si="9"/>
        <v>0</v>
      </c>
      <c r="N20" s="24">
        <v>19560</v>
      </c>
      <c r="O20" s="165">
        <f t="shared" si="8"/>
        <v>0</v>
      </c>
      <c r="P20" s="143">
        <f t="shared" si="0"/>
        <v>0</v>
      </c>
      <c r="Q20" s="126">
        <v>20570</v>
      </c>
      <c r="R20" s="165">
        <f>R19</f>
        <v>0</v>
      </c>
      <c r="S20" s="143">
        <f>TRUNC(Q20*R20,4)</f>
        <v>0</v>
      </c>
      <c r="T20" s="147">
        <f t="shared" si="4"/>
        <v>0</v>
      </c>
      <c r="U20" s="25">
        <f t="shared" si="1"/>
        <v>0</v>
      </c>
      <c r="V20" s="347"/>
      <c r="W20" s="344"/>
    </row>
    <row r="21" spans="2:25" ht="20.100000000000001" customHeight="1" thickBot="1" x14ac:dyDescent="0.2">
      <c r="B21" s="325"/>
      <c r="C21" s="60">
        <v>9</v>
      </c>
      <c r="D21" s="34">
        <f>[2]別紙2!$E$15</f>
        <v>294</v>
      </c>
      <c r="E21" s="163">
        <f t="shared" si="5"/>
        <v>0</v>
      </c>
      <c r="F21" s="99" t="s">
        <v>10</v>
      </c>
      <c r="G21" s="222">
        <f t="shared" si="2"/>
        <v>0</v>
      </c>
      <c r="H21" s="335"/>
      <c r="I21" s="381"/>
      <c r="J21" s="146">
        <f t="shared" si="3"/>
        <v>0</v>
      </c>
      <c r="K21" s="21">
        <v>31740</v>
      </c>
      <c r="L21" s="164">
        <f t="shared" si="6"/>
        <v>0</v>
      </c>
      <c r="M21" s="141">
        <f t="shared" si="9"/>
        <v>0</v>
      </c>
      <c r="N21" s="22">
        <v>14530</v>
      </c>
      <c r="O21" s="164">
        <f t="shared" si="8"/>
        <v>0</v>
      </c>
      <c r="P21" s="143">
        <f t="shared" si="0"/>
        <v>0</v>
      </c>
      <c r="Q21" s="127">
        <v>15060</v>
      </c>
      <c r="R21" s="166">
        <f>R20</f>
        <v>0</v>
      </c>
      <c r="S21" s="143">
        <f>TRUNC(Q21*R21,4)</f>
        <v>0</v>
      </c>
      <c r="T21" s="147">
        <f t="shared" si="4"/>
        <v>0</v>
      </c>
      <c r="U21" s="25">
        <f t="shared" si="1"/>
        <v>0</v>
      </c>
      <c r="V21" s="347"/>
      <c r="W21" s="344"/>
      <c r="Y21" s="10"/>
    </row>
    <row r="22" spans="2:25" ht="20.100000000000001" customHeight="1" x14ac:dyDescent="0.15">
      <c r="B22" s="325"/>
      <c r="C22" s="60">
        <v>10</v>
      </c>
      <c r="D22" s="34">
        <f>[2]別紙2!$E$15</f>
        <v>294</v>
      </c>
      <c r="E22" s="163">
        <f t="shared" si="5"/>
        <v>0</v>
      </c>
      <c r="F22" s="99" t="s">
        <v>10</v>
      </c>
      <c r="G22" s="222">
        <f t="shared" si="2"/>
        <v>0</v>
      </c>
      <c r="H22" s="335"/>
      <c r="I22" s="381"/>
      <c r="J22" s="146">
        <f t="shared" si="3"/>
        <v>0</v>
      </c>
      <c r="K22" s="21">
        <v>48670</v>
      </c>
      <c r="L22" s="164">
        <f t="shared" si="6"/>
        <v>0</v>
      </c>
      <c r="M22" s="141">
        <f t="shared" si="9"/>
        <v>0</v>
      </c>
      <c r="N22" s="22">
        <v>46800</v>
      </c>
      <c r="O22" s="165">
        <f t="shared" si="8"/>
        <v>0</v>
      </c>
      <c r="P22" s="143">
        <f t="shared" si="0"/>
        <v>0</v>
      </c>
      <c r="Q22" s="345"/>
      <c r="R22" s="377"/>
      <c r="S22" s="345"/>
      <c r="T22" s="147">
        <f t="shared" si="4"/>
        <v>0</v>
      </c>
      <c r="U22" s="25">
        <f t="shared" si="1"/>
        <v>0</v>
      </c>
      <c r="V22" s="347"/>
      <c r="W22" s="344"/>
    </row>
    <row r="23" spans="2:25" ht="20.100000000000001" customHeight="1" x14ac:dyDescent="0.15">
      <c r="B23" s="325"/>
      <c r="C23" s="60">
        <v>11</v>
      </c>
      <c r="D23" s="34">
        <f>[2]別紙2!$E$15</f>
        <v>294</v>
      </c>
      <c r="E23" s="164">
        <f t="shared" si="5"/>
        <v>0</v>
      </c>
      <c r="F23" s="99" t="s">
        <v>7</v>
      </c>
      <c r="G23" s="222">
        <f t="shared" si="2"/>
        <v>0</v>
      </c>
      <c r="H23" s="335"/>
      <c r="I23" s="381"/>
      <c r="J23" s="146">
        <f t="shared" si="3"/>
        <v>0</v>
      </c>
      <c r="K23" s="21">
        <v>20500</v>
      </c>
      <c r="L23" s="164">
        <f t="shared" si="6"/>
        <v>0</v>
      </c>
      <c r="M23" s="141">
        <f t="shared" si="9"/>
        <v>0</v>
      </c>
      <c r="N23" s="22">
        <v>18790</v>
      </c>
      <c r="O23" s="164">
        <f t="shared" si="8"/>
        <v>0</v>
      </c>
      <c r="P23" s="143">
        <f t="shared" si="0"/>
        <v>0</v>
      </c>
      <c r="Q23" s="330"/>
      <c r="R23" s="378"/>
      <c r="S23" s="330"/>
      <c r="T23" s="147">
        <f t="shared" si="4"/>
        <v>0</v>
      </c>
      <c r="U23" s="40">
        <f t="shared" si="1"/>
        <v>0</v>
      </c>
      <c r="V23" s="347"/>
      <c r="W23" s="344"/>
    </row>
    <row r="24" spans="2:25" ht="20.100000000000001" customHeight="1" x14ac:dyDescent="0.15">
      <c r="B24" s="327"/>
      <c r="C24" s="60">
        <v>12</v>
      </c>
      <c r="D24" s="34">
        <f>[2]別紙2!$E$15</f>
        <v>294</v>
      </c>
      <c r="E24" s="165">
        <f t="shared" si="5"/>
        <v>0</v>
      </c>
      <c r="F24" s="99" t="s">
        <v>7</v>
      </c>
      <c r="G24" s="222">
        <f t="shared" si="2"/>
        <v>0</v>
      </c>
      <c r="H24" s="335"/>
      <c r="I24" s="381"/>
      <c r="J24" s="146">
        <f t="shared" si="3"/>
        <v>0</v>
      </c>
      <c r="K24" s="118">
        <v>27110</v>
      </c>
      <c r="L24" s="164">
        <f t="shared" si="6"/>
        <v>0</v>
      </c>
      <c r="M24" s="142">
        <f t="shared" si="9"/>
        <v>0</v>
      </c>
      <c r="N24" s="116">
        <v>26750</v>
      </c>
      <c r="O24" s="169">
        <f t="shared" si="8"/>
        <v>0</v>
      </c>
      <c r="P24" s="144">
        <f t="shared" si="0"/>
        <v>0</v>
      </c>
      <c r="Q24" s="330"/>
      <c r="R24" s="378"/>
      <c r="S24" s="330"/>
      <c r="T24" s="147">
        <f t="shared" si="4"/>
        <v>0</v>
      </c>
      <c r="U24" s="25">
        <f t="shared" si="1"/>
        <v>0</v>
      </c>
      <c r="V24" s="109"/>
      <c r="W24" s="110"/>
      <c r="Y24" s="10"/>
    </row>
    <row r="25" spans="2:25" ht="20.100000000000001" customHeight="1" x14ac:dyDescent="0.15">
      <c r="B25" s="324" t="s">
        <v>152</v>
      </c>
      <c r="C25" s="60">
        <v>1</v>
      </c>
      <c r="D25" s="34">
        <f>[2]別紙2!$E$15</f>
        <v>294</v>
      </c>
      <c r="E25" s="163">
        <f t="shared" si="5"/>
        <v>0</v>
      </c>
      <c r="F25" s="99" t="s">
        <v>7</v>
      </c>
      <c r="G25" s="222">
        <f t="shared" si="2"/>
        <v>0</v>
      </c>
      <c r="H25" s="335"/>
      <c r="I25" s="381"/>
      <c r="J25" s="146">
        <f t="shared" si="3"/>
        <v>0</v>
      </c>
      <c r="K25" s="21">
        <v>22550</v>
      </c>
      <c r="L25" s="164">
        <f t="shared" si="6"/>
        <v>0</v>
      </c>
      <c r="M25" s="141">
        <f t="shared" si="9"/>
        <v>0</v>
      </c>
      <c r="N25" s="22">
        <v>19600</v>
      </c>
      <c r="O25" s="164">
        <f t="shared" si="8"/>
        <v>0</v>
      </c>
      <c r="P25" s="143">
        <f t="shared" si="0"/>
        <v>0</v>
      </c>
      <c r="Q25" s="330"/>
      <c r="R25" s="378"/>
      <c r="S25" s="330"/>
      <c r="T25" s="147">
        <f t="shared" si="4"/>
        <v>0</v>
      </c>
      <c r="U25" s="25">
        <f t="shared" si="1"/>
        <v>0</v>
      </c>
      <c r="V25" s="109"/>
      <c r="W25" s="110"/>
    </row>
    <row r="26" spans="2:25" ht="20.100000000000001" customHeight="1" x14ac:dyDescent="0.15">
      <c r="B26" s="325"/>
      <c r="C26" s="60">
        <v>2</v>
      </c>
      <c r="D26" s="34">
        <f>[2]別紙2!$E$15</f>
        <v>294</v>
      </c>
      <c r="E26" s="163">
        <f t="shared" si="5"/>
        <v>0</v>
      </c>
      <c r="F26" s="99" t="s">
        <v>7</v>
      </c>
      <c r="G26" s="222">
        <f t="shared" si="2"/>
        <v>0</v>
      </c>
      <c r="H26" s="335"/>
      <c r="I26" s="381"/>
      <c r="J26" s="146">
        <f t="shared" si="3"/>
        <v>0</v>
      </c>
      <c r="K26" s="21">
        <v>54630</v>
      </c>
      <c r="L26" s="164">
        <f t="shared" si="6"/>
        <v>0</v>
      </c>
      <c r="M26" s="141">
        <f t="shared" si="9"/>
        <v>0</v>
      </c>
      <c r="N26" s="22">
        <v>51800</v>
      </c>
      <c r="O26" s="165">
        <f t="shared" si="8"/>
        <v>0</v>
      </c>
      <c r="P26" s="143">
        <f t="shared" si="0"/>
        <v>0</v>
      </c>
      <c r="Q26" s="330"/>
      <c r="R26" s="378"/>
      <c r="S26" s="330"/>
      <c r="T26" s="147">
        <f t="shared" si="4"/>
        <v>0</v>
      </c>
      <c r="U26" s="25">
        <f t="shared" si="1"/>
        <v>0</v>
      </c>
      <c r="V26" s="109"/>
      <c r="W26" s="110"/>
    </row>
    <row r="27" spans="2:25" ht="20.100000000000001" customHeight="1" thickBot="1" x14ac:dyDescent="0.2">
      <c r="B27" s="326"/>
      <c r="C27" s="60">
        <v>3</v>
      </c>
      <c r="D27" s="34">
        <f>[2]別紙2!$E$15</f>
        <v>294</v>
      </c>
      <c r="E27" s="166">
        <f t="shared" si="5"/>
        <v>0</v>
      </c>
      <c r="F27" s="168" t="s">
        <v>7</v>
      </c>
      <c r="G27" s="223">
        <f t="shared" si="2"/>
        <v>0</v>
      </c>
      <c r="H27" s="336"/>
      <c r="I27" s="382"/>
      <c r="J27" s="172">
        <f t="shared" si="3"/>
        <v>0</v>
      </c>
      <c r="K27" s="21">
        <v>23410</v>
      </c>
      <c r="L27" s="166">
        <f t="shared" si="6"/>
        <v>0</v>
      </c>
      <c r="M27" s="141">
        <f t="shared" si="9"/>
        <v>0</v>
      </c>
      <c r="N27" s="22">
        <v>23730</v>
      </c>
      <c r="O27" s="166">
        <f t="shared" si="8"/>
        <v>0</v>
      </c>
      <c r="P27" s="143">
        <f t="shared" si="0"/>
        <v>0</v>
      </c>
      <c r="Q27" s="346"/>
      <c r="R27" s="379"/>
      <c r="S27" s="346"/>
      <c r="T27" s="147">
        <f t="shared" si="4"/>
        <v>0</v>
      </c>
      <c r="U27" s="25">
        <f t="shared" si="1"/>
        <v>0</v>
      </c>
      <c r="V27" s="109"/>
      <c r="W27" s="110"/>
    </row>
    <row r="28" spans="2:25" ht="47.25" customHeight="1" thickTop="1" thickBot="1" x14ac:dyDescent="0.2">
      <c r="B28" s="11" t="s">
        <v>8</v>
      </c>
      <c r="C28" s="12"/>
      <c r="D28" s="13"/>
      <c r="E28" s="107"/>
      <c r="F28" s="161"/>
      <c r="G28" s="107"/>
      <c r="H28" s="161"/>
      <c r="I28" s="107"/>
      <c r="J28" s="167"/>
      <c r="K28" s="26">
        <f>SUM(K16:K27)</f>
        <v>364870</v>
      </c>
      <c r="L28" s="107"/>
      <c r="M28" s="15"/>
      <c r="N28" s="26">
        <f>SUM(N16:N27)</f>
        <v>301370</v>
      </c>
      <c r="O28" s="107"/>
      <c r="P28" s="15"/>
      <c r="Q28" s="26">
        <f>SUM(Q16:Q23)</f>
        <v>48060</v>
      </c>
      <c r="R28" s="107"/>
      <c r="S28" s="15"/>
      <c r="T28" s="39"/>
      <c r="U28" s="62">
        <f>SUM(U16:U27)</f>
        <v>0</v>
      </c>
      <c r="V28" s="46" t="s">
        <v>131</v>
      </c>
      <c r="W28" s="44"/>
    </row>
    <row r="29" spans="2:25" ht="47.25" customHeight="1" x14ac:dyDescent="0.15">
      <c r="B29" s="76"/>
      <c r="C29" s="77"/>
      <c r="D29" s="78"/>
      <c r="E29" s="78"/>
      <c r="F29" s="78"/>
      <c r="G29" s="78"/>
      <c r="H29" s="78"/>
      <c r="I29" s="78"/>
      <c r="J29" s="79"/>
      <c r="K29" s="80"/>
      <c r="L29" s="78"/>
      <c r="M29" s="79"/>
      <c r="N29" s="80"/>
      <c r="O29" s="78"/>
      <c r="P29" s="79"/>
      <c r="Q29" s="80"/>
      <c r="R29" s="78"/>
      <c r="S29" s="79"/>
      <c r="T29" s="79"/>
      <c r="U29" s="81"/>
      <c r="V29" s="82"/>
      <c r="W29" s="83"/>
    </row>
    <row r="30" spans="2:25" ht="33.75" customHeight="1" x14ac:dyDescent="0.15">
      <c r="B30" s="76"/>
      <c r="C30" s="77"/>
      <c r="D30" s="78"/>
      <c r="E30" s="78"/>
      <c r="F30" s="78"/>
      <c r="G30" s="78"/>
      <c r="H30" s="78"/>
      <c r="I30" s="78"/>
      <c r="J30" s="79"/>
      <c r="K30" s="80"/>
      <c r="L30" s="78"/>
      <c r="M30" s="80"/>
      <c r="N30" s="63"/>
      <c r="O30" s="63"/>
      <c r="P30" s="63"/>
      <c r="Q30" s="63"/>
      <c r="R30" s="63"/>
      <c r="S30" s="63"/>
      <c r="T30" s="79"/>
      <c r="U30" s="81"/>
      <c r="V30" s="85"/>
      <c r="W30" s="83"/>
    </row>
    <row r="31" spans="2:25" ht="15.75" customHeight="1" x14ac:dyDescent="0.15">
      <c r="B31" s="16"/>
      <c r="M31" s="140"/>
      <c r="N31" s="63"/>
      <c r="O31" s="63"/>
      <c r="Q31" s="63"/>
      <c r="R31" s="63"/>
      <c r="S31" s="63"/>
      <c r="V31" s="84"/>
      <c r="W31" s="43"/>
      <c r="Y31" s="31"/>
    </row>
    <row r="32" spans="2:25" s="1" customFormat="1" ht="20.100000000000001" customHeight="1" x14ac:dyDescent="0.15">
      <c r="C32" s="73"/>
      <c r="D32" s="179" t="s">
        <v>99</v>
      </c>
      <c r="M32" s="189"/>
      <c r="N32" s="189"/>
      <c r="O32" s="189"/>
      <c r="P32" s="189"/>
      <c r="Q32" s="189"/>
    </row>
    <row r="33" spans="3:21" s="63" customFormat="1" ht="20.100000000000001" customHeight="1" x14ac:dyDescent="0.15">
      <c r="D33" s="73" t="s">
        <v>105</v>
      </c>
      <c r="E33" s="69"/>
      <c r="F33" s="69"/>
      <c r="G33" s="69"/>
      <c r="H33" s="69"/>
      <c r="L33" s="73"/>
      <c r="M33" s="189"/>
      <c r="N33" s="189"/>
      <c r="O33" s="189"/>
      <c r="P33" s="189"/>
      <c r="Q33" s="189"/>
    </row>
    <row r="34" spans="3:21" s="63" customFormat="1" ht="20.100000000000001" customHeight="1" x14ac:dyDescent="0.15">
      <c r="D34" s="73" t="s">
        <v>141</v>
      </c>
      <c r="E34" s="70"/>
      <c r="F34" s="70"/>
      <c r="G34" s="70"/>
      <c r="H34" s="70"/>
      <c r="L34" s="73"/>
    </row>
    <row r="35" spans="3:21" s="63" customFormat="1" ht="20.100000000000001" customHeight="1" x14ac:dyDescent="0.15">
      <c r="C35" s="73"/>
      <c r="D35" s="73" t="s">
        <v>102</v>
      </c>
      <c r="E35" s="74"/>
      <c r="F35" s="74"/>
      <c r="G35" s="74"/>
      <c r="H35" s="74"/>
      <c r="I35" s="74"/>
      <c r="J35" s="74"/>
      <c r="K35" s="74"/>
      <c r="L35" s="67"/>
      <c r="M35" s="70"/>
      <c r="U35" s="71"/>
    </row>
    <row r="36" spans="3:21" s="63" customFormat="1" ht="20.100000000000001" customHeight="1" x14ac:dyDescent="0.15">
      <c r="D36" s="73" t="s">
        <v>123</v>
      </c>
      <c r="E36" s="70"/>
      <c r="F36" s="70"/>
      <c r="G36" s="70"/>
      <c r="H36" s="70"/>
      <c r="L36" s="73"/>
    </row>
    <row r="37" spans="3:21" ht="20.100000000000001" customHeight="1" x14ac:dyDescent="0.15">
      <c r="D37" s="67" t="s">
        <v>85</v>
      </c>
      <c r="L37" s="73"/>
    </row>
    <row r="38" spans="3:21" s="63" customFormat="1" ht="20.100000000000001" customHeight="1" x14ac:dyDescent="0.15">
      <c r="D38" s="67" t="s">
        <v>107</v>
      </c>
      <c r="E38" s="70"/>
      <c r="F38" s="70"/>
      <c r="G38" s="70"/>
      <c r="H38" s="70"/>
      <c r="L38" s="67"/>
    </row>
    <row r="39" spans="3:21" s="63" customFormat="1" ht="20.100000000000001" customHeight="1" x14ac:dyDescent="0.15">
      <c r="D39" s="67" t="s">
        <v>86</v>
      </c>
      <c r="E39" s="64"/>
      <c r="F39" s="64"/>
      <c r="G39" s="64"/>
      <c r="H39" s="64"/>
      <c r="L39" s="67"/>
    </row>
    <row r="40" spans="3:21" s="72" customFormat="1" ht="20.100000000000001" customHeight="1" x14ac:dyDescent="0.15">
      <c r="D40" s="67"/>
      <c r="E40" s="64"/>
      <c r="F40" s="64"/>
      <c r="G40" s="64"/>
      <c r="H40" s="64"/>
      <c r="L40" s="67"/>
    </row>
    <row r="41" spans="3:21" s="1" customFormat="1" ht="18" customHeight="1" x14ac:dyDescent="0.15">
      <c r="C41" s="2"/>
      <c r="D41" s="67"/>
      <c r="E41" s="51"/>
      <c r="F41" s="51"/>
      <c r="G41" s="51"/>
      <c r="H41" s="51"/>
      <c r="I41" s="51"/>
      <c r="J41" s="51"/>
      <c r="K41" s="51"/>
      <c r="L41" s="51"/>
    </row>
    <row r="42" spans="3:21" s="1" customFormat="1" ht="18" customHeight="1" x14ac:dyDescent="0.15">
      <c r="C42" s="2"/>
      <c r="D42" s="51"/>
      <c r="E42" s="51"/>
      <c r="F42" s="51"/>
      <c r="G42" s="51"/>
      <c r="H42" s="51"/>
      <c r="I42" s="51"/>
      <c r="J42" s="51"/>
      <c r="K42" s="51"/>
      <c r="L42" s="51"/>
    </row>
    <row r="43" spans="3:21" s="1" customFormat="1" ht="18" customHeight="1" x14ac:dyDescent="0.15">
      <c r="C43" s="2"/>
      <c r="D43" s="51"/>
      <c r="E43" s="51"/>
      <c r="F43" s="51"/>
      <c r="G43" s="51"/>
      <c r="H43" s="51"/>
      <c r="I43" s="51"/>
      <c r="J43" s="51"/>
      <c r="K43" s="51"/>
      <c r="L43" s="51"/>
    </row>
    <row r="44" spans="3:21" s="1" customFormat="1" ht="18" customHeight="1" x14ac:dyDescent="0.15">
      <c r="C44" s="2"/>
      <c r="D44" s="51"/>
      <c r="E44" s="51"/>
      <c r="F44" s="51"/>
      <c r="G44" s="51"/>
      <c r="H44" s="51"/>
      <c r="I44" s="51"/>
      <c r="J44" s="51"/>
      <c r="K44" s="51"/>
      <c r="L44" s="51"/>
    </row>
    <row r="45" spans="3:21" s="1" customFormat="1" ht="18" customHeight="1" x14ac:dyDescent="0.15">
      <c r="C45" s="2"/>
      <c r="D45" s="51"/>
      <c r="E45" s="51"/>
      <c r="F45" s="51"/>
      <c r="G45" s="51"/>
      <c r="H45" s="51"/>
      <c r="I45" s="51"/>
      <c r="J45" s="51"/>
      <c r="K45" s="51"/>
      <c r="L45" s="51"/>
    </row>
    <row r="46" spans="3:21" s="1" customFormat="1" ht="18" customHeight="1" x14ac:dyDescent="0.15">
      <c r="C46" s="2"/>
      <c r="D46" s="51"/>
      <c r="E46" s="51"/>
      <c r="F46" s="51"/>
      <c r="G46" s="51"/>
      <c r="H46" s="51"/>
      <c r="I46" s="51"/>
      <c r="J46" s="51"/>
      <c r="K46" s="51"/>
      <c r="L46" s="51"/>
    </row>
    <row r="47" spans="3:21" s="1" customFormat="1" ht="18" customHeight="1" x14ac:dyDescent="0.15">
      <c r="C47" s="2"/>
      <c r="D47" s="51"/>
      <c r="E47" s="51"/>
      <c r="F47" s="51"/>
      <c r="G47" s="51"/>
      <c r="H47" s="51"/>
      <c r="I47" s="51"/>
      <c r="J47" s="51"/>
      <c r="K47" s="51"/>
      <c r="L47" s="51"/>
    </row>
    <row r="48" spans="3:21" s="1" customFormat="1" ht="18" customHeight="1" x14ac:dyDescent="0.15">
      <c r="C48" s="2"/>
      <c r="D48" s="51"/>
      <c r="E48" s="51"/>
      <c r="F48" s="51"/>
      <c r="G48" s="51"/>
      <c r="H48" s="51"/>
      <c r="I48" s="51"/>
      <c r="J48" s="51"/>
      <c r="K48" s="51"/>
      <c r="L48" s="51"/>
    </row>
    <row r="49" spans="2:18" s="1" customFormat="1" ht="18" customHeight="1" x14ac:dyDescent="0.15">
      <c r="C49" s="2"/>
      <c r="D49" s="51"/>
      <c r="E49" s="51"/>
      <c r="F49" s="51"/>
      <c r="G49" s="51"/>
      <c r="H49" s="51"/>
      <c r="I49" s="51"/>
      <c r="J49" s="51"/>
      <c r="K49" s="51"/>
      <c r="L49" s="51"/>
    </row>
    <row r="50" spans="2:18" s="1" customFormat="1" ht="18" customHeight="1" x14ac:dyDescent="0.15">
      <c r="C50" s="2"/>
      <c r="D50" s="51"/>
      <c r="E50" s="51"/>
      <c r="F50" s="51"/>
      <c r="G50" s="51"/>
      <c r="H50" s="51"/>
      <c r="I50" s="51"/>
      <c r="J50" s="51"/>
      <c r="K50" s="51"/>
      <c r="L50" s="51"/>
    </row>
    <row r="51" spans="2:18" s="1" customFormat="1" ht="18" customHeight="1" x14ac:dyDescent="0.15">
      <c r="C51" s="2"/>
      <c r="D51" s="51"/>
      <c r="E51" s="51"/>
      <c r="F51" s="51"/>
      <c r="G51" s="51"/>
      <c r="H51" s="51"/>
      <c r="I51" s="51"/>
      <c r="J51" s="51"/>
      <c r="K51" s="51"/>
      <c r="L51" s="51"/>
    </row>
    <row r="52" spans="2:18" s="1" customFormat="1" ht="18" customHeight="1" x14ac:dyDescent="0.15">
      <c r="C52" s="2"/>
      <c r="D52" s="51"/>
      <c r="E52" s="51"/>
      <c r="F52" s="51"/>
      <c r="G52" s="51"/>
      <c r="H52" s="51"/>
      <c r="I52" s="51"/>
      <c r="J52" s="51"/>
      <c r="K52" s="51"/>
      <c r="L52" s="51"/>
    </row>
    <row r="53" spans="2:18" s="1" customFormat="1" ht="18" customHeight="1" x14ac:dyDescent="0.15">
      <c r="C53" s="2"/>
      <c r="D53" s="51"/>
      <c r="E53" s="51"/>
      <c r="F53" s="51"/>
      <c r="G53" s="51"/>
      <c r="H53" s="51"/>
      <c r="I53" s="51"/>
      <c r="J53" s="51"/>
      <c r="K53" s="51"/>
      <c r="L53" s="51"/>
    </row>
    <row r="54" spans="2:18" s="1" customFormat="1" ht="18" customHeight="1" x14ac:dyDescent="0.15">
      <c r="C54" s="2"/>
      <c r="D54" s="51"/>
      <c r="E54" s="51"/>
      <c r="F54" s="51"/>
      <c r="G54" s="51"/>
      <c r="H54" s="51"/>
      <c r="I54" s="51"/>
      <c r="J54" s="51"/>
      <c r="K54" s="51"/>
      <c r="L54" s="51"/>
    </row>
    <row r="55" spans="2:18" s="1" customFormat="1" ht="18" customHeight="1" x14ac:dyDescent="0.15">
      <c r="C55" s="2"/>
      <c r="D55" s="51"/>
      <c r="E55" s="51"/>
      <c r="F55" s="51"/>
      <c r="G55" s="51"/>
      <c r="H55" s="51"/>
      <c r="I55" s="51"/>
      <c r="J55" s="51"/>
      <c r="K55" s="51"/>
      <c r="L55" s="51"/>
    </row>
    <row r="56" spans="2:18" s="1" customFormat="1" ht="18" customHeight="1" x14ac:dyDescent="0.15">
      <c r="C56" s="2"/>
      <c r="D56" s="51"/>
      <c r="E56" s="51"/>
      <c r="F56" s="51"/>
      <c r="G56" s="51"/>
      <c r="H56" s="51"/>
      <c r="I56" s="51"/>
      <c r="J56" s="51"/>
      <c r="K56" s="51"/>
      <c r="L56" s="51"/>
    </row>
    <row r="57" spans="2:18" s="1" customFormat="1" ht="18" customHeight="1" x14ac:dyDescent="0.15">
      <c r="C57" s="2"/>
      <c r="D57" s="51"/>
      <c r="E57" s="51"/>
      <c r="F57" s="51"/>
      <c r="G57" s="51"/>
      <c r="H57" s="51"/>
      <c r="I57" s="51"/>
      <c r="J57" s="51"/>
      <c r="K57" s="51"/>
      <c r="L57" s="51"/>
    </row>
    <row r="58" spans="2:18" s="1" customFormat="1" ht="18" customHeight="1" x14ac:dyDescent="0.15">
      <c r="C58" s="2"/>
      <c r="D58" s="51"/>
      <c r="E58" s="51"/>
      <c r="F58" s="51"/>
      <c r="G58" s="51"/>
      <c r="H58" s="51"/>
      <c r="I58" s="51"/>
      <c r="J58" s="51"/>
      <c r="K58" s="51"/>
      <c r="L58" s="51"/>
    </row>
    <row r="59" spans="2:18" s="50" customFormat="1" ht="20.100000000000001" customHeight="1" x14ac:dyDescent="0.15">
      <c r="B59" s="376" t="s">
        <v>19</v>
      </c>
      <c r="C59" s="376"/>
      <c r="D59" s="376"/>
      <c r="E59" s="376"/>
      <c r="F59" s="376"/>
      <c r="G59" s="376"/>
      <c r="H59" s="376"/>
      <c r="I59" s="376"/>
      <c r="J59" s="376"/>
      <c r="K59" s="376"/>
      <c r="L59" s="376"/>
      <c r="M59" s="376"/>
      <c r="N59" s="376"/>
      <c r="Q59" s="30"/>
      <c r="R59" s="59"/>
    </row>
    <row r="60" spans="2:18" s="50" customFormat="1" ht="20.100000000000001" customHeight="1" x14ac:dyDescent="0.15">
      <c r="B60" s="376"/>
      <c r="C60" s="376"/>
      <c r="D60" s="376"/>
      <c r="E60" s="376"/>
      <c r="F60" s="376"/>
      <c r="G60" s="376"/>
      <c r="H60" s="376"/>
      <c r="I60" s="376"/>
      <c r="J60" s="376"/>
      <c r="K60" s="376"/>
      <c r="L60" s="376"/>
      <c r="M60" s="376"/>
      <c r="N60" s="376"/>
    </row>
    <row r="61" spans="2:18" s="50" customFormat="1" ht="20.100000000000001" customHeight="1" x14ac:dyDescent="0.15">
      <c r="B61" s="376"/>
      <c r="C61" s="376"/>
      <c r="D61" s="376"/>
      <c r="E61" s="376"/>
      <c r="F61" s="376"/>
      <c r="G61" s="376"/>
      <c r="H61" s="376"/>
      <c r="I61" s="376"/>
      <c r="J61" s="376"/>
      <c r="K61" s="376"/>
      <c r="L61" s="376"/>
      <c r="M61" s="376"/>
      <c r="N61" s="376"/>
    </row>
    <row r="62" spans="2:18" s="50" customFormat="1" ht="20.100000000000001" customHeight="1" x14ac:dyDescent="0.15">
      <c r="B62" s="376"/>
      <c r="C62" s="376"/>
      <c r="D62" s="376"/>
      <c r="E62" s="376"/>
      <c r="F62" s="376"/>
      <c r="G62" s="376"/>
      <c r="H62" s="376"/>
      <c r="I62" s="376"/>
      <c r="J62" s="376"/>
      <c r="K62" s="376"/>
      <c r="L62" s="376"/>
      <c r="M62" s="376"/>
      <c r="N62" s="376"/>
    </row>
    <row r="63" spans="2:18" ht="14.25" x14ac:dyDescent="0.15">
      <c r="C63" s="10" t="s">
        <v>11</v>
      </c>
    </row>
  </sheetData>
  <sheetProtection selectLockedCells="1"/>
  <mergeCells count="29">
    <mergeCell ref="B8:V8"/>
    <mergeCell ref="B59:N62"/>
    <mergeCell ref="W16:W23"/>
    <mergeCell ref="Q22:Q27"/>
    <mergeCell ref="R22:R27"/>
    <mergeCell ref="S22:S27"/>
    <mergeCell ref="B25:B27"/>
    <mergeCell ref="B16:B24"/>
    <mergeCell ref="Q16:Q18"/>
    <mergeCell ref="R16:R18"/>
    <mergeCell ref="S16:S18"/>
    <mergeCell ref="V16:V23"/>
    <mergeCell ref="H16:H27"/>
    <mergeCell ref="I16:I27"/>
    <mergeCell ref="W12:W13"/>
    <mergeCell ref="D13:G13"/>
    <mergeCell ref="V12:V14"/>
    <mergeCell ref="T13:T14"/>
    <mergeCell ref="G14:G15"/>
    <mergeCell ref="U12:U14"/>
    <mergeCell ref="B12:C14"/>
    <mergeCell ref="D12:J12"/>
    <mergeCell ref="K12:T12"/>
    <mergeCell ref="I14:I15"/>
    <mergeCell ref="H13:I13"/>
    <mergeCell ref="J13:J14"/>
    <mergeCell ref="K13:M13"/>
    <mergeCell ref="N13:P13"/>
    <mergeCell ref="Q13:S13"/>
  </mergeCells>
  <phoneticPr fontId="1"/>
  <pageMargins left="0.39370078740157483" right="0.19685039370078741" top="0.19685039370078741" bottom="0.19685039370078741" header="0.51181102362204722" footer="0.51181102362204722"/>
  <pageSetup paperSize="9" scale="64" orientation="landscape" cellComments="asDisplayed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2D2D40-5D54-4C99-9473-4D40CE31D09A}">
  <dimension ref="B2:V41"/>
  <sheetViews>
    <sheetView showGridLines="0" showZeros="0" view="pageBreakPreview" topLeftCell="A12" zoomScaleNormal="85" zoomScaleSheetLayoutView="100" workbookViewId="0">
      <selection activeCell="N21" sqref="N21"/>
    </sheetView>
  </sheetViews>
  <sheetFormatPr defaultColWidth="9" defaultRowHeight="13.5" x14ac:dyDescent="0.15"/>
  <cols>
    <col min="1" max="1" width="1.125" style="2" customWidth="1"/>
    <col min="2" max="2" width="4.75" style="2" customWidth="1"/>
    <col min="3" max="3" width="6.5" style="2" customWidth="1"/>
    <col min="4" max="6" width="12.125" style="2" customWidth="1"/>
    <col min="7" max="7" width="11.375" style="2" bestFit="1" customWidth="1"/>
    <col min="8" max="9" width="12.125" style="2" customWidth="1"/>
    <col min="10" max="10" width="12.875" style="2" customWidth="1"/>
    <col min="11" max="12" width="12.125" style="2" customWidth="1"/>
    <col min="13" max="13" width="12.625" style="2" bestFit="1" customWidth="1"/>
    <col min="14" max="15" width="12.125" style="2" customWidth="1"/>
    <col min="16" max="17" width="12.625" style="2" bestFit="1" customWidth="1"/>
    <col min="18" max="18" width="20.5" style="2" customWidth="1"/>
    <col min="19" max="19" width="16.25" style="2" customWidth="1"/>
    <col min="20" max="20" width="18.5" style="2" customWidth="1"/>
    <col min="21" max="21" width="3.5" style="2" customWidth="1"/>
    <col min="22" max="22" width="10" style="2" customWidth="1"/>
    <col min="23" max="23" width="9" style="2"/>
    <col min="24" max="25" width="10.5" style="2" customWidth="1"/>
    <col min="26" max="16384" width="9" style="2"/>
  </cols>
  <sheetData>
    <row r="2" spans="2:20" ht="17.25" x14ac:dyDescent="0.2">
      <c r="B2" s="75" t="s">
        <v>72</v>
      </c>
    </row>
    <row r="3" spans="2:20" ht="17.25" x14ac:dyDescent="0.2">
      <c r="B3" s="3" t="s">
        <v>45</v>
      </c>
      <c r="C3" s="4"/>
      <c r="D3" s="4"/>
      <c r="E3" s="4"/>
      <c r="G3" s="4"/>
      <c r="H3" s="4"/>
      <c r="I3" s="4"/>
      <c r="L3" s="4"/>
      <c r="O3" s="4"/>
    </row>
    <row r="4" spans="2:20" ht="17.25" x14ac:dyDescent="0.2">
      <c r="B4" s="3"/>
      <c r="C4" s="4"/>
      <c r="D4" s="4"/>
      <c r="E4" s="4"/>
      <c r="G4" s="4"/>
      <c r="H4" s="4"/>
      <c r="I4" s="4"/>
      <c r="L4" s="4"/>
      <c r="O4" s="4"/>
    </row>
    <row r="5" spans="2:20" ht="17.25" x14ac:dyDescent="0.2">
      <c r="B5" s="3"/>
      <c r="C5" s="4"/>
      <c r="D5" s="4"/>
      <c r="E5" s="4"/>
      <c r="G5" s="4"/>
      <c r="H5" s="4"/>
      <c r="I5" s="4"/>
      <c r="L5" s="4"/>
      <c r="O5" s="4"/>
    </row>
    <row r="6" spans="2:20" ht="17.25" x14ac:dyDescent="0.2">
      <c r="B6" s="3"/>
      <c r="C6" s="4"/>
      <c r="D6" s="4"/>
      <c r="E6" s="4"/>
      <c r="G6" s="4"/>
      <c r="H6" s="4"/>
      <c r="I6" s="4"/>
      <c r="L6" s="4"/>
      <c r="O6" s="4"/>
    </row>
    <row r="7" spans="2:20" ht="17.25" x14ac:dyDescent="0.2">
      <c r="B7" s="3"/>
      <c r="C7" s="4"/>
      <c r="D7" s="4"/>
      <c r="E7" s="4"/>
      <c r="G7" s="4"/>
      <c r="H7" s="4"/>
      <c r="I7" s="4"/>
      <c r="L7" s="4"/>
      <c r="O7" s="4"/>
    </row>
    <row r="8" spans="2:20" ht="17.25" x14ac:dyDescent="0.2">
      <c r="B8" s="373" t="s">
        <v>37</v>
      </c>
      <c r="C8" s="373"/>
      <c r="D8" s="373"/>
      <c r="E8" s="373"/>
      <c r="F8" s="373"/>
      <c r="G8" s="373"/>
      <c r="H8" s="373"/>
      <c r="I8" s="373"/>
      <c r="J8" s="373"/>
      <c r="K8" s="373"/>
      <c r="L8" s="373"/>
      <c r="M8" s="373"/>
      <c r="N8" s="373"/>
      <c r="O8" s="373"/>
      <c r="P8" s="373"/>
      <c r="Q8" s="373"/>
      <c r="R8" s="373"/>
      <c r="S8" s="373"/>
    </row>
    <row r="9" spans="2:20" ht="17.25" x14ac:dyDescent="0.2">
      <c r="B9" s="5"/>
      <c r="C9" s="4"/>
      <c r="D9" s="4"/>
      <c r="E9" s="4"/>
      <c r="G9" s="4"/>
      <c r="H9" s="4"/>
      <c r="I9" s="4"/>
      <c r="K9" s="108"/>
      <c r="L9" s="108"/>
      <c r="M9" s="108"/>
      <c r="O9" s="4"/>
      <c r="P9" s="104"/>
      <c r="Q9" s="104"/>
      <c r="R9" s="104"/>
      <c r="S9" s="104"/>
    </row>
    <row r="10" spans="2:20" ht="17.25" x14ac:dyDescent="0.2">
      <c r="B10" s="5"/>
      <c r="C10" s="4"/>
      <c r="D10" s="4"/>
      <c r="E10" s="4"/>
      <c r="G10" s="4"/>
      <c r="H10" s="4"/>
      <c r="I10" s="4"/>
      <c r="L10" s="4"/>
      <c r="O10" s="4"/>
      <c r="P10" s="115"/>
      <c r="Q10" s="29"/>
      <c r="R10" s="115"/>
      <c r="S10" s="52"/>
    </row>
    <row r="11" spans="2:20" ht="17.25" x14ac:dyDescent="0.2">
      <c r="B11" s="5"/>
      <c r="C11" s="4"/>
      <c r="D11" s="4"/>
      <c r="E11" s="4"/>
      <c r="G11" s="4"/>
      <c r="H11" s="4"/>
      <c r="I11" s="4"/>
      <c r="L11" s="4"/>
      <c r="O11" s="4"/>
      <c r="T11" s="41"/>
    </row>
    <row r="12" spans="2:20" ht="27" customHeight="1" x14ac:dyDescent="0.15">
      <c r="B12" s="366" t="s">
        <v>1</v>
      </c>
      <c r="C12" s="367"/>
      <c r="D12" s="369" t="s">
        <v>2</v>
      </c>
      <c r="E12" s="369"/>
      <c r="F12" s="369"/>
      <c r="G12" s="369"/>
      <c r="H12" s="369"/>
      <c r="I12" s="358"/>
      <c r="J12" s="358"/>
      <c r="K12" s="370" t="s">
        <v>3</v>
      </c>
      <c r="L12" s="371"/>
      <c r="M12" s="371"/>
      <c r="N12" s="371"/>
      <c r="O12" s="371"/>
      <c r="P12" s="371"/>
      <c r="Q12" s="372"/>
      <c r="R12" s="353" t="s">
        <v>36</v>
      </c>
      <c r="S12" s="374"/>
      <c r="T12" s="348"/>
    </row>
    <row r="13" spans="2:20" ht="25.5" customHeight="1" x14ac:dyDescent="0.15">
      <c r="B13" s="368"/>
      <c r="C13" s="367"/>
      <c r="D13" s="349" t="s">
        <v>23</v>
      </c>
      <c r="E13" s="350"/>
      <c r="F13" s="350"/>
      <c r="G13" s="351"/>
      <c r="H13" s="352" t="s">
        <v>28</v>
      </c>
      <c r="I13" s="353"/>
      <c r="J13" s="354" t="s">
        <v>31</v>
      </c>
      <c r="K13" s="356" t="s">
        <v>43</v>
      </c>
      <c r="L13" s="357"/>
      <c r="M13" s="358"/>
      <c r="N13" s="359" t="s">
        <v>42</v>
      </c>
      <c r="O13" s="359"/>
      <c r="P13" s="359"/>
      <c r="Q13" s="360" t="s">
        <v>35</v>
      </c>
      <c r="R13" s="364"/>
      <c r="S13" s="375"/>
      <c r="T13" s="348"/>
    </row>
    <row r="14" spans="2:20" ht="45" customHeight="1" x14ac:dyDescent="0.15">
      <c r="B14" s="368"/>
      <c r="C14" s="367"/>
      <c r="D14" s="111" t="s">
        <v>25</v>
      </c>
      <c r="E14" s="112" t="s">
        <v>24</v>
      </c>
      <c r="F14" s="112" t="s">
        <v>26</v>
      </c>
      <c r="G14" s="362" t="s">
        <v>29</v>
      </c>
      <c r="H14" s="114" t="s">
        <v>27</v>
      </c>
      <c r="I14" s="362" t="s">
        <v>30</v>
      </c>
      <c r="J14" s="355"/>
      <c r="K14" s="17" t="s">
        <v>14</v>
      </c>
      <c r="L14" s="47" t="s">
        <v>38</v>
      </c>
      <c r="M14" s="111" t="s">
        <v>33</v>
      </c>
      <c r="N14" s="32" t="s">
        <v>14</v>
      </c>
      <c r="O14" s="47" t="s">
        <v>40</v>
      </c>
      <c r="P14" s="111" t="s">
        <v>34</v>
      </c>
      <c r="Q14" s="361"/>
      <c r="R14" s="365"/>
      <c r="S14" s="375"/>
      <c r="T14" s="42"/>
    </row>
    <row r="15" spans="2:20" ht="30" customHeight="1" thickBot="1" x14ac:dyDescent="0.2">
      <c r="B15" s="105" t="s">
        <v>4</v>
      </c>
      <c r="C15" s="106" t="s">
        <v>5</v>
      </c>
      <c r="D15" s="8" t="s">
        <v>9</v>
      </c>
      <c r="E15" s="33" t="s">
        <v>15</v>
      </c>
      <c r="F15" s="27"/>
      <c r="G15" s="363"/>
      <c r="H15" s="160" t="s">
        <v>15</v>
      </c>
      <c r="I15" s="383"/>
      <c r="J15" s="8" t="s">
        <v>6</v>
      </c>
      <c r="K15" s="38" t="s">
        <v>17</v>
      </c>
      <c r="L15" s="33" t="s">
        <v>13</v>
      </c>
      <c r="M15" s="48" t="s">
        <v>20</v>
      </c>
      <c r="N15" s="113" t="s">
        <v>18</v>
      </c>
      <c r="O15" s="65" t="s">
        <v>13</v>
      </c>
      <c r="P15" s="48" t="s">
        <v>22</v>
      </c>
      <c r="Q15" s="86" t="s">
        <v>6</v>
      </c>
      <c r="R15" s="9" t="s">
        <v>6</v>
      </c>
      <c r="S15" s="33"/>
      <c r="T15" s="45"/>
    </row>
    <row r="16" spans="2:20" ht="20.100000000000001" customHeight="1" x14ac:dyDescent="0.15">
      <c r="B16" s="324" t="s">
        <v>151</v>
      </c>
      <c r="C16" s="60">
        <v>4</v>
      </c>
      <c r="D16" s="34">
        <v>266</v>
      </c>
      <c r="E16" s="162">
        <f>'様式5-１電力料金総価'!F11</f>
        <v>0</v>
      </c>
      <c r="F16" s="99" t="s">
        <v>10</v>
      </c>
      <c r="G16" s="222">
        <f t="shared" ref="G16:G27" si="0">TRUNC(D16*E16*0.85,4)</f>
        <v>0</v>
      </c>
      <c r="H16" s="384">
        <f>'様式5-１電力料金総価'!G12</f>
        <v>0</v>
      </c>
      <c r="I16" s="386">
        <f t="shared" ref="I16" si="1">TRUNC(D16*H16,4)</f>
        <v>0</v>
      </c>
      <c r="J16" s="146">
        <f>ROUNDDOWN(SUM(G16,I16),2)</f>
        <v>0</v>
      </c>
      <c r="K16" s="21">
        <v>19480</v>
      </c>
      <c r="L16" s="162">
        <f>'様式5-１電力料金総価'!J12</f>
        <v>0</v>
      </c>
      <c r="M16" s="141">
        <f>TRUNC(K16*L16,4)</f>
        <v>0</v>
      </c>
      <c r="N16" s="328"/>
      <c r="O16" s="330"/>
      <c r="P16" s="332"/>
      <c r="Q16" s="147">
        <f>ROUNDDOWN(M16+P16,2)</f>
        <v>0</v>
      </c>
      <c r="R16" s="25">
        <f t="shared" ref="R16:R27" si="2">INT(J16+Q16)</f>
        <v>0</v>
      </c>
      <c r="S16" s="347"/>
      <c r="T16" s="344"/>
    </row>
    <row r="17" spans="2:22" ht="20.100000000000001" customHeight="1" x14ac:dyDescent="0.15">
      <c r="B17" s="325"/>
      <c r="C17" s="60">
        <v>5</v>
      </c>
      <c r="D17" s="34">
        <v>266</v>
      </c>
      <c r="E17" s="163">
        <f>E16</f>
        <v>0</v>
      </c>
      <c r="F17" s="99" t="s">
        <v>10</v>
      </c>
      <c r="G17" s="222">
        <f t="shared" si="0"/>
        <v>0</v>
      </c>
      <c r="H17" s="384"/>
      <c r="I17" s="386"/>
      <c r="J17" s="146">
        <f t="shared" ref="J17:J27" si="3">ROUNDDOWN(SUM(G17,I17),2)</f>
        <v>0</v>
      </c>
      <c r="K17" s="23">
        <v>20620</v>
      </c>
      <c r="L17" s="164">
        <f>L16</f>
        <v>0</v>
      </c>
      <c r="M17" s="141">
        <f>TRUNC(K17*L17,4)</f>
        <v>0</v>
      </c>
      <c r="N17" s="328"/>
      <c r="O17" s="330"/>
      <c r="P17" s="332"/>
      <c r="Q17" s="147">
        <f t="shared" ref="Q17:Q27" si="4">ROUNDDOWN(M17+P17,2)</f>
        <v>0</v>
      </c>
      <c r="R17" s="25">
        <f t="shared" si="2"/>
        <v>0</v>
      </c>
      <c r="S17" s="347"/>
      <c r="T17" s="344"/>
    </row>
    <row r="18" spans="2:22" ht="20.100000000000001" customHeight="1" thickBot="1" x14ac:dyDescent="0.2">
      <c r="B18" s="325"/>
      <c r="C18" s="60">
        <v>6</v>
      </c>
      <c r="D18" s="34">
        <v>266</v>
      </c>
      <c r="E18" s="163">
        <f t="shared" ref="E18:E27" si="5">E17</f>
        <v>0</v>
      </c>
      <c r="F18" s="99" t="s">
        <v>10</v>
      </c>
      <c r="G18" s="222">
        <f t="shared" si="0"/>
        <v>0</v>
      </c>
      <c r="H18" s="384"/>
      <c r="I18" s="386"/>
      <c r="J18" s="146">
        <f t="shared" si="3"/>
        <v>0</v>
      </c>
      <c r="K18" s="120">
        <v>16040</v>
      </c>
      <c r="L18" s="166">
        <f>L17</f>
        <v>0</v>
      </c>
      <c r="M18" s="141">
        <f>TRUNC(K18*L18,4)</f>
        <v>0</v>
      </c>
      <c r="N18" s="329"/>
      <c r="O18" s="331"/>
      <c r="P18" s="333"/>
      <c r="Q18" s="147">
        <f t="shared" si="4"/>
        <v>0</v>
      </c>
      <c r="R18" s="25">
        <f t="shared" si="2"/>
        <v>0</v>
      </c>
      <c r="S18" s="347"/>
      <c r="T18" s="344"/>
    </row>
    <row r="19" spans="2:22" ht="20.100000000000001" customHeight="1" x14ac:dyDescent="0.15">
      <c r="B19" s="325"/>
      <c r="C19" s="60">
        <v>7</v>
      </c>
      <c r="D19" s="34">
        <v>266</v>
      </c>
      <c r="E19" s="163">
        <f t="shared" si="5"/>
        <v>0</v>
      </c>
      <c r="F19" s="99" t="s">
        <v>10</v>
      </c>
      <c r="G19" s="222">
        <f t="shared" si="0"/>
        <v>0</v>
      </c>
      <c r="H19" s="384"/>
      <c r="I19" s="386"/>
      <c r="J19" s="146">
        <f t="shared" si="3"/>
        <v>0</v>
      </c>
      <c r="K19" s="340"/>
      <c r="L19" s="342"/>
      <c r="M19" s="342"/>
      <c r="N19" s="126">
        <v>32930</v>
      </c>
      <c r="O19" s="170">
        <f>'様式5-１電力料金総価'!J11</f>
        <v>0</v>
      </c>
      <c r="P19" s="143">
        <f>TRUNC(N19*O19,4)</f>
        <v>0</v>
      </c>
      <c r="Q19" s="147">
        <f t="shared" si="4"/>
        <v>0</v>
      </c>
      <c r="R19" s="25">
        <f t="shared" si="2"/>
        <v>0</v>
      </c>
      <c r="S19" s="347"/>
      <c r="T19" s="344"/>
    </row>
    <row r="20" spans="2:22" ht="20.100000000000001" customHeight="1" x14ac:dyDescent="0.15">
      <c r="B20" s="325"/>
      <c r="C20" s="60">
        <v>8</v>
      </c>
      <c r="D20" s="34">
        <v>266</v>
      </c>
      <c r="E20" s="163">
        <f t="shared" si="5"/>
        <v>0</v>
      </c>
      <c r="F20" s="99" t="s">
        <v>10</v>
      </c>
      <c r="G20" s="222">
        <f t="shared" si="0"/>
        <v>0</v>
      </c>
      <c r="H20" s="384"/>
      <c r="I20" s="386"/>
      <c r="J20" s="146">
        <f t="shared" si="3"/>
        <v>0</v>
      </c>
      <c r="K20" s="340"/>
      <c r="L20" s="342"/>
      <c r="M20" s="342"/>
      <c r="N20" s="126">
        <v>42820</v>
      </c>
      <c r="O20" s="165">
        <f>O19</f>
        <v>0</v>
      </c>
      <c r="P20" s="143">
        <f>TRUNC(N20*O20,4)</f>
        <v>0</v>
      </c>
      <c r="Q20" s="147">
        <f t="shared" si="4"/>
        <v>0</v>
      </c>
      <c r="R20" s="25">
        <f t="shared" si="2"/>
        <v>0</v>
      </c>
      <c r="S20" s="347"/>
      <c r="T20" s="344"/>
    </row>
    <row r="21" spans="2:22" ht="20.100000000000001" customHeight="1" thickBot="1" x14ac:dyDescent="0.2">
      <c r="B21" s="325"/>
      <c r="C21" s="60">
        <v>9</v>
      </c>
      <c r="D21" s="34">
        <v>266</v>
      </c>
      <c r="E21" s="163">
        <f t="shared" si="5"/>
        <v>0</v>
      </c>
      <c r="F21" s="99" t="s">
        <v>10</v>
      </c>
      <c r="G21" s="222">
        <f t="shared" si="0"/>
        <v>0</v>
      </c>
      <c r="H21" s="384"/>
      <c r="I21" s="386"/>
      <c r="J21" s="146">
        <f t="shared" si="3"/>
        <v>0</v>
      </c>
      <c r="K21" s="341"/>
      <c r="L21" s="342"/>
      <c r="M21" s="343"/>
      <c r="N21" s="127">
        <v>26890</v>
      </c>
      <c r="O21" s="166">
        <f>O20</f>
        <v>0</v>
      </c>
      <c r="P21" s="143">
        <f>TRUNC(N21*O21,4)</f>
        <v>0</v>
      </c>
      <c r="Q21" s="147">
        <f t="shared" si="4"/>
        <v>0</v>
      </c>
      <c r="R21" s="25">
        <f t="shared" si="2"/>
        <v>0</v>
      </c>
      <c r="S21" s="347"/>
      <c r="T21" s="344"/>
      <c r="V21" s="10"/>
    </row>
    <row r="22" spans="2:22" ht="20.100000000000001" customHeight="1" x14ac:dyDescent="0.15">
      <c r="B22" s="325"/>
      <c r="C22" s="60">
        <v>10</v>
      </c>
      <c r="D22" s="34">
        <v>266</v>
      </c>
      <c r="E22" s="163">
        <f t="shared" si="5"/>
        <v>0</v>
      </c>
      <c r="F22" s="99" t="s">
        <v>10</v>
      </c>
      <c r="G22" s="222">
        <f t="shared" si="0"/>
        <v>0</v>
      </c>
      <c r="H22" s="384"/>
      <c r="I22" s="386"/>
      <c r="J22" s="146">
        <f t="shared" si="3"/>
        <v>0</v>
      </c>
      <c r="K22" s="21">
        <v>23420</v>
      </c>
      <c r="L22" s="162">
        <f>L16</f>
        <v>0</v>
      </c>
      <c r="M22" s="141">
        <f t="shared" ref="M22:M27" si="6">TRUNC(K22*L22,4)</f>
        <v>0</v>
      </c>
      <c r="N22" s="345"/>
      <c r="O22" s="345"/>
      <c r="P22" s="377"/>
      <c r="Q22" s="147">
        <f t="shared" si="4"/>
        <v>0</v>
      </c>
      <c r="R22" s="25">
        <f t="shared" si="2"/>
        <v>0</v>
      </c>
      <c r="S22" s="347"/>
      <c r="T22" s="344"/>
    </row>
    <row r="23" spans="2:22" ht="20.100000000000001" customHeight="1" x14ac:dyDescent="0.15">
      <c r="B23" s="325"/>
      <c r="C23" s="60">
        <v>11</v>
      </c>
      <c r="D23" s="34">
        <v>266</v>
      </c>
      <c r="E23" s="164">
        <f t="shared" si="5"/>
        <v>0</v>
      </c>
      <c r="F23" s="99" t="s">
        <v>10</v>
      </c>
      <c r="G23" s="222">
        <f t="shared" si="0"/>
        <v>0</v>
      </c>
      <c r="H23" s="384"/>
      <c r="I23" s="386"/>
      <c r="J23" s="146">
        <f t="shared" si="3"/>
        <v>0</v>
      </c>
      <c r="K23" s="21">
        <v>22990</v>
      </c>
      <c r="L23" s="164">
        <f t="shared" ref="L23:L27" si="7">L22</f>
        <v>0</v>
      </c>
      <c r="M23" s="141">
        <f t="shared" si="6"/>
        <v>0</v>
      </c>
      <c r="N23" s="330"/>
      <c r="O23" s="330"/>
      <c r="P23" s="378"/>
      <c r="Q23" s="147">
        <f t="shared" si="4"/>
        <v>0</v>
      </c>
      <c r="R23" s="40">
        <f t="shared" si="2"/>
        <v>0</v>
      </c>
      <c r="S23" s="347"/>
      <c r="T23" s="344"/>
    </row>
    <row r="24" spans="2:22" ht="20.100000000000001" customHeight="1" x14ac:dyDescent="0.15">
      <c r="B24" s="327"/>
      <c r="C24" s="60">
        <v>12</v>
      </c>
      <c r="D24" s="34">
        <v>266</v>
      </c>
      <c r="E24" s="165">
        <f t="shared" si="5"/>
        <v>0</v>
      </c>
      <c r="F24" s="99" t="s">
        <v>10</v>
      </c>
      <c r="G24" s="222">
        <f t="shared" si="0"/>
        <v>0</v>
      </c>
      <c r="H24" s="384"/>
      <c r="I24" s="386"/>
      <c r="J24" s="146">
        <f t="shared" si="3"/>
        <v>0</v>
      </c>
      <c r="K24" s="118">
        <v>24900</v>
      </c>
      <c r="L24" s="169">
        <f t="shared" si="7"/>
        <v>0</v>
      </c>
      <c r="M24" s="142">
        <f t="shared" si="6"/>
        <v>0</v>
      </c>
      <c r="N24" s="330"/>
      <c r="O24" s="330"/>
      <c r="P24" s="378"/>
      <c r="Q24" s="147">
        <f t="shared" si="4"/>
        <v>0</v>
      </c>
      <c r="R24" s="25">
        <f t="shared" si="2"/>
        <v>0</v>
      </c>
      <c r="S24" s="119"/>
      <c r="T24" s="110"/>
      <c r="V24" s="10"/>
    </row>
    <row r="25" spans="2:22" ht="20.100000000000001" customHeight="1" x14ac:dyDescent="0.15">
      <c r="B25" s="324" t="s">
        <v>152</v>
      </c>
      <c r="C25" s="60">
        <v>1</v>
      </c>
      <c r="D25" s="34">
        <v>266</v>
      </c>
      <c r="E25" s="163">
        <f t="shared" si="5"/>
        <v>0</v>
      </c>
      <c r="F25" s="99" t="s">
        <v>10</v>
      </c>
      <c r="G25" s="222">
        <f t="shared" si="0"/>
        <v>0</v>
      </c>
      <c r="H25" s="384"/>
      <c r="I25" s="386"/>
      <c r="J25" s="146">
        <f t="shared" si="3"/>
        <v>0</v>
      </c>
      <c r="K25" s="21">
        <v>24610</v>
      </c>
      <c r="L25" s="164">
        <f t="shared" si="7"/>
        <v>0</v>
      </c>
      <c r="M25" s="141">
        <f t="shared" si="6"/>
        <v>0</v>
      </c>
      <c r="N25" s="330"/>
      <c r="O25" s="330"/>
      <c r="P25" s="378"/>
      <c r="Q25" s="147">
        <f t="shared" si="4"/>
        <v>0</v>
      </c>
      <c r="R25" s="25">
        <f t="shared" si="2"/>
        <v>0</v>
      </c>
      <c r="S25" s="109"/>
      <c r="T25" s="110"/>
    </row>
    <row r="26" spans="2:22" ht="20.100000000000001" customHeight="1" x14ac:dyDescent="0.15">
      <c r="B26" s="325"/>
      <c r="C26" s="60">
        <v>2</v>
      </c>
      <c r="D26" s="34">
        <v>266</v>
      </c>
      <c r="E26" s="163">
        <f t="shared" si="5"/>
        <v>0</v>
      </c>
      <c r="F26" s="99" t="s">
        <v>10</v>
      </c>
      <c r="G26" s="222">
        <f t="shared" si="0"/>
        <v>0</v>
      </c>
      <c r="H26" s="384"/>
      <c r="I26" s="386"/>
      <c r="J26" s="146">
        <f t="shared" si="3"/>
        <v>0</v>
      </c>
      <c r="K26" s="21">
        <v>32260</v>
      </c>
      <c r="L26" s="165">
        <f t="shared" si="7"/>
        <v>0</v>
      </c>
      <c r="M26" s="141">
        <f t="shared" si="6"/>
        <v>0</v>
      </c>
      <c r="N26" s="330"/>
      <c r="O26" s="330"/>
      <c r="P26" s="378"/>
      <c r="Q26" s="147">
        <f t="shared" si="4"/>
        <v>0</v>
      </c>
      <c r="R26" s="25">
        <f t="shared" si="2"/>
        <v>0</v>
      </c>
      <c r="S26" s="109"/>
      <c r="T26" s="110"/>
    </row>
    <row r="27" spans="2:22" ht="20.100000000000001" customHeight="1" thickBot="1" x14ac:dyDescent="0.2">
      <c r="B27" s="326"/>
      <c r="C27" s="60">
        <v>3</v>
      </c>
      <c r="D27" s="34">
        <v>266</v>
      </c>
      <c r="E27" s="166">
        <f t="shared" si="5"/>
        <v>0</v>
      </c>
      <c r="F27" s="168" t="s">
        <v>10</v>
      </c>
      <c r="G27" s="223">
        <f t="shared" si="0"/>
        <v>0</v>
      </c>
      <c r="H27" s="385"/>
      <c r="I27" s="387"/>
      <c r="J27" s="172">
        <f t="shared" si="3"/>
        <v>0</v>
      </c>
      <c r="K27" s="21">
        <v>26690</v>
      </c>
      <c r="L27" s="166">
        <f t="shared" si="7"/>
        <v>0</v>
      </c>
      <c r="M27" s="141">
        <f t="shared" si="6"/>
        <v>0</v>
      </c>
      <c r="N27" s="346"/>
      <c r="O27" s="346"/>
      <c r="P27" s="379"/>
      <c r="Q27" s="147">
        <f t="shared" si="4"/>
        <v>0</v>
      </c>
      <c r="R27" s="40">
        <f t="shared" si="2"/>
        <v>0</v>
      </c>
      <c r="S27" s="109"/>
      <c r="T27" s="110"/>
    </row>
    <row r="28" spans="2:22" ht="47.25" customHeight="1" thickTop="1" thickBot="1" x14ac:dyDescent="0.2">
      <c r="B28" s="11" t="s">
        <v>8</v>
      </c>
      <c r="C28" s="12"/>
      <c r="D28" s="13"/>
      <c r="E28" s="107"/>
      <c r="F28" s="161"/>
      <c r="G28" s="107"/>
      <c r="H28" s="161"/>
      <c r="I28" s="107"/>
      <c r="J28" s="167"/>
      <c r="K28" s="26">
        <f>SUM(K16:K27)</f>
        <v>211010</v>
      </c>
      <c r="L28" s="107"/>
      <c r="M28" s="15"/>
      <c r="N28" s="26">
        <f>SUM(N16:N23)</f>
        <v>102640</v>
      </c>
      <c r="O28" s="107"/>
      <c r="P28" s="15"/>
      <c r="Q28" s="39"/>
      <c r="R28" s="62">
        <f>SUM(R16:R27)</f>
        <v>0</v>
      </c>
      <c r="S28" s="46" t="s">
        <v>132</v>
      </c>
      <c r="T28" s="44"/>
    </row>
    <row r="29" spans="2:22" ht="47.25" customHeight="1" x14ac:dyDescent="0.15">
      <c r="B29" s="76"/>
      <c r="C29" s="77"/>
      <c r="D29" s="78"/>
      <c r="E29" s="78"/>
      <c r="F29" s="78"/>
      <c r="G29" s="78"/>
      <c r="H29" s="78"/>
      <c r="I29" s="78"/>
      <c r="J29" s="79"/>
      <c r="K29" s="80"/>
      <c r="L29" s="78"/>
      <c r="M29" s="79"/>
      <c r="N29" s="80"/>
      <c r="O29" s="78"/>
      <c r="P29" s="79"/>
      <c r="Q29" s="79"/>
      <c r="R29" s="81"/>
      <c r="S29" s="82"/>
      <c r="T29" s="83"/>
    </row>
    <row r="30" spans="2:22" ht="33.75" customHeight="1" x14ac:dyDescent="0.15">
      <c r="B30" s="76"/>
      <c r="C30" s="77"/>
      <c r="D30" s="78"/>
      <c r="E30" s="78"/>
      <c r="F30" s="78"/>
      <c r="G30" s="78"/>
      <c r="H30" s="78"/>
      <c r="I30" s="78"/>
      <c r="J30" s="79"/>
      <c r="K30" s="80"/>
      <c r="L30" s="78"/>
      <c r="M30" s="63"/>
      <c r="N30" s="63"/>
      <c r="O30" s="63"/>
      <c r="P30" s="63"/>
      <c r="Q30" s="63"/>
      <c r="R30" s="63"/>
      <c r="S30" s="85"/>
      <c r="T30" s="83"/>
    </row>
    <row r="31" spans="2:22" ht="15.75" customHeight="1" x14ac:dyDescent="0.15">
      <c r="B31" s="16"/>
      <c r="M31" s="179"/>
      <c r="N31" s="63"/>
      <c r="O31" s="63"/>
      <c r="P31" s="63"/>
      <c r="Q31" s="63"/>
      <c r="R31" s="63"/>
      <c r="S31" s="84"/>
      <c r="T31" s="43"/>
      <c r="V31" s="31"/>
    </row>
    <row r="32" spans="2:22" s="1" customFormat="1" ht="20.100000000000001" customHeight="1" x14ac:dyDescent="0.15">
      <c r="C32" s="73"/>
      <c r="D32" s="179" t="s">
        <v>99</v>
      </c>
      <c r="M32" s="189"/>
      <c r="N32" s="189"/>
      <c r="O32" s="189"/>
      <c r="P32" s="189"/>
      <c r="Q32" s="189"/>
    </row>
    <row r="33" spans="3:21" s="63" customFormat="1" ht="20.100000000000001" customHeight="1" x14ac:dyDescent="0.15">
      <c r="D33" s="73" t="s">
        <v>105</v>
      </c>
      <c r="E33" s="69"/>
      <c r="F33" s="69"/>
      <c r="G33" s="69"/>
      <c r="H33" s="69"/>
      <c r="L33" s="73"/>
      <c r="M33" s="189"/>
      <c r="N33" s="189"/>
      <c r="O33" s="189"/>
      <c r="P33" s="189"/>
      <c r="Q33" s="189"/>
    </row>
    <row r="34" spans="3:21" s="63" customFormat="1" ht="20.100000000000001" customHeight="1" x14ac:dyDescent="0.15">
      <c r="D34" s="73" t="s">
        <v>141</v>
      </c>
      <c r="E34" s="70"/>
      <c r="F34" s="70"/>
      <c r="G34" s="70"/>
      <c r="H34" s="70"/>
      <c r="L34" s="73"/>
    </row>
    <row r="35" spans="3:21" s="63" customFormat="1" ht="20.100000000000001" customHeight="1" x14ac:dyDescent="0.15">
      <c r="C35" s="73"/>
      <c r="D35" s="73" t="s">
        <v>102</v>
      </c>
      <c r="E35" s="74"/>
      <c r="F35" s="74"/>
      <c r="G35" s="74"/>
      <c r="H35" s="74"/>
      <c r="I35" s="74"/>
      <c r="J35" s="74"/>
      <c r="K35" s="74"/>
      <c r="L35" s="67"/>
      <c r="M35" s="70"/>
      <c r="U35" s="71"/>
    </row>
    <row r="36" spans="3:21" s="63" customFormat="1" ht="20.100000000000001" customHeight="1" x14ac:dyDescent="0.15">
      <c r="D36" s="73" t="s">
        <v>123</v>
      </c>
      <c r="E36" s="70"/>
      <c r="F36" s="70"/>
      <c r="G36" s="70"/>
      <c r="H36" s="70"/>
      <c r="L36" s="73"/>
    </row>
    <row r="37" spans="3:21" ht="20.100000000000001" customHeight="1" x14ac:dyDescent="0.15">
      <c r="D37" s="67" t="s">
        <v>85</v>
      </c>
      <c r="L37" s="73"/>
    </row>
    <row r="38" spans="3:21" s="63" customFormat="1" ht="20.100000000000001" customHeight="1" x14ac:dyDescent="0.15">
      <c r="D38" s="67" t="s">
        <v>107</v>
      </c>
      <c r="E38" s="70"/>
      <c r="F38" s="70"/>
      <c r="G38" s="70"/>
      <c r="H38" s="70"/>
      <c r="L38" s="67"/>
    </row>
    <row r="39" spans="3:21" s="63" customFormat="1" ht="20.100000000000001" customHeight="1" x14ac:dyDescent="0.15">
      <c r="D39" s="67" t="s">
        <v>86</v>
      </c>
      <c r="E39" s="64"/>
      <c r="F39" s="64"/>
      <c r="G39" s="64"/>
      <c r="H39" s="64"/>
      <c r="L39" s="67"/>
    </row>
    <row r="40" spans="3:21" s="72" customFormat="1" ht="20.100000000000001" customHeight="1" x14ac:dyDescent="0.15">
      <c r="D40" s="67"/>
      <c r="E40" s="64"/>
      <c r="F40" s="64"/>
      <c r="G40" s="64"/>
      <c r="H40" s="64"/>
      <c r="L40" s="67"/>
    </row>
    <row r="41" spans="3:21" ht="14.25" x14ac:dyDescent="0.15">
      <c r="D41" s="67"/>
    </row>
  </sheetData>
  <sheetProtection selectLockedCells="1"/>
  <mergeCells count="30">
    <mergeCell ref="B8:S8"/>
    <mergeCell ref="B25:B27"/>
    <mergeCell ref="B16:B24"/>
    <mergeCell ref="N16:N18"/>
    <mergeCell ref="O16:O18"/>
    <mergeCell ref="S16:S23"/>
    <mergeCell ref="H16:H27"/>
    <mergeCell ref="I16:I27"/>
    <mergeCell ref="B12:C14"/>
    <mergeCell ref="D12:J12"/>
    <mergeCell ref="K12:Q12"/>
    <mergeCell ref="S12:S14"/>
    <mergeCell ref="T16:T23"/>
    <mergeCell ref="K19:K21"/>
    <mergeCell ref="L19:L21"/>
    <mergeCell ref="M19:M21"/>
    <mergeCell ref="N22:N27"/>
    <mergeCell ref="O22:O27"/>
    <mergeCell ref="P22:P27"/>
    <mergeCell ref="P16:P18"/>
    <mergeCell ref="T12:T13"/>
    <mergeCell ref="D13:G13"/>
    <mergeCell ref="H13:I13"/>
    <mergeCell ref="J13:J14"/>
    <mergeCell ref="K13:M13"/>
    <mergeCell ref="N13:P13"/>
    <mergeCell ref="Q13:Q14"/>
    <mergeCell ref="G14:G15"/>
    <mergeCell ref="I14:I15"/>
    <mergeCell ref="R12:R14"/>
  </mergeCells>
  <phoneticPr fontId="1"/>
  <pageMargins left="0.39370078740157483" right="0.19685039370078741" top="0.19685039370078741" bottom="0.19685039370078741" header="0.51181102362204722" footer="0.51181102362204722"/>
  <pageSetup paperSize="9" scale="65" orientation="landscape" cellComments="asDisplayed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Y44"/>
  <sheetViews>
    <sheetView showGridLines="0" showZeros="0" view="pageBreakPreview" zoomScale="70" zoomScaleNormal="55" zoomScaleSheetLayoutView="70" workbookViewId="0">
      <selection activeCell="B28" sqref="B28"/>
    </sheetView>
  </sheetViews>
  <sheetFormatPr defaultColWidth="9" defaultRowHeight="13.5" x14ac:dyDescent="0.15"/>
  <cols>
    <col min="1" max="1" width="1.125" style="2" customWidth="1"/>
    <col min="2" max="2" width="4.625" style="2" customWidth="1"/>
    <col min="3" max="3" width="6.625" style="2" customWidth="1"/>
    <col min="4" max="6" width="10.125" style="2" customWidth="1"/>
    <col min="7" max="7" width="12.625" style="2" bestFit="1" customWidth="1"/>
    <col min="8" max="8" width="8.125" style="2" bestFit="1" customWidth="1"/>
    <col min="9" max="9" width="10.125" style="2" customWidth="1"/>
    <col min="10" max="10" width="12.625" style="2" bestFit="1" customWidth="1"/>
    <col min="11" max="11" width="10.125" style="2" customWidth="1"/>
    <col min="12" max="12" width="9.25" style="2" bestFit="1" customWidth="1"/>
    <col min="13" max="13" width="12.625" style="2" bestFit="1" customWidth="1"/>
    <col min="14" max="14" width="10" style="2" bestFit="1" customWidth="1"/>
    <col min="15" max="15" width="9.25" style="2" bestFit="1" customWidth="1"/>
    <col min="16" max="16" width="12.625" style="2" bestFit="1" customWidth="1"/>
    <col min="17" max="17" width="10" style="2" bestFit="1" customWidth="1"/>
    <col min="18" max="18" width="10.125" style="2" customWidth="1"/>
    <col min="19" max="20" width="10.75" style="2" bestFit="1" customWidth="1"/>
    <col min="21" max="21" width="13.625" style="2" bestFit="1" customWidth="1"/>
    <col min="22" max="22" width="16.5" style="2" bestFit="1" customWidth="1"/>
    <col min="23" max="23" width="18.5" style="2" customWidth="1"/>
    <col min="24" max="24" width="3.5" style="2" customWidth="1"/>
    <col min="25" max="25" width="10" style="2" customWidth="1"/>
    <col min="26" max="26" width="9" style="2"/>
    <col min="27" max="28" width="10.5" style="2" customWidth="1"/>
    <col min="29" max="16384" width="9" style="2"/>
  </cols>
  <sheetData>
    <row r="2" spans="2:23" ht="17.25" x14ac:dyDescent="0.2">
      <c r="B2" s="75" t="s">
        <v>73</v>
      </c>
    </row>
    <row r="3" spans="2:23" ht="17.25" x14ac:dyDescent="0.2">
      <c r="B3" s="3" t="s">
        <v>41</v>
      </c>
      <c r="C3" s="4"/>
      <c r="D3" s="4"/>
      <c r="E3" s="4"/>
      <c r="G3" s="4"/>
      <c r="H3" s="4"/>
      <c r="I3" s="4"/>
      <c r="L3" s="4"/>
      <c r="O3" s="4"/>
      <c r="R3" s="4"/>
    </row>
    <row r="4" spans="2:23" ht="17.25" x14ac:dyDescent="0.2">
      <c r="B4" s="3"/>
      <c r="C4" s="4"/>
      <c r="D4" s="4"/>
      <c r="E4" s="4"/>
      <c r="G4" s="4"/>
      <c r="H4" s="4"/>
      <c r="I4" s="4"/>
      <c r="L4" s="4"/>
      <c r="O4" s="4"/>
      <c r="R4" s="4"/>
    </row>
    <row r="5" spans="2:23" ht="17.25" x14ac:dyDescent="0.2">
      <c r="B5" s="3"/>
      <c r="C5" s="4"/>
      <c r="D5" s="4"/>
      <c r="E5" s="4"/>
      <c r="G5" s="4"/>
      <c r="H5" s="4"/>
      <c r="I5" s="4"/>
      <c r="L5" s="4"/>
      <c r="O5" s="4"/>
      <c r="R5" s="4"/>
    </row>
    <row r="6" spans="2:23" ht="17.25" x14ac:dyDescent="0.2">
      <c r="B6" s="3"/>
      <c r="C6" s="4"/>
      <c r="D6" s="4"/>
      <c r="E6" s="4"/>
      <c r="G6" s="4"/>
      <c r="H6" s="4"/>
      <c r="I6" s="4"/>
      <c r="L6" s="4"/>
      <c r="O6" s="4"/>
      <c r="R6" s="4"/>
    </row>
    <row r="7" spans="2:23" ht="17.25" x14ac:dyDescent="0.2">
      <c r="B7" s="3"/>
      <c r="C7" s="4"/>
      <c r="D7" s="4"/>
      <c r="E7" s="4"/>
      <c r="G7" s="4"/>
      <c r="H7" s="4"/>
      <c r="I7" s="4"/>
      <c r="L7" s="4"/>
      <c r="O7" s="4"/>
      <c r="R7" s="4"/>
    </row>
    <row r="8" spans="2:23" ht="17.25" x14ac:dyDescent="0.2">
      <c r="B8" s="373" t="s">
        <v>37</v>
      </c>
      <c r="C8" s="373"/>
      <c r="D8" s="373"/>
      <c r="E8" s="373"/>
      <c r="F8" s="373"/>
      <c r="G8" s="373"/>
      <c r="H8" s="373"/>
      <c r="I8" s="373"/>
      <c r="J8" s="373"/>
      <c r="K8" s="373"/>
      <c r="L8" s="373"/>
      <c r="M8" s="373"/>
      <c r="N8" s="373"/>
      <c r="O8" s="373"/>
      <c r="P8" s="373"/>
      <c r="Q8" s="373"/>
      <c r="R8" s="373"/>
      <c r="S8" s="373"/>
      <c r="T8" s="373"/>
      <c r="U8" s="373"/>
      <c r="V8" s="373"/>
    </row>
    <row r="9" spans="2:23" ht="17.25" x14ac:dyDescent="0.2">
      <c r="B9" s="5"/>
      <c r="C9" s="4"/>
      <c r="D9" s="4"/>
      <c r="E9" s="4"/>
      <c r="G9" s="4"/>
      <c r="H9" s="4"/>
      <c r="I9" s="4"/>
      <c r="K9" s="66"/>
      <c r="L9" s="66"/>
      <c r="M9" s="66"/>
      <c r="N9" s="66"/>
      <c r="O9" s="4"/>
      <c r="R9" s="4"/>
      <c r="S9" s="61"/>
      <c r="T9" s="61"/>
      <c r="U9" s="61"/>
      <c r="V9" s="61"/>
    </row>
    <row r="10" spans="2:23" ht="17.25" x14ac:dyDescent="0.2">
      <c r="B10" s="5"/>
      <c r="C10" s="4"/>
      <c r="D10" s="4"/>
      <c r="E10" s="4"/>
      <c r="G10" s="4"/>
      <c r="H10" s="4"/>
      <c r="I10" s="4"/>
      <c r="L10" s="4"/>
      <c r="O10" s="4"/>
      <c r="R10" s="4"/>
      <c r="S10" s="53"/>
      <c r="T10" s="29"/>
      <c r="U10" s="28"/>
      <c r="V10" s="52"/>
    </row>
    <row r="11" spans="2:23" ht="17.25" x14ac:dyDescent="0.2">
      <c r="B11" s="5"/>
      <c r="C11" s="4"/>
      <c r="D11" s="4"/>
      <c r="E11" s="4"/>
      <c r="G11" s="4"/>
      <c r="H11" s="4"/>
      <c r="I11" s="4"/>
      <c r="L11" s="4"/>
      <c r="O11" s="4"/>
      <c r="R11" s="4"/>
      <c r="W11" s="41"/>
    </row>
    <row r="12" spans="2:23" ht="27" customHeight="1" x14ac:dyDescent="0.15">
      <c r="B12" s="366" t="s">
        <v>1</v>
      </c>
      <c r="C12" s="367"/>
      <c r="D12" s="369" t="s">
        <v>2</v>
      </c>
      <c r="E12" s="369"/>
      <c r="F12" s="369"/>
      <c r="G12" s="369"/>
      <c r="H12" s="369"/>
      <c r="I12" s="358"/>
      <c r="J12" s="358"/>
      <c r="K12" s="370" t="s">
        <v>3</v>
      </c>
      <c r="L12" s="371"/>
      <c r="M12" s="371"/>
      <c r="N12" s="371"/>
      <c r="O12" s="371"/>
      <c r="P12" s="371"/>
      <c r="Q12" s="371"/>
      <c r="R12" s="371"/>
      <c r="S12" s="371"/>
      <c r="T12" s="372"/>
      <c r="U12" s="353" t="s">
        <v>36</v>
      </c>
      <c r="V12" s="374"/>
      <c r="W12" s="348"/>
    </row>
    <row r="13" spans="2:23" ht="25.5" customHeight="1" x14ac:dyDescent="0.15">
      <c r="B13" s="368"/>
      <c r="C13" s="367"/>
      <c r="D13" s="349" t="s">
        <v>23</v>
      </c>
      <c r="E13" s="350"/>
      <c r="F13" s="350"/>
      <c r="G13" s="351"/>
      <c r="H13" s="352" t="s">
        <v>28</v>
      </c>
      <c r="I13" s="353"/>
      <c r="J13" s="354" t="s">
        <v>31</v>
      </c>
      <c r="K13" s="356" t="s">
        <v>63</v>
      </c>
      <c r="L13" s="357"/>
      <c r="M13" s="358"/>
      <c r="N13" s="359" t="s">
        <v>62</v>
      </c>
      <c r="O13" s="359"/>
      <c r="P13" s="359"/>
      <c r="Q13" s="359" t="s">
        <v>61</v>
      </c>
      <c r="R13" s="359"/>
      <c r="S13" s="359"/>
      <c r="T13" s="391" t="s">
        <v>35</v>
      </c>
      <c r="U13" s="364"/>
      <c r="V13" s="375"/>
      <c r="W13" s="348"/>
    </row>
    <row r="14" spans="2:23" ht="45" customHeight="1" x14ac:dyDescent="0.15">
      <c r="B14" s="368"/>
      <c r="C14" s="367"/>
      <c r="D14" s="56" t="s">
        <v>25</v>
      </c>
      <c r="E14" s="57" t="s">
        <v>24</v>
      </c>
      <c r="F14" s="57" t="s">
        <v>26</v>
      </c>
      <c r="G14" s="362" t="s">
        <v>29</v>
      </c>
      <c r="H14" s="58" t="s">
        <v>27</v>
      </c>
      <c r="I14" s="362" t="s">
        <v>30</v>
      </c>
      <c r="J14" s="355"/>
      <c r="K14" s="17" t="s">
        <v>14</v>
      </c>
      <c r="L14" s="47" t="s">
        <v>38</v>
      </c>
      <c r="M14" s="18" t="s">
        <v>33</v>
      </c>
      <c r="N14" s="19" t="s">
        <v>14</v>
      </c>
      <c r="O14" s="47" t="s">
        <v>39</v>
      </c>
      <c r="P14" s="18" t="s">
        <v>32</v>
      </c>
      <c r="Q14" s="32" t="s">
        <v>14</v>
      </c>
      <c r="R14" s="47" t="s">
        <v>40</v>
      </c>
      <c r="S14" s="18" t="s">
        <v>34</v>
      </c>
      <c r="T14" s="355"/>
      <c r="U14" s="365"/>
      <c r="V14" s="375"/>
      <c r="W14" s="42"/>
    </row>
    <row r="15" spans="2:23" ht="30" customHeight="1" thickBot="1" x14ac:dyDescent="0.2">
      <c r="B15" s="6" t="s">
        <v>4</v>
      </c>
      <c r="C15" s="7" t="s">
        <v>5</v>
      </c>
      <c r="D15" s="8" t="s">
        <v>9</v>
      </c>
      <c r="E15" s="33" t="s">
        <v>15</v>
      </c>
      <c r="F15" s="27"/>
      <c r="G15" s="363"/>
      <c r="H15" s="54" t="s">
        <v>15</v>
      </c>
      <c r="I15" s="363"/>
      <c r="J15" s="8" t="s">
        <v>6</v>
      </c>
      <c r="K15" s="38" t="s">
        <v>17</v>
      </c>
      <c r="L15" s="33" t="s">
        <v>13</v>
      </c>
      <c r="M15" s="48" t="s">
        <v>20</v>
      </c>
      <c r="N15" s="49" t="s">
        <v>16</v>
      </c>
      <c r="O15" s="33" t="s">
        <v>13</v>
      </c>
      <c r="P15" s="48" t="s">
        <v>21</v>
      </c>
      <c r="Q15" s="49" t="s">
        <v>18</v>
      </c>
      <c r="R15" s="65" t="s">
        <v>13</v>
      </c>
      <c r="S15" s="48" t="s">
        <v>22</v>
      </c>
      <c r="T15" s="86" t="s">
        <v>6</v>
      </c>
      <c r="U15" s="9" t="s">
        <v>6</v>
      </c>
      <c r="V15" s="33"/>
      <c r="W15" s="45"/>
    </row>
    <row r="16" spans="2:23" ht="20.100000000000001" customHeight="1" x14ac:dyDescent="0.15">
      <c r="B16" s="324" t="s">
        <v>151</v>
      </c>
      <c r="C16" s="60">
        <v>4</v>
      </c>
      <c r="D16" s="34">
        <f>[2]別紙2!$E$20</f>
        <v>2080</v>
      </c>
      <c r="E16" s="162">
        <f>'様式5-１電力料金総価'!F13</f>
        <v>0</v>
      </c>
      <c r="F16" s="392"/>
      <c r="G16" s="224">
        <f t="shared" ref="G16:G20" si="0">TRUNC((D16*E16)/2,4)</f>
        <v>0</v>
      </c>
      <c r="H16" s="164">
        <f>'様式5-１電力料金総価'!G13</f>
        <v>0</v>
      </c>
      <c r="I16" s="217">
        <f t="shared" ref="I16:I23" si="1">TRUNC(D16*H16,4)</f>
        <v>0</v>
      </c>
      <c r="J16" s="146">
        <f>ROUNDDOWN(SUM(G16,I16),2)</f>
        <v>0</v>
      </c>
      <c r="K16" s="21"/>
      <c r="L16" s="162">
        <f>'様式5-１電力料金総価'!J15</f>
        <v>0</v>
      </c>
      <c r="M16" s="88">
        <f t="shared" ref="M16:M23" si="2">TRUNC(K16*L16,4)</f>
        <v>0</v>
      </c>
      <c r="N16" s="22"/>
      <c r="O16" s="162">
        <f>'様式5-１電力料金総価'!J14</f>
        <v>0</v>
      </c>
      <c r="P16" s="89">
        <f>TRUNC(N16*O16,4)</f>
        <v>0</v>
      </c>
      <c r="Q16" s="328"/>
      <c r="R16" s="330"/>
      <c r="S16" s="332"/>
      <c r="T16" s="87">
        <f t="shared" ref="T16:T27" si="3">ROUNDDOWN(M16+P16+S16,2)</f>
        <v>0</v>
      </c>
      <c r="U16" s="25">
        <f t="shared" ref="U16:U23" si="4">INT(J16+T16)</f>
        <v>0</v>
      </c>
      <c r="V16" s="347"/>
      <c r="W16" s="344"/>
    </row>
    <row r="17" spans="2:25" ht="20.100000000000001" customHeight="1" x14ac:dyDescent="0.15">
      <c r="B17" s="325"/>
      <c r="C17" s="60">
        <v>5</v>
      </c>
      <c r="D17" s="35">
        <f>[2]別紙2!$E$20</f>
        <v>2080</v>
      </c>
      <c r="E17" s="163">
        <f>E16</f>
        <v>0</v>
      </c>
      <c r="F17" s="392"/>
      <c r="G17" s="224">
        <f t="shared" si="0"/>
        <v>0</v>
      </c>
      <c r="H17" s="164">
        <f>H16</f>
        <v>0</v>
      </c>
      <c r="I17" s="217">
        <f t="shared" si="1"/>
        <v>0</v>
      </c>
      <c r="J17" s="146">
        <f t="shared" ref="J17:J27" si="5">ROUNDDOWN(SUM(G17,I17),2)</f>
        <v>0</v>
      </c>
      <c r="K17" s="23"/>
      <c r="L17" s="164">
        <f>L16</f>
        <v>0</v>
      </c>
      <c r="M17" s="88">
        <f t="shared" si="2"/>
        <v>0</v>
      </c>
      <c r="N17" s="24"/>
      <c r="O17" s="164">
        <f>O16</f>
        <v>0</v>
      </c>
      <c r="P17" s="89">
        <f t="shared" ref="P17:P23" si="6">TRUNC(N17*O17,4)</f>
        <v>0</v>
      </c>
      <c r="Q17" s="328"/>
      <c r="R17" s="330"/>
      <c r="S17" s="332"/>
      <c r="T17" s="87">
        <f t="shared" si="3"/>
        <v>0</v>
      </c>
      <c r="U17" s="25">
        <f t="shared" si="4"/>
        <v>0</v>
      </c>
      <c r="V17" s="347"/>
      <c r="W17" s="344"/>
    </row>
    <row r="18" spans="2:25" ht="20.100000000000001" customHeight="1" thickBot="1" x14ac:dyDescent="0.2">
      <c r="B18" s="325"/>
      <c r="C18" s="60">
        <v>6</v>
      </c>
      <c r="D18" s="35">
        <f>[2]別紙2!$E$20</f>
        <v>2080</v>
      </c>
      <c r="E18" s="163">
        <f t="shared" ref="E18:E27" si="7">E17</f>
        <v>0</v>
      </c>
      <c r="F18" s="392"/>
      <c r="G18" s="224">
        <f t="shared" si="0"/>
        <v>0</v>
      </c>
      <c r="H18" s="164">
        <f t="shared" ref="H18:H27" si="8">H17</f>
        <v>0</v>
      </c>
      <c r="I18" s="217">
        <f t="shared" si="1"/>
        <v>0</v>
      </c>
      <c r="J18" s="146">
        <f t="shared" si="5"/>
        <v>0</v>
      </c>
      <c r="K18" s="23"/>
      <c r="L18" s="165">
        <f t="shared" ref="L18:L27" si="9">L17</f>
        <v>0</v>
      </c>
      <c r="M18" s="88">
        <f t="shared" si="2"/>
        <v>0</v>
      </c>
      <c r="N18" s="24"/>
      <c r="O18" s="165">
        <f t="shared" ref="O18:O27" si="10">O17</f>
        <v>0</v>
      </c>
      <c r="P18" s="89">
        <f t="shared" si="6"/>
        <v>0</v>
      </c>
      <c r="Q18" s="329"/>
      <c r="R18" s="331"/>
      <c r="S18" s="333"/>
      <c r="T18" s="87">
        <f t="shared" si="3"/>
        <v>0</v>
      </c>
      <c r="U18" s="25">
        <f t="shared" si="4"/>
        <v>0</v>
      </c>
      <c r="V18" s="347"/>
      <c r="W18" s="344"/>
    </row>
    <row r="19" spans="2:25" ht="20.100000000000001" customHeight="1" x14ac:dyDescent="0.15">
      <c r="B19" s="325"/>
      <c r="C19" s="60">
        <v>7</v>
      </c>
      <c r="D19" s="35">
        <f>[2]別紙2!$E$20</f>
        <v>2080</v>
      </c>
      <c r="E19" s="163">
        <f t="shared" si="7"/>
        <v>0</v>
      </c>
      <c r="F19" s="392"/>
      <c r="G19" s="224">
        <f t="shared" si="0"/>
        <v>0</v>
      </c>
      <c r="H19" s="164">
        <f t="shared" si="8"/>
        <v>0</v>
      </c>
      <c r="I19" s="217">
        <f t="shared" si="1"/>
        <v>0</v>
      </c>
      <c r="J19" s="146">
        <f t="shared" si="5"/>
        <v>0</v>
      </c>
      <c r="K19" s="23"/>
      <c r="L19" s="164">
        <f t="shared" si="9"/>
        <v>0</v>
      </c>
      <c r="M19" s="88">
        <f t="shared" si="2"/>
        <v>0</v>
      </c>
      <c r="N19" s="24"/>
      <c r="O19" s="164">
        <f t="shared" si="10"/>
        <v>0</v>
      </c>
      <c r="P19" s="89">
        <f t="shared" si="6"/>
        <v>0</v>
      </c>
      <c r="Q19" s="126"/>
      <c r="R19" s="170">
        <f>'様式5-１電力料金総価'!J13</f>
        <v>0</v>
      </c>
      <c r="S19" s="90">
        <f>TRUNC(Q19*R19,4)</f>
        <v>0</v>
      </c>
      <c r="T19" s="87">
        <f t="shared" si="3"/>
        <v>0</v>
      </c>
      <c r="U19" s="25">
        <f t="shared" si="4"/>
        <v>0</v>
      </c>
      <c r="V19" s="347"/>
      <c r="W19" s="344"/>
    </row>
    <row r="20" spans="2:25" ht="20.100000000000001" customHeight="1" x14ac:dyDescent="0.15">
      <c r="B20" s="325"/>
      <c r="C20" s="60">
        <v>8</v>
      </c>
      <c r="D20" s="35">
        <f>[2]別紙2!$E$20</f>
        <v>2080</v>
      </c>
      <c r="E20" s="163">
        <f t="shared" si="7"/>
        <v>0</v>
      </c>
      <c r="F20" s="392"/>
      <c r="G20" s="224">
        <f t="shared" si="0"/>
        <v>0</v>
      </c>
      <c r="H20" s="164">
        <f t="shared" si="8"/>
        <v>0</v>
      </c>
      <c r="I20" s="217">
        <f t="shared" si="1"/>
        <v>0</v>
      </c>
      <c r="J20" s="146">
        <f t="shared" si="5"/>
        <v>0</v>
      </c>
      <c r="K20" s="23"/>
      <c r="L20" s="165">
        <f t="shared" si="9"/>
        <v>0</v>
      </c>
      <c r="M20" s="88">
        <f t="shared" si="2"/>
        <v>0</v>
      </c>
      <c r="N20" s="24"/>
      <c r="O20" s="165">
        <f t="shared" si="10"/>
        <v>0</v>
      </c>
      <c r="P20" s="89">
        <f t="shared" si="6"/>
        <v>0</v>
      </c>
      <c r="Q20" s="126"/>
      <c r="R20" s="165">
        <f t="shared" ref="R20:R21" si="11">R19</f>
        <v>0</v>
      </c>
      <c r="S20" s="90">
        <f>TRUNC(Q20*R20,4)</f>
        <v>0</v>
      </c>
      <c r="T20" s="87">
        <f t="shared" si="3"/>
        <v>0</v>
      </c>
      <c r="U20" s="25">
        <f t="shared" si="4"/>
        <v>0</v>
      </c>
      <c r="V20" s="347"/>
      <c r="W20" s="344"/>
    </row>
    <row r="21" spans="2:25" ht="20.100000000000001" customHeight="1" thickBot="1" x14ac:dyDescent="0.2">
      <c r="B21" s="325"/>
      <c r="C21" s="60">
        <v>9</v>
      </c>
      <c r="D21" s="34">
        <f>[2]別紙2!$E$20</f>
        <v>2080</v>
      </c>
      <c r="E21" s="163">
        <f t="shared" si="7"/>
        <v>0</v>
      </c>
      <c r="F21" s="392"/>
      <c r="G21" s="224">
        <f>TRUNC((D21*E21)/2,4)</f>
        <v>0</v>
      </c>
      <c r="H21" s="164">
        <f t="shared" si="8"/>
        <v>0</v>
      </c>
      <c r="I21" s="217">
        <f t="shared" si="1"/>
        <v>0</v>
      </c>
      <c r="J21" s="146">
        <f t="shared" si="5"/>
        <v>0</v>
      </c>
      <c r="K21" s="21"/>
      <c r="L21" s="164">
        <f t="shared" si="9"/>
        <v>0</v>
      </c>
      <c r="M21" s="88">
        <f t="shared" si="2"/>
        <v>0</v>
      </c>
      <c r="N21" s="22"/>
      <c r="O21" s="164">
        <f t="shared" si="10"/>
        <v>0</v>
      </c>
      <c r="P21" s="89">
        <f t="shared" si="6"/>
        <v>0</v>
      </c>
      <c r="Q21" s="127"/>
      <c r="R21" s="166">
        <f t="shared" si="11"/>
        <v>0</v>
      </c>
      <c r="S21" s="90">
        <f>TRUNC(Q21*R21,4)</f>
        <v>0</v>
      </c>
      <c r="T21" s="87">
        <f t="shared" si="3"/>
        <v>0</v>
      </c>
      <c r="U21" s="25">
        <f t="shared" si="4"/>
        <v>0</v>
      </c>
      <c r="V21" s="347"/>
      <c r="W21" s="344"/>
      <c r="Y21" s="10"/>
    </row>
    <row r="22" spans="2:25" ht="20.100000000000001" customHeight="1" x14ac:dyDescent="0.15">
      <c r="B22" s="325"/>
      <c r="C22" s="60">
        <v>10</v>
      </c>
      <c r="D22" s="34">
        <f>[2]別紙2!$E$20</f>
        <v>2080</v>
      </c>
      <c r="E22" s="163">
        <f t="shared" si="7"/>
        <v>0</v>
      </c>
      <c r="F22" s="99" t="s">
        <v>10</v>
      </c>
      <c r="G22" s="224">
        <f>TRUNC(D22*E22*0.85,4)</f>
        <v>0</v>
      </c>
      <c r="H22" s="164">
        <f t="shared" si="8"/>
        <v>0</v>
      </c>
      <c r="I22" s="217">
        <f t="shared" si="1"/>
        <v>0</v>
      </c>
      <c r="J22" s="146">
        <f t="shared" si="5"/>
        <v>0</v>
      </c>
      <c r="K22" s="21">
        <v>82200</v>
      </c>
      <c r="L22" s="165">
        <f t="shared" si="9"/>
        <v>0</v>
      </c>
      <c r="M22" s="141">
        <f>TRUNC(K22*L22,4)</f>
        <v>0</v>
      </c>
      <c r="N22" s="22">
        <v>81100</v>
      </c>
      <c r="O22" s="165">
        <f t="shared" si="10"/>
        <v>0</v>
      </c>
      <c r="P22" s="143">
        <f>TRUNC(N22*O22,4)</f>
        <v>0</v>
      </c>
      <c r="Q22" s="345"/>
      <c r="R22" s="345"/>
      <c r="S22" s="345"/>
      <c r="T22" s="145">
        <f t="shared" si="3"/>
        <v>0</v>
      </c>
      <c r="U22" s="25">
        <f>INT(J22+T22)</f>
        <v>0</v>
      </c>
      <c r="V22" s="347"/>
      <c r="W22" s="344"/>
    </row>
    <row r="23" spans="2:25" ht="20.100000000000001" customHeight="1" x14ac:dyDescent="0.15">
      <c r="B23" s="325"/>
      <c r="C23" s="60">
        <v>11</v>
      </c>
      <c r="D23" s="34">
        <f>[2]別紙2!$E$20</f>
        <v>2080</v>
      </c>
      <c r="E23" s="164">
        <f t="shared" si="7"/>
        <v>0</v>
      </c>
      <c r="F23" s="388"/>
      <c r="G23" s="224">
        <f>TRUNC((D23*E23)/2,4)</f>
        <v>0</v>
      </c>
      <c r="H23" s="164">
        <f t="shared" si="8"/>
        <v>0</v>
      </c>
      <c r="I23" s="218">
        <f t="shared" si="1"/>
        <v>0</v>
      </c>
      <c r="J23" s="146">
        <f t="shared" si="5"/>
        <v>0</v>
      </c>
      <c r="K23" s="21"/>
      <c r="L23" s="164">
        <f t="shared" si="9"/>
        <v>0</v>
      </c>
      <c r="M23" s="141">
        <f t="shared" si="2"/>
        <v>0</v>
      </c>
      <c r="N23" s="22"/>
      <c r="O23" s="164">
        <f t="shared" si="10"/>
        <v>0</v>
      </c>
      <c r="P23" s="143">
        <f t="shared" si="6"/>
        <v>0</v>
      </c>
      <c r="Q23" s="330"/>
      <c r="R23" s="330"/>
      <c r="S23" s="330"/>
      <c r="T23" s="145">
        <f t="shared" si="3"/>
        <v>0</v>
      </c>
      <c r="U23" s="40">
        <f t="shared" si="4"/>
        <v>0</v>
      </c>
      <c r="V23" s="347"/>
      <c r="W23" s="344"/>
    </row>
    <row r="24" spans="2:25" ht="20.100000000000001" customHeight="1" x14ac:dyDescent="0.15">
      <c r="B24" s="327"/>
      <c r="C24" s="60">
        <v>12</v>
      </c>
      <c r="D24" s="117">
        <f>[2]別紙2!$E$20</f>
        <v>2080</v>
      </c>
      <c r="E24" s="165">
        <f t="shared" si="7"/>
        <v>0</v>
      </c>
      <c r="F24" s="389"/>
      <c r="G24" s="225">
        <f t="shared" ref="G24:G25" si="12">TRUNC((D24*E24)/2,4)</f>
        <v>0</v>
      </c>
      <c r="H24" s="169">
        <f t="shared" si="8"/>
        <v>0</v>
      </c>
      <c r="I24" s="219">
        <f t="shared" ref="I24:I27" si="13">TRUNC(D24*H24,4)</f>
        <v>0</v>
      </c>
      <c r="J24" s="146">
        <f t="shared" si="5"/>
        <v>0</v>
      </c>
      <c r="K24" s="118"/>
      <c r="L24" s="169">
        <f t="shared" si="9"/>
        <v>0</v>
      </c>
      <c r="M24" s="142">
        <f t="shared" ref="M24:M27" si="14">TRUNC(K24*L24,4)</f>
        <v>0</v>
      </c>
      <c r="N24" s="116"/>
      <c r="O24" s="169">
        <f t="shared" si="10"/>
        <v>0</v>
      </c>
      <c r="P24" s="144">
        <f t="shared" ref="P24:P27" si="15">TRUNC(N24*O24,4)</f>
        <v>0</v>
      </c>
      <c r="Q24" s="330"/>
      <c r="R24" s="330"/>
      <c r="S24" s="330"/>
      <c r="T24" s="145">
        <f t="shared" si="3"/>
        <v>0</v>
      </c>
      <c r="U24" s="25">
        <f t="shared" ref="U24:U27" si="16">INT(J24+T24)</f>
        <v>0</v>
      </c>
      <c r="V24" s="91"/>
      <c r="W24" s="92"/>
      <c r="Y24" s="10"/>
    </row>
    <row r="25" spans="2:25" ht="20.100000000000001" customHeight="1" x14ac:dyDescent="0.15">
      <c r="B25" s="324" t="s">
        <v>152</v>
      </c>
      <c r="C25" s="60">
        <v>1</v>
      </c>
      <c r="D25" s="34">
        <f>[2]別紙2!$E$20</f>
        <v>2080</v>
      </c>
      <c r="E25" s="163">
        <f t="shared" si="7"/>
        <v>0</v>
      </c>
      <c r="F25" s="390"/>
      <c r="G25" s="225">
        <f t="shared" si="12"/>
        <v>0</v>
      </c>
      <c r="H25" s="164">
        <f t="shared" si="8"/>
        <v>0</v>
      </c>
      <c r="I25" s="217">
        <f t="shared" si="13"/>
        <v>0</v>
      </c>
      <c r="J25" s="146">
        <f t="shared" si="5"/>
        <v>0</v>
      </c>
      <c r="L25" s="164">
        <f t="shared" si="9"/>
        <v>0</v>
      </c>
      <c r="M25" s="141">
        <f>TRUNC(K25*L25,4)</f>
        <v>0</v>
      </c>
      <c r="N25" s="22"/>
      <c r="O25" s="164">
        <f t="shared" si="10"/>
        <v>0</v>
      </c>
      <c r="P25" s="143">
        <f>TRUNC(N25*O25,4)</f>
        <v>0</v>
      </c>
      <c r="Q25" s="330"/>
      <c r="R25" s="330"/>
      <c r="S25" s="330"/>
      <c r="T25" s="145">
        <f t="shared" si="3"/>
        <v>0</v>
      </c>
      <c r="U25" s="25">
        <f>INT(J25+T25)</f>
        <v>0</v>
      </c>
      <c r="V25" s="91"/>
      <c r="W25" s="92"/>
    </row>
    <row r="26" spans="2:25" ht="20.100000000000001" customHeight="1" x14ac:dyDescent="0.15">
      <c r="B26" s="325"/>
      <c r="C26" s="60">
        <v>2</v>
      </c>
      <c r="D26" s="34">
        <f>[2]別紙2!$E$20</f>
        <v>2080</v>
      </c>
      <c r="E26" s="163">
        <f t="shared" si="7"/>
        <v>0</v>
      </c>
      <c r="F26" s="194" t="s">
        <v>10</v>
      </c>
      <c r="G26" s="224">
        <f>TRUNC(D26*E26*0.85,4)</f>
        <v>0</v>
      </c>
      <c r="H26" s="163">
        <f t="shared" si="8"/>
        <v>0</v>
      </c>
      <c r="I26" s="220">
        <f t="shared" si="13"/>
        <v>0</v>
      </c>
      <c r="J26" s="146">
        <f>ROUNDDOWN(SUM(G26,I26),2)</f>
        <v>0</v>
      </c>
      <c r="K26" s="21">
        <v>271600</v>
      </c>
      <c r="L26" s="165">
        <f t="shared" si="9"/>
        <v>0</v>
      </c>
      <c r="M26" s="141">
        <f>TRUNC(K26*L26,4)</f>
        <v>0</v>
      </c>
      <c r="N26" s="22">
        <v>297800</v>
      </c>
      <c r="O26" s="165">
        <f t="shared" si="10"/>
        <v>0</v>
      </c>
      <c r="P26" s="143">
        <f>TRUNC(N26*O26,4)</f>
        <v>0</v>
      </c>
      <c r="Q26" s="330"/>
      <c r="R26" s="330"/>
      <c r="S26" s="330"/>
      <c r="T26" s="145">
        <f>ROUNDDOWN(M26+P26+S26,2)</f>
        <v>0</v>
      </c>
      <c r="U26" s="25">
        <f>INT(J26+T26)</f>
        <v>0</v>
      </c>
      <c r="V26" s="91"/>
      <c r="W26" s="92"/>
    </row>
    <row r="27" spans="2:25" ht="20.100000000000001" customHeight="1" thickBot="1" x14ac:dyDescent="0.2">
      <c r="B27" s="326"/>
      <c r="C27" s="60">
        <v>3</v>
      </c>
      <c r="D27" s="36">
        <f>[2]別紙2!$E$20</f>
        <v>2080</v>
      </c>
      <c r="E27" s="166">
        <f t="shared" si="7"/>
        <v>0</v>
      </c>
      <c r="F27" s="193"/>
      <c r="G27" s="226">
        <f>TRUNC((D27*E27)/2,4)</f>
        <v>0</v>
      </c>
      <c r="H27" s="166">
        <f t="shared" si="8"/>
        <v>0</v>
      </c>
      <c r="I27" s="221">
        <f t="shared" si="13"/>
        <v>0</v>
      </c>
      <c r="J27" s="172">
        <f t="shared" si="5"/>
        <v>0</v>
      </c>
      <c r="K27" s="21"/>
      <c r="L27" s="166">
        <f t="shared" si="9"/>
        <v>0</v>
      </c>
      <c r="M27" s="88">
        <f t="shared" si="14"/>
        <v>0</v>
      </c>
      <c r="N27" s="22"/>
      <c r="O27" s="166">
        <f t="shared" si="10"/>
        <v>0</v>
      </c>
      <c r="P27" s="89">
        <f t="shared" si="15"/>
        <v>0</v>
      </c>
      <c r="Q27" s="346"/>
      <c r="R27" s="346"/>
      <c r="S27" s="346"/>
      <c r="T27" s="87">
        <f t="shared" si="3"/>
        <v>0</v>
      </c>
      <c r="U27" s="40">
        <f t="shared" si="16"/>
        <v>0</v>
      </c>
      <c r="V27" s="91"/>
      <c r="W27" s="92"/>
    </row>
    <row r="28" spans="2:25" ht="47.25" customHeight="1" thickTop="1" thickBot="1" x14ac:dyDescent="0.2">
      <c r="B28" s="11" t="s">
        <v>8</v>
      </c>
      <c r="C28" s="12"/>
      <c r="D28" s="13"/>
      <c r="E28" s="37"/>
      <c r="F28" s="20"/>
      <c r="G28" s="37"/>
      <c r="H28" s="55"/>
      <c r="I28" s="37"/>
      <c r="J28" s="14"/>
      <c r="K28" s="26">
        <f>SUM(K16:K27)</f>
        <v>353800</v>
      </c>
      <c r="L28" s="37"/>
      <c r="M28" s="15"/>
      <c r="N28" s="26">
        <f>SUM(N16:N27)</f>
        <v>378900</v>
      </c>
      <c r="O28" s="37"/>
      <c r="P28" s="15"/>
      <c r="Q28" s="175">
        <f>SUM(Q16:Q23)</f>
        <v>0</v>
      </c>
      <c r="R28" s="174"/>
      <c r="S28" s="15"/>
      <c r="T28" s="39"/>
      <c r="U28" s="62">
        <f>SUM(U16:U27)</f>
        <v>0</v>
      </c>
      <c r="V28" s="46" t="s">
        <v>133</v>
      </c>
      <c r="W28" s="44"/>
    </row>
    <row r="29" spans="2:25" ht="47.25" customHeight="1" x14ac:dyDescent="0.15">
      <c r="B29" s="76"/>
      <c r="C29" s="77"/>
      <c r="D29" s="78"/>
      <c r="E29" s="78"/>
      <c r="F29" s="78"/>
      <c r="G29" s="78"/>
      <c r="H29" s="78"/>
      <c r="I29" s="78"/>
      <c r="J29" s="79"/>
      <c r="K29" s="80"/>
      <c r="L29" s="78"/>
      <c r="M29" s="79"/>
      <c r="N29" s="80"/>
      <c r="O29" s="78"/>
      <c r="P29" s="79"/>
      <c r="Q29" s="80"/>
      <c r="R29" s="78"/>
      <c r="S29" s="79"/>
      <c r="T29" s="79"/>
      <c r="U29" s="81"/>
      <c r="V29" s="82"/>
      <c r="W29" s="83"/>
    </row>
    <row r="30" spans="2:25" ht="33.75" customHeight="1" x14ac:dyDescent="0.15">
      <c r="B30" s="76"/>
      <c r="C30" s="77"/>
      <c r="D30" s="78"/>
      <c r="E30" s="78"/>
      <c r="F30" s="78"/>
      <c r="G30" s="78"/>
      <c r="H30" s="78"/>
      <c r="I30" s="78"/>
      <c r="J30" s="79"/>
      <c r="K30" s="80"/>
      <c r="L30" s="78"/>
      <c r="M30" s="79"/>
      <c r="N30" s="72"/>
      <c r="O30" s="72"/>
      <c r="P30" s="72"/>
      <c r="Q30" s="72"/>
      <c r="R30" s="72"/>
      <c r="S30" s="72"/>
      <c r="T30" s="79"/>
      <c r="U30" s="81"/>
      <c r="V30" s="85"/>
      <c r="W30" s="83"/>
    </row>
    <row r="31" spans="2:25" ht="15.75" customHeight="1" x14ac:dyDescent="0.15">
      <c r="B31" s="16"/>
      <c r="N31" s="72"/>
      <c r="O31" s="72"/>
      <c r="P31" s="72"/>
      <c r="Q31" s="72"/>
      <c r="R31" s="72"/>
      <c r="S31" s="72"/>
      <c r="V31" s="84"/>
      <c r="W31" s="43"/>
      <c r="Y31" s="31"/>
    </row>
    <row r="32" spans="2:25" s="1" customFormat="1" ht="20.100000000000001" customHeight="1" x14ac:dyDescent="0.15">
      <c r="C32" s="73"/>
      <c r="D32" s="179" t="s">
        <v>99</v>
      </c>
      <c r="M32" s="189"/>
      <c r="N32" s="189"/>
      <c r="O32" s="189"/>
      <c r="P32" s="189"/>
      <c r="Q32" s="189"/>
    </row>
    <row r="33" spans="3:21" s="63" customFormat="1" ht="20.100000000000001" customHeight="1" x14ac:dyDescent="0.15">
      <c r="D33" s="73" t="s">
        <v>105</v>
      </c>
      <c r="E33" s="69"/>
      <c r="F33" s="69"/>
      <c r="G33" s="69"/>
      <c r="H33" s="69"/>
      <c r="L33" s="73"/>
      <c r="M33" s="189"/>
      <c r="N33" s="189"/>
      <c r="O33" s="189"/>
      <c r="P33" s="189"/>
      <c r="Q33" s="189"/>
    </row>
    <row r="34" spans="3:21" s="63" customFormat="1" ht="20.100000000000001" customHeight="1" x14ac:dyDescent="0.15">
      <c r="D34" s="73" t="s">
        <v>141</v>
      </c>
      <c r="E34" s="70"/>
      <c r="F34" s="70"/>
      <c r="G34" s="70"/>
      <c r="H34" s="70"/>
      <c r="L34" s="73"/>
    </row>
    <row r="35" spans="3:21" s="63" customFormat="1" ht="20.100000000000001" customHeight="1" x14ac:dyDescent="0.15">
      <c r="C35" s="73"/>
      <c r="D35" s="67" t="s">
        <v>110</v>
      </c>
      <c r="E35" s="74"/>
      <c r="F35" s="74"/>
      <c r="G35" s="74"/>
      <c r="H35" s="74"/>
      <c r="I35" s="74"/>
      <c r="J35" s="74"/>
      <c r="K35" s="74"/>
      <c r="L35" s="67"/>
      <c r="M35" s="70"/>
      <c r="U35" s="71"/>
    </row>
    <row r="36" spans="3:21" s="63" customFormat="1" ht="20.100000000000001" customHeight="1" x14ac:dyDescent="0.15">
      <c r="D36" s="73" t="s">
        <v>111</v>
      </c>
      <c r="E36" s="70"/>
      <c r="F36" s="70"/>
      <c r="G36" s="70"/>
      <c r="H36" s="70"/>
      <c r="L36" s="73"/>
    </row>
    <row r="37" spans="3:21" ht="20.100000000000001" customHeight="1" x14ac:dyDescent="0.15">
      <c r="D37" s="73" t="s">
        <v>117</v>
      </c>
      <c r="L37" s="73"/>
    </row>
    <row r="38" spans="3:21" s="63" customFormat="1" ht="20.100000000000001" customHeight="1" x14ac:dyDescent="0.15">
      <c r="D38" s="67" t="s">
        <v>112</v>
      </c>
      <c r="E38" s="70"/>
      <c r="F38" s="70"/>
      <c r="G38" s="70"/>
      <c r="H38" s="70"/>
      <c r="L38" s="67"/>
    </row>
    <row r="39" spans="3:21" s="63" customFormat="1" ht="20.100000000000001" customHeight="1" x14ac:dyDescent="0.15">
      <c r="D39" s="67" t="s">
        <v>113</v>
      </c>
      <c r="E39" s="64"/>
      <c r="F39" s="64"/>
      <c r="G39" s="64"/>
      <c r="H39" s="64"/>
      <c r="L39" s="67"/>
    </row>
    <row r="40" spans="3:21" s="72" customFormat="1" ht="20.100000000000001" customHeight="1" x14ac:dyDescent="0.15">
      <c r="D40" s="67" t="s">
        <v>114</v>
      </c>
      <c r="E40" s="64"/>
      <c r="F40" s="64"/>
      <c r="G40" s="64"/>
      <c r="H40" s="64"/>
      <c r="L40" s="67"/>
    </row>
    <row r="41" spans="3:21" s="1" customFormat="1" ht="18" customHeight="1" x14ac:dyDescent="0.15">
      <c r="C41" s="2"/>
      <c r="D41" s="67"/>
      <c r="E41" s="51"/>
      <c r="F41" s="51"/>
      <c r="G41" s="51"/>
      <c r="H41" s="51"/>
      <c r="I41" s="51"/>
      <c r="J41" s="51"/>
      <c r="K41" s="51"/>
      <c r="L41" s="51"/>
    </row>
    <row r="42" spans="3:21" s="1" customFormat="1" ht="18" customHeight="1" x14ac:dyDescent="0.15">
      <c r="C42" s="2"/>
      <c r="D42" s="51"/>
      <c r="E42" s="51"/>
      <c r="F42" s="51"/>
      <c r="G42" s="51"/>
      <c r="H42" s="51"/>
      <c r="I42" s="51"/>
      <c r="J42" s="51"/>
      <c r="K42" s="51"/>
      <c r="L42" s="51"/>
    </row>
    <row r="43" spans="3:21" s="1" customFormat="1" ht="18" customHeight="1" x14ac:dyDescent="0.15">
      <c r="C43" s="2"/>
      <c r="D43" s="51"/>
      <c r="E43" s="51"/>
      <c r="F43" s="51"/>
      <c r="G43" s="51"/>
      <c r="H43" s="51"/>
      <c r="I43" s="51"/>
      <c r="J43" s="51"/>
      <c r="K43" s="51"/>
      <c r="L43" s="51"/>
    </row>
    <row r="44" spans="3:21" s="1" customFormat="1" ht="18" customHeight="1" x14ac:dyDescent="0.15">
      <c r="C44" s="2"/>
      <c r="D44" s="51"/>
      <c r="E44" s="51"/>
      <c r="F44" s="51"/>
      <c r="G44" s="51"/>
      <c r="H44" s="51"/>
      <c r="I44" s="51"/>
      <c r="J44" s="51"/>
      <c r="K44" s="51"/>
      <c r="L44" s="51"/>
    </row>
  </sheetData>
  <sheetProtection selectLockedCells="1"/>
  <mergeCells count="28">
    <mergeCell ref="B8:V8"/>
    <mergeCell ref="B12:C14"/>
    <mergeCell ref="D12:J12"/>
    <mergeCell ref="F16:F21"/>
    <mergeCell ref="Q16:Q18"/>
    <mergeCell ref="R16:R18"/>
    <mergeCell ref="K12:T12"/>
    <mergeCell ref="J13:J14"/>
    <mergeCell ref="K13:M13"/>
    <mergeCell ref="N13:P13"/>
    <mergeCell ref="D13:G13"/>
    <mergeCell ref="H13:I13"/>
    <mergeCell ref="G14:G15"/>
    <mergeCell ref="I14:I15"/>
    <mergeCell ref="B16:B24"/>
    <mergeCell ref="V16:V23"/>
    <mergeCell ref="W16:W23"/>
    <mergeCell ref="V12:V14"/>
    <mergeCell ref="Q13:S13"/>
    <mergeCell ref="T13:T14"/>
    <mergeCell ref="W12:W13"/>
    <mergeCell ref="U12:U14"/>
    <mergeCell ref="S16:S18"/>
    <mergeCell ref="B25:B27"/>
    <mergeCell ref="Q22:Q27"/>
    <mergeCell ref="F23:F25"/>
    <mergeCell ref="R22:R27"/>
    <mergeCell ref="S22:S27"/>
  </mergeCells>
  <phoneticPr fontId="1"/>
  <pageMargins left="0.39370078740157483" right="0.39370078740157483" top="0.19685039370078741" bottom="0.19685039370078741" header="0.51181102362204722" footer="0.51181102362204722"/>
  <pageSetup paperSize="9" scale="64" orientation="landscape" cellComments="asDisplayed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DCE582-4887-4251-AF30-EA88578D16F3}">
  <dimension ref="B2:V44"/>
  <sheetViews>
    <sheetView showGridLines="0" showZeros="0" view="pageBreakPreview" topLeftCell="B4" zoomScale="85" zoomScaleNormal="70" zoomScaleSheetLayoutView="85" workbookViewId="0">
      <selection activeCell="B28" sqref="B28"/>
    </sheetView>
  </sheetViews>
  <sheetFormatPr defaultColWidth="9" defaultRowHeight="13.5" x14ac:dyDescent="0.15"/>
  <cols>
    <col min="1" max="1" width="1.125" style="2" customWidth="1"/>
    <col min="2" max="2" width="4.75" style="2" customWidth="1"/>
    <col min="3" max="3" width="6.5" style="2" customWidth="1"/>
    <col min="4" max="17" width="12.125" style="2" customWidth="1"/>
    <col min="18" max="18" width="20.5" style="2" customWidth="1"/>
    <col min="19" max="19" width="17.125" style="2" customWidth="1"/>
    <col min="20" max="20" width="18.5" style="2" customWidth="1"/>
    <col min="21" max="21" width="3.5" style="2" customWidth="1"/>
    <col min="22" max="22" width="10" style="2" customWidth="1"/>
    <col min="23" max="23" width="9" style="2"/>
    <col min="24" max="25" width="10.5" style="2" customWidth="1"/>
    <col min="26" max="16384" width="9" style="2"/>
  </cols>
  <sheetData>
    <row r="2" spans="2:20" ht="17.25" x14ac:dyDescent="0.2">
      <c r="B2" s="75" t="s">
        <v>74</v>
      </c>
    </row>
    <row r="3" spans="2:20" ht="17.25" x14ac:dyDescent="0.2">
      <c r="B3" s="3" t="s">
        <v>46</v>
      </c>
      <c r="C3" s="4"/>
      <c r="D3" s="4"/>
      <c r="E3" s="4"/>
      <c r="G3" s="4"/>
      <c r="H3" s="4"/>
      <c r="I3" s="4"/>
      <c r="L3" s="4"/>
      <c r="O3" s="4"/>
    </row>
    <row r="4" spans="2:20" ht="17.25" x14ac:dyDescent="0.2">
      <c r="B4" s="3"/>
      <c r="C4" s="4"/>
      <c r="D4" s="4"/>
      <c r="E4" s="4"/>
      <c r="G4" s="4"/>
      <c r="H4" s="4"/>
      <c r="I4" s="4"/>
      <c r="L4" s="4"/>
      <c r="O4" s="4"/>
    </row>
    <row r="5" spans="2:20" ht="17.25" x14ac:dyDescent="0.2">
      <c r="B5" s="3"/>
      <c r="C5" s="4"/>
      <c r="D5" s="4"/>
      <c r="E5" s="4"/>
      <c r="G5" s="4"/>
      <c r="H5" s="4"/>
      <c r="I5" s="4"/>
      <c r="L5" s="4"/>
      <c r="O5" s="4"/>
    </row>
    <row r="6" spans="2:20" ht="17.25" x14ac:dyDescent="0.2">
      <c r="B6" s="3"/>
      <c r="C6" s="4"/>
      <c r="D6" s="4"/>
      <c r="E6" s="4"/>
      <c r="G6" s="4"/>
      <c r="H6" s="4"/>
      <c r="I6" s="4"/>
      <c r="L6" s="4"/>
      <c r="O6" s="4"/>
    </row>
    <row r="7" spans="2:20" ht="17.25" x14ac:dyDescent="0.2">
      <c r="B7" s="3"/>
      <c r="C7" s="4"/>
      <c r="D7" s="4"/>
      <c r="E7" s="4"/>
      <c r="G7" s="4"/>
      <c r="H7" s="4"/>
      <c r="I7" s="4"/>
      <c r="L7" s="4"/>
      <c r="O7" s="4"/>
    </row>
    <row r="8" spans="2:20" ht="17.25" x14ac:dyDescent="0.2">
      <c r="B8" s="373" t="s">
        <v>37</v>
      </c>
      <c r="C8" s="373"/>
      <c r="D8" s="373"/>
      <c r="E8" s="373"/>
      <c r="F8" s="373"/>
      <c r="G8" s="373"/>
      <c r="H8" s="373"/>
      <c r="I8" s="373"/>
      <c r="J8" s="373"/>
      <c r="K8" s="373"/>
      <c r="L8" s="373"/>
      <c r="M8" s="373"/>
      <c r="N8" s="373"/>
      <c r="O8" s="373"/>
      <c r="P8" s="373"/>
      <c r="Q8" s="373"/>
      <c r="R8" s="373"/>
      <c r="S8" s="373"/>
    </row>
    <row r="9" spans="2:20" ht="17.25" x14ac:dyDescent="0.2">
      <c r="B9" s="5"/>
      <c r="C9" s="4"/>
      <c r="D9" s="4"/>
      <c r="E9" s="4"/>
      <c r="G9" s="4"/>
      <c r="H9" s="4"/>
      <c r="I9" s="4"/>
      <c r="K9" s="108"/>
      <c r="L9" s="108"/>
      <c r="M9" s="108"/>
      <c r="O9" s="4"/>
      <c r="P9" s="104"/>
      <c r="Q9" s="104"/>
      <c r="R9" s="104"/>
      <c r="S9" s="104"/>
    </row>
    <row r="10" spans="2:20" ht="17.25" x14ac:dyDescent="0.2">
      <c r="B10" s="5"/>
      <c r="C10" s="4"/>
      <c r="D10" s="4"/>
      <c r="E10" s="4"/>
      <c r="G10" s="4"/>
      <c r="H10" s="4"/>
      <c r="I10" s="4"/>
      <c r="L10" s="4"/>
      <c r="O10" s="4"/>
      <c r="P10" s="115"/>
      <c r="Q10" s="29"/>
      <c r="R10" s="115"/>
      <c r="S10" s="52"/>
    </row>
    <row r="11" spans="2:20" ht="17.25" x14ac:dyDescent="0.2">
      <c r="B11" s="5"/>
      <c r="C11" s="4"/>
      <c r="D11" s="4"/>
      <c r="E11" s="4"/>
      <c r="G11" s="4"/>
      <c r="H11" s="4"/>
      <c r="I11" s="4"/>
      <c r="L11" s="4"/>
      <c r="O11" s="4"/>
      <c r="T11" s="41"/>
    </row>
    <row r="12" spans="2:20" ht="27" customHeight="1" x14ac:dyDescent="0.15">
      <c r="B12" s="366" t="s">
        <v>1</v>
      </c>
      <c r="C12" s="367"/>
      <c r="D12" s="369" t="s">
        <v>2</v>
      </c>
      <c r="E12" s="369"/>
      <c r="F12" s="369"/>
      <c r="G12" s="369"/>
      <c r="H12" s="369"/>
      <c r="I12" s="358"/>
      <c r="J12" s="358"/>
      <c r="K12" s="370" t="s">
        <v>3</v>
      </c>
      <c r="L12" s="371"/>
      <c r="M12" s="371"/>
      <c r="N12" s="371"/>
      <c r="O12" s="371"/>
      <c r="P12" s="371"/>
      <c r="Q12" s="372"/>
      <c r="R12" s="353" t="s">
        <v>36</v>
      </c>
      <c r="S12" s="374"/>
      <c r="T12" s="348"/>
    </row>
    <row r="13" spans="2:20" ht="25.5" customHeight="1" x14ac:dyDescent="0.15">
      <c r="B13" s="368"/>
      <c r="C13" s="367"/>
      <c r="D13" s="349" t="s">
        <v>23</v>
      </c>
      <c r="E13" s="350"/>
      <c r="F13" s="350"/>
      <c r="G13" s="351"/>
      <c r="H13" s="352" t="s">
        <v>28</v>
      </c>
      <c r="I13" s="353"/>
      <c r="J13" s="354" t="s">
        <v>31</v>
      </c>
      <c r="K13" s="356" t="s">
        <v>43</v>
      </c>
      <c r="L13" s="357"/>
      <c r="M13" s="358"/>
      <c r="N13" s="359" t="s">
        <v>42</v>
      </c>
      <c r="O13" s="359"/>
      <c r="P13" s="359"/>
      <c r="Q13" s="360" t="s">
        <v>35</v>
      </c>
      <c r="R13" s="364"/>
      <c r="S13" s="375"/>
      <c r="T13" s="348"/>
    </row>
    <row r="14" spans="2:20" ht="45" customHeight="1" x14ac:dyDescent="0.15">
      <c r="B14" s="368"/>
      <c r="C14" s="367"/>
      <c r="D14" s="111" t="s">
        <v>25</v>
      </c>
      <c r="E14" s="112" t="s">
        <v>24</v>
      </c>
      <c r="F14" s="112" t="s">
        <v>26</v>
      </c>
      <c r="G14" s="362" t="s">
        <v>29</v>
      </c>
      <c r="H14" s="114" t="s">
        <v>27</v>
      </c>
      <c r="I14" s="362" t="s">
        <v>30</v>
      </c>
      <c r="J14" s="355"/>
      <c r="K14" s="17" t="s">
        <v>14</v>
      </c>
      <c r="L14" s="47" t="s">
        <v>38</v>
      </c>
      <c r="M14" s="111" t="s">
        <v>33</v>
      </c>
      <c r="N14" s="32" t="s">
        <v>14</v>
      </c>
      <c r="O14" s="47" t="s">
        <v>40</v>
      </c>
      <c r="P14" s="111" t="s">
        <v>34</v>
      </c>
      <c r="Q14" s="361"/>
      <c r="R14" s="365"/>
      <c r="S14" s="375"/>
      <c r="T14" s="42"/>
    </row>
    <row r="15" spans="2:20" ht="30" customHeight="1" thickBot="1" x14ac:dyDescent="0.2">
      <c r="B15" s="105" t="s">
        <v>4</v>
      </c>
      <c r="C15" s="106" t="s">
        <v>5</v>
      </c>
      <c r="D15" s="8" t="s">
        <v>9</v>
      </c>
      <c r="E15" s="33" t="s">
        <v>15</v>
      </c>
      <c r="F15" s="27"/>
      <c r="G15" s="363"/>
      <c r="H15" s="160" t="s">
        <v>15</v>
      </c>
      <c r="I15" s="383"/>
      <c r="J15" s="8" t="s">
        <v>6</v>
      </c>
      <c r="K15" s="38" t="s">
        <v>17</v>
      </c>
      <c r="L15" s="33" t="s">
        <v>13</v>
      </c>
      <c r="M15" s="48" t="s">
        <v>20</v>
      </c>
      <c r="N15" s="113" t="s">
        <v>18</v>
      </c>
      <c r="O15" s="65" t="s">
        <v>13</v>
      </c>
      <c r="P15" s="48" t="s">
        <v>22</v>
      </c>
      <c r="Q15" s="86" t="s">
        <v>6</v>
      </c>
      <c r="R15" s="9" t="s">
        <v>6</v>
      </c>
      <c r="S15" s="33"/>
      <c r="T15" s="45"/>
    </row>
    <row r="16" spans="2:20" ht="20.100000000000001" customHeight="1" x14ac:dyDescent="0.15">
      <c r="B16" s="324" t="s">
        <v>151</v>
      </c>
      <c r="C16" s="60">
        <v>4</v>
      </c>
      <c r="D16" s="34">
        <f>[2]別紙2!$E$23</f>
        <v>75</v>
      </c>
      <c r="E16" s="162">
        <f>'様式5-１電力料金総価'!F16</f>
        <v>0</v>
      </c>
      <c r="F16" s="99" t="s">
        <v>10</v>
      </c>
      <c r="G16" s="222">
        <f t="shared" ref="G16:G27" si="0">TRUNC(D16*E16*0.85,4)</f>
        <v>0</v>
      </c>
      <c r="H16" s="384"/>
      <c r="I16" s="386">
        <f t="shared" ref="I16" si="1">TRUNC(D16*H16,4)</f>
        <v>0</v>
      </c>
      <c r="J16" s="146">
        <f>ROUNDDOWN(SUM(G16,I16),2)</f>
        <v>0</v>
      </c>
      <c r="K16" s="21">
        <v>18400</v>
      </c>
      <c r="L16" s="162">
        <f>'様式5-１電力料金総価'!J17</f>
        <v>0</v>
      </c>
      <c r="M16" s="141">
        <f>TRUNC(K16*L16,4)</f>
        <v>0</v>
      </c>
      <c r="N16" s="328"/>
      <c r="O16" s="330"/>
      <c r="P16" s="332"/>
      <c r="Q16" s="147">
        <f>ROUNDDOWN(M16+P16,2)</f>
        <v>0</v>
      </c>
      <c r="R16" s="25">
        <f t="shared" ref="R16:R27" si="2">INT(J16+Q16)</f>
        <v>0</v>
      </c>
      <c r="S16" s="347"/>
      <c r="T16" s="344"/>
    </row>
    <row r="17" spans="2:22" ht="20.100000000000001" customHeight="1" x14ac:dyDescent="0.15">
      <c r="B17" s="325"/>
      <c r="C17" s="60">
        <v>5</v>
      </c>
      <c r="D17" s="34">
        <f>[2]別紙2!$E$23</f>
        <v>75</v>
      </c>
      <c r="E17" s="163">
        <f>E16</f>
        <v>0</v>
      </c>
      <c r="F17" s="99" t="s">
        <v>10</v>
      </c>
      <c r="G17" s="222">
        <f t="shared" si="0"/>
        <v>0</v>
      </c>
      <c r="H17" s="384"/>
      <c r="I17" s="386"/>
      <c r="J17" s="146">
        <f t="shared" ref="J17:J27" si="3">ROUNDDOWN(SUM(G17,I17),2)</f>
        <v>0</v>
      </c>
      <c r="K17" s="23">
        <v>18300</v>
      </c>
      <c r="L17" s="164">
        <f>L16</f>
        <v>0</v>
      </c>
      <c r="M17" s="141">
        <f>TRUNC(K17*L17,4)</f>
        <v>0</v>
      </c>
      <c r="N17" s="328"/>
      <c r="O17" s="330"/>
      <c r="P17" s="332"/>
      <c r="Q17" s="147">
        <f t="shared" ref="Q17:Q27" si="4">ROUNDDOWN(M17+P17,2)</f>
        <v>0</v>
      </c>
      <c r="R17" s="25">
        <f t="shared" si="2"/>
        <v>0</v>
      </c>
      <c r="S17" s="347"/>
      <c r="T17" s="344"/>
    </row>
    <row r="18" spans="2:22" ht="20.100000000000001" customHeight="1" thickBot="1" x14ac:dyDescent="0.2">
      <c r="B18" s="325"/>
      <c r="C18" s="60">
        <v>6</v>
      </c>
      <c r="D18" s="34">
        <f>[2]別紙2!$E$23</f>
        <v>75</v>
      </c>
      <c r="E18" s="163">
        <f t="shared" ref="E18:E26" si="5">E17</f>
        <v>0</v>
      </c>
      <c r="F18" s="99" t="s">
        <v>10</v>
      </c>
      <c r="G18" s="222">
        <f t="shared" si="0"/>
        <v>0</v>
      </c>
      <c r="H18" s="384"/>
      <c r="I18" s="386"/>
      <c r="J18" s="146">
        <f t="shared" si="3"/>
        <v>0</v>
      </c>
      <c r="K18" s="120">
        <v>18700</v>
      </c>
      <c r="L18" s="171">
        <f>L17</f>
        <v>0</v>
      </c>
      <c r="M18" s="141">
        <f>TRUNC(K18*L18,4)</f>
        <v>0</v>
      </c>
      <c r="N18" s="329"/>
      <c r="O18" s="331"/>
      <c r="P18" s="333"/>
      <c r="Q18" s="147">
        <f t="shared" si="4"/>
        <v>0</v>
      </c>
      <c r="R18" s="25">
        <f t="shared" si="2"/>
        <v>0</v>
      </c>
      <c r="S18" s="347"/>
      <c r="T18" s="344"/>
    </row>
    <row r="19" spans="2:22" ht="20.100000000000001" customHeight="1" x14ac:dyDescent="0.15">
      <c r="B19" s="325"/>
      <c r="C19" s="60">
        <v>7</v>
      </c>
      <c r="D19" s="34">
        <f>[2]別紙2!$E$23</f>
        <v>75</v>
      </c>
      <c r="E19" s="163">
        <f t="shared" si="5"/>
        <v>0</v>
      </c>
      <c r="F19" s="99" t="s">
        <v>10</v>
      </c>
      <c r="G19" s="222">
        <f t="shared" si="0"/>
        <v>0</v>
      </c>
      <c r="H19" s="384"/>
      <c r="I19" s="386"/>
      <c r="J19" s="146">
        <f t="shared" si="3"/>
        <v>0</v>
      </c>
      <c r="K19" s="340"/>
      <c r="L19" s="342"/>
      <c r="M19" s="342"/>
      <c r="N19" s="126">
        <v>19500</v>
      </c>
      <c r="O19" s="170">
        <f>'様式5-１電力料金総価'!J16</f>
        <v>0</v>
      </c>
      <c r="P19" s="143">
        <f>TRUNC(N19*O19,4)</f>
        <v>0</v>
      </c>
      <c r="Q19" s="147">
        <f t="shared" si="4"/>
        <v>0</v>
      </c>
      <c r="R19" s="25">
        <f t="shared" si="2"/>
        <v>0</v>
      </c>
      <c r="S19" s="347"/>
      <c r="T19" s="344"/>
    </row>
    <row r="20" spans="2:22" ht="20.100000000000001" customHeight="1" x14ac:dyDescent="0.15">
      <c r="B20" s="325"/>
      <c r="C20" s="60">
        <v>8</v>
      </c>
      <c r="D20" s="34">
        <f>[2]別紙2!$E$23</f>
        <v>75</v>
      </c>
      <c r="E20" s="163">
        <f t="shared" si="5"/>
        <v>0</v>
      </c>
      <c r="F20" s="99" t="s">
        <v>10</v>
      </c>
      <c r="G20" s="222">
        <f t="shared" si="0"/>
        <v>0</v>
      </c>
      <c r="H20" s="384"/>
      <c r="I20" s="386"/>
      <c r="J20" s="146">
        <f t="shared" si="3"/>
        <v>0</v>
      </c>
      <c r="K20" s="340"/>
      <c r="L20" s="342"/>
      <c r="M20" s="342"/>
      <c r="N20" s="126">
        <v>19500</v>
      </c>
      <c r="O20" s="165">
        <f t="shared" ref="O20:O21" si="6">O19</f>
        <v>0</v>
      </c>
      <c r="P20" s="143">
        <f>TRUNC(N20*O20,4)</f>
        <v>0</v>
      </c>
      <c r="Q20" s="147">
        <f t="shared" si="4"/>
        <v>0</v>
      </c>
      <c r="R20" s="25">
        <f t="shared" si="2"/>
        <v>0</v>
      </c>
      <c r="S20" s="347"/>
      <c r="T20" s="344"/>
    </row>
    <row r="21" spans="2:22" ht="20.100000000000001" customHeight="1" thickBot="1" x14ac:dyDescent="0.2">
      <c r="B21" s="325"/>
      <c r="C21" s="60">
        <v>9</v>
      </c>
      <c r="D21" s="34">
        <f>[2]別紙2!$E$23</f>
        <v>75</v>
      </c>
      <c r="E21" s="163">
        <f t="shared" si="5"/>
        <v>0</v>
      </c>
      <c r="F21" s="99" t="s">
        <v>10</v>
      </c>
      <c r="G21" s="222">
        <f t="shared" si="0"/>
        <v>0</v>
      </c>
      <c r="H21" s="384"/>
      <c r="I21" s="386"/>
      <c r="J21" s="146">
        <f t="shared" si="3"/>
        <v>0</v>
      </c>
      <c r="K21" s="341"/>
      <c r="L21" s="342"/>
      <c r="M21" s="343"/>
      <c r="N21" s="127">
        <v>18800</v>
      </c>
      <c r="O21" s="166">
        <f t="shared" si="6"/>
        <v>0</v>
      </c>
      <c r="P21" s="143">
        <f>TRUNC(N21*O21,4)</f>
        <v>0</v>
      </c>
      <c r="Q21" s="147">
        <f t="shared" si="4"/>
        <v>0</v>
      </c>
      <c r="R21" s="25">
        <f t="shared" si="2"/>
        <v>0</v>
      </c>
      <c r="S21" s="347"/>
      <c r="T21" s="344"/>
      <c r="V21" s="10"/>
    </row>
    <row r="22" spans="2:22" ht="20.100000000000001" customHeight="1" x14ac:dyDescent="0.15">
      <c r="B22" s="325"/>
      <c r="C22" s="60">
        <v>10</v>
      </c>
      <c r="D22" s="34">
        <f>[2]別紙2!$E$23</f>
        <v>75</v>
      </c>
      <c r="E22" s="163">
        <f t="shared" si="5"/>
        <v>0</v>
      </c>
      <c r="F22" s="99" t="s">
        <v>10</v>
      </c>
      <c r="G22" s="222">
        <f t="shared" si="0"/>
        <v>0</v>
      </c>
      <c r="H22" s="384"/>
      <c r="I22" s="386"/>
      <c r="J22" s="146">
        <f t="shared" si="3"/>
        <v>0</v>
      </c>
      <c r="K22" s="21">
        <v>19300</v>
      </c>
      <c r="L22" s="162">
        <f>L16</f>
        <v>0</v>
      </c>
      <c r="M22" s="141">
        <f>TRUNC(K22*L22,4)</f>
        <v>0</v>
      </c>
      <c r="N22" s="345"/>
      <c r="O22" s="345"/>
      <c r="P22" s="345"/>
      <c r="Q22" s="147">
        <f t="shared" si="4"/>
        <v>0</v>
      </c>
      <c r="R22" s="25">
        <f t="shared" si="2"/>
        <v>0</v>
      </c>
      <c r="S22" s="347"/>
      <c r="T22" s="344"/>
    </row>
    <row r="23" spans="2:22" ht="20.100000000000001" customHeight="1" x14ac:dyDescent="0.15">
      <c r="B23" s="325"/>
      <c r="C23" s="60">
        <v>11</v>
      </c>
      <c r="D23" s="34">
        <f>[2]別紙2!$E$23</f>
        <v>75</v>
      </c>
      <c r="E23" s="163">
        <f t="shared" si="5"/>
        <v>0</v>
      </c>
      <c r="F23" s="99" t="s">
        <v>10</v>
      </c>
      <c r="G23" s="222">
        <f t="shared" si="0"/>
        <v>0</v>
      </c>
      <c r="H23" s="384"/>
      <c r="I23" s="386"/>
      <c r="J23" s="146">
        <f t="shared" si="3"/>
        <v>0</v>
      </c>
      <c r="K23" s="21">
        <v>18400</v>
      </c>
      <c r="L23" s="164">
        <f>L22</f>
        <v>0</v>
      </c>
      <c r="M23" s="141">
        <f>TRUNC(K23*L23,4)</f>
        <v>0</v>
      </c>
      <c r="N23" s="330"/>
      <c r="O23" s="330"/>
      <c r="P23" s="330"/>
      <c r="Q23" s="147">
        <f t="shared" si="4"/>
        <v>0</v>
      </c>
      <c r="R23" s="40">
        <f t="shared" si="2"/>
        <v>0</v>
      </c>
      <c r="S23" s="347"/>
      <c r="T23" s="344"/>
    </row>
    <row r="24" spans="2:22" ht="20.100000000000001" customHeight="1" x14ac:dyDescent="0.15">
      <c r="B24" s="327"/>
      <c r="C24" s="60">
        <v>12</v>
      </c>
      <c r="D24" s="34">
        <f>[2]別紙2!$E$23</f>
        <v>75</v>
      </c>
      <c r="E24" s="163">
        <f t="shared" si="5"/>
        <v>0</v>
      </c>
      <c r="F24" s="99" t="s">
        <v>10</v>
      </c>
      <c r="G24" s="222">
        <f t="shared" si="0"/>
        <v>0</v>
      </c>
      <c r="H24" s="384"/>
      <c r="I24" s="386"/>
      <c r="J24" s="146">
        <f t="shared" si="3"/>
        <v>0</v>
      </c>
      <c r="K24" s="118">
        <v>19500</v>
      </c>
      <c r="L24" s="169">
        <f t="shared" ref="L24:L27" si="7">L23</f>
        <v>0</v>
      </c>
      <c r="M24" s="142">
        <f>TRUNC(K24*L24,4)</f>
        <v>0</v>
      </c>
      <c r="N24" s="330"/>
      <c r="O24" s="330"/>
      <c r="P24" s="330"/>
      <c r="Q24" s="147">
        <f t="shared" si="4"/>
        <v>0</v>
      </c>
      <c r="R24" s="25">
        <f t="shared" si="2"/>
        <v>0</v>
      </c>
      <c r="S24" s="119"/>
      <c r="T24" s="110"/>
      <c r="V24" s="10"/>
    </row>
    <row r="25" spans="2:22" ht="20.100000000000001" customHeight="1" x14ac:dyDescent="0.15">
      <c r="B25" s="324" t="s">
        <v>152</v>
      </c>
      <c r="C25" s="60">
        <v>1</v>
      </c>
      <c r="D25" s="34">
        <f>[2]別紙2!$E$23</f>
        <v>75</v>
      </c>
      <c r="E25" s="163">
        <f t="shared" si="5"/>
        <v>0</v>
      </c>
      <c r="F25" s="99" t="s">
        <v>10</v>
      </c>
      <c r="G25" s="222">
        <f t="shared" si="0"/>
        <v>0</v>
      </c>
      <c r="H25" s="384"/>
      <c r="I25" s="386"/>
      <c r="J25" s="146">
        <f t="shared" si="3"/>
        <v>0</v>
      </c>
      <c r="K25" s="21">
        <v>19100</v>
      </c>
      <c r="L25" s="164">
        <f t="shared" si="7"/>
        <v>0</v>
      </c>
      <c r="M25" s="141">
        <f>TRUNC(K25*L25,4)</f>
        <v>0</v>
      </c>
      <c r="N25" s="330"/>
      <c r="O25" s="330"/>
      <c r="P25" s="330"/>
      <c r="Q25" s="147">
        <f t="shared" si="4"/>
        <v>0</v>
      </c>
      <c r="R25" s="25">
        <f t="shared" si="2"/>
        <v>0</v>
      </c>
      <c r="S25" s="109"/>
      <c r="T25" s="110"/>
    </row>
    <row r="26" spans="2:22" ht="20.100000000000001" customHeight="1" x14ac:dyDescent="0.15">
      <c r="B26" s="325"/>
      <c r="C26" s="60">
        <v>2</v>
      </c>
      <c r="D26" s="34">
        <f>[2]別紙2!$E$23</f>
        <v>75</v>
      </c>
      <c r="E26" s="163">
        <f t="shared" si="5"/>
        <v>0</v>
      </c>
      <c r="F26" s="99" t="s">
        <v>10</v>
      </c>
      <c r="G26" s="222">
        <f t="shared" si="0"/>
        <v>0</v>
      </c>
      <c r="H26" s="384"/>
      <c r="I26" s="386"/>
      <c r="J26" s="146">
        <f t="shared" si="3"/>
        <v>0</v>
      </c>
      <c r="K26" s="21">
        <v>17700</v>
      </c>
      <c r="L26" s="165">
        <f t="shared" si="7"/>
        <v>0</v>
      </c>
      <c r="M26" s="141">
        <f>TRUNC(K26*L26,4)</f>
        <v>0</v>
      </c>
      <c r="N26" s="330"/>
      <c r="O26" s="330"/>
      <c r="P26" s="330"/>
      <c r="Q26" s="147">
        <f t="shared" si="4"/>
        <v>0</v>
      </c>
      <c r="R26" s="25">
        <f t="shared" si="2"/>
        <v>0</v>
      </c>
      <c r="S26" s="109"/>
      <c r="T26" s="110"/>
    </row>
    <row r="27" spans="2:22" ht="20.100000000000001" customHeight="1" thickBot="1" x14ac:dyDescent="0.2">
      <c r="B27" s="326"/>
      <c r="C27" s="60">
        <v>3</v>
      </c>
      <c r="D27" s="34">
        <f>[2]別紙2!$E$23</f>
        <v>75</v>
      </c>
      <c r="E27" s="166">
        <f>E26</f>
        <v>0</v>
      </c>
      <c r="F27" s="99" t="s">
        <v>10</v>
      </c>
      <c r="G27" s="222">
        <f t="shared" si="0"/>
        <v>0</v>
      </c>
      <c r="H27" s="384"/>
      <c r="I27" s="386"/>
      <c r="J27" s="172">
        <f t="shared" si="3"/>
        <v>0</v>
      </c>
      <c r="K27" s="21">
        <v>19000</v>
      </c>
      <c r="L27" s="166">
        <f t="shared" si="7"/>
        <v>0</v>
      </c>
      <c r="M27" s="141">
        <f t="shared" ref="M27" si="8">TRUNC(K27*L27,4)</f>
        <v>0</v>
      </c>
      <c r="N27" s="346"/>
      <c r="O27" s="346"/>
      <c r="P27" s="346"/>
      <c r="Q27" s="147">
        <f t="shared" si="4"/>
        <v>0</v>
      </c>
      <c r="R27" s="40">
        <f t="shared" si="2"/>
        <v>0</v>
      </c>
      <c r="S27" s="109"/>
      <c r="T27" s="110"/>
    </row>
    <row r="28" spans="2:22" ht="47.25" customHeight="1" thickTop="1" thickBot="1" x14ac:dyDescent="0.2">
      <c r="B28" s="11" t="s">
        <v>8</v>
      </c>
      <c r="C28" s="12"/>
      <c r="D28" s="13"/>
      <c r="E28" s="107"/>
      <c r="F28" s="20"/>
      <c r="G28" s="107"/>
      <c r="H28" s="161"/>
      <c r="I28" s="107"/>
      <c r="J28" s="14"/>
      <c r="K28" s="26">
        <f>SUM(K16:K27)</f>
        <v>168400</v>
      </c>
      <c r="L28" s="107"/>
      <c r="M28" s="15"/>
      <c r="N28" s="26">
        <f>SUM(N16:N23)</f>
        <v>57800</v>
      </c>
      <c r="O28" s="107"/>
      <c r="P28" s="15"/>
      <c r="Q28" s="39"/>
      <c r="R28" s="62">
        <f>SUM(R16:R27)</f>
        <v>0</v>
      </c>
      <c r="S28" s="46" t="s">
        <v>134</v>
      </c>
      <c r="T28" s="44"/>
    </row>
    <row r="29" spans="2:22" ht="47.25" customHeight="1" x14ac:dyDescent="0.15">
      <c r="B29" s="76"/>
      <c r="C29" s="77"/>
      <c r="D29" s="78"/>
      <c r="E29" s="78"/>
      <c r="F29" s="78"/>
      <c r="G29" s="78"/>
      <c r="H29" s="78"/>
      <c r="I29" s="78"/>
      <c r="J29" s="79"/>
      <c r="K29" s="80"/>
      <c r="L29" s="78"/>
      <c r="M29" s="79"/>
      <c r="N29" s="80"/>
      <c r="O29" s="78"/>
      <c r="P29" s="79"/>
      <c r="Q29" s="79"/>
      <c r="R29" s="81"/>
      <c r="S29" s="82"/>
      <c r="T29" s="83"/>
    </row>
    <row r="30" spans="2:22" ht="33.75" customHeight="1" x14ac:dyDescent="0.15">
      <c r="B30" s="76"/>
      <c r="C30" s="77"/>
      <c r="D30" s="78"/>
      <c r="E30" s="78"/>
      <c r="F30" s="78"/>
      <c r="G30" s="78"/>
      <c r="H30" s="78"/>
      <c r="I30" s="78"/>
      <c r="J30" s="79"/>
      <c r="K30" s="80"/>
      <c r="L30" s="72"/>
      <c r="M30" s="72"/>
      <c r="N30" s="72"/>
      <c r="O30" s="72"/>
      <c r="P30" s="72"/>
      <c r="Q30" s="72"/>
      <c r="R30" s="72"/>
      <c r="S30" s="85"/>
      <c r="T30" s="83"/>
    </row>
    <row r="31" spans="2:22" ht="15.75" customHeight="1" x14ac:dyDescent="0.15">
      <c r="B31" s="16"/>
      <c r="L31" s="72"/>
      <c r="M31" s="72"/>
      <c r="N31" s="72"/>
      <c r="O31" s="72"/>
      <c r="P31" s="72"/>
      <c r="Q31" s="72"/>
      <c r="R31" s="72"/>
      <c r="S31" s="84"/>
      <c r="T31" s="43"/>
      <c r="V31" s="31" t="s">
        <v>12</v>
      </c>
    </row>
    <row r="32" spans="2:22" s="1" customFormat="1" ht="20.100000000000001" customHeight="1" x14ac:dyDescent="0.15">
      <c r="C32" s="73"/>
      <c r="D32" s="179" t="s">
        <v>99</v>
      </c>
      <c r="M32" s="189"/>
      <c r="N32" s="189"/>
      <c r="O32" s="189"/>
      <c r="P32" s="189"/>
      <c r="Q32" s="189"/>
    </row>
    <row r="33" spans="3:21" s="63" customFormat="1" ht="20.100000000000001" customHeight="1" x14ac:dyDescent="0.15">
      <c r="D33" s="73" t="s">
        <v>105</v>
      </c>
      <c r="E33" s="69"/>
      <c r="F33" s="69"/>
      <c r="G33" s="69"/>
      <c r="H33" s="69"/>
      <c r="L33" s="73"/>
      <c r="M33" s="189"/>
      <c r="N33" s="189"/>
      <c r="O33" s="189"/>
      <c r="P33" s="189"/>
      <c r="Q33" s="189"/>
    </row>
    <row r="34" spans="3:21" s="63" customFormat="1" ht="20.100000000000001" customHeight="1" x14ac:dyDescent="0.15">
      <c r="D34" s="73" t="s">
        <v>141</v>
      </c>
      <c r="E34" s="70"/>
      <c r="F34" s="70"/>
      <c r="G34" s="70"/>
      <c r="H34" s="70"/>
      <c r="L34" s="73"/>
    </row>
    <row r="35" spans="3:21" s="63" customFormat="1" ht="20.100000000000001" customHeight="1" x14ac:dyDescent="0.15">
      <c r="C35" s="73"/>
      <c r="D35" s="73" t="s">
        <v>102</v>
      </c>
      <c r="E35" s="74"/>
      <c r="F35" s="74"/>
      <c r="G35" s="74"/>
      <c r="H35" s="74"/>
      <c r="I35" s="74"/>
      <c r="J35" s="74"/>
      <c r="K35" s="74"/>
      <c r="L35" s="67"/>
      <c r="M35" s="70"/>
      <c r="U35" s="71"/>
    </row>
    <row r="36" spans="3:21" s="63" customFormat="1" ht="20.100000000000001" customHeight="1" x14ac:dyDescent="0.15">
      <c r="D36" s="73" t="s">
        <v>123</v>
      </c>
      <c r="E36" s="70"/>
      <c r="F36" s="70"/>
      <c r="G36" s="70"/>
      <c r="H36" s="70"/>
      <c r="L36" s="73"/>
    </row>
    <row r="37" spans="3:21" ht="20.100000000000001" customHeight="1" x14ac:dyDescent="0.15">
      <c r="D37" s="67" t="s">
        <v>85</v>
      </c>
      <c r="L37" s="73"/>
    </row>
    <row r="38" spans="3:21" s="63" customFormat="1" ht="20.100000000000001" customHeight="1" x14ac:dyDescent="0.15">
      <c r="D38" s="67" t="s">
        <v>107</v>
      </c>
      <c r="E38" s="70"/>
      <c r="F38" s="70"/>
      <c r="G38" s="70"/>
      <c r="H38" s="70"/>
      <c r="L38" s="67"/>
    </row>
    <row r="39" spans="3:21" s="63" customFormat="1" ht="20.100000000000001" customHeight="1" x14ac:dyDescent="0.15">
      <c r="D39" s="67" t="s">
        <v>86</v>
      </c>
      <c r="E39" s="64"/>
      <c r="F39" s="64"/>
      <c r="G39" s="64"/>
      <c r="H39" s="64"/>
      <c r="L39" s="67"/>
    </row>
    <row r="40" spans="3:21" s="72" customFormat="1" ht="21" customHeight="1" x14ac:dyDescent="0.15">
      <c r="D40" s="67"/>
      <c r="E40" s="68"/>
      <c r="F40" s="68"/>
      <c r="G40" s="68"/>
      <c r="H40" s="68"/>
      <c r="I40" s="68"/>
      <c r="J40" s="68"/>
      <c r="K40" s="68"/>
      <c r="L40" s="68"/>
      <c r="M40" s="64"/>
    </row>
    <row r="41" spans="3:21" s="1" customFormat="1" ht="18" customHeight="1" x14ac:dyDescent="0.15">
      <c r="C41" s="2"/>
      <c r="D41" s="67"/>
      <c r="E41" s="51"/>
      <c r="F41" s="51"/>
      <c r="G41" s="51"/>
      <c r="H41" s="51"/>
      <c r="I41" s="51"/>
      <c r="J41" s="51"/>
      <c r="K41" s="51"/>
      <c r="L41" s="51"/>
    </row>
    <row r="42" spans="3:21" s="1" customFormat="1" ht="18" customHeight="1" x14ac:dyDescent="0.15">
      <c r="C42" s="2"/>
      <c r="D42" s="51"/>
      <c r="E42" s="51"/>
      <c r="F42" s="51"/>
      <c r="G42" s="51"/>
      <c r="H42" s="51"/>
      <c r="I42" s="51"/>
      <c r="J42" s="51"/>
      <c r="K42" s="51"/>
      <c r="L42" s="51"/>
    </row>
    <row r="43" spans="3:21" s="1" customFormat="1" ht="18" customHeight="1" x14ac:dyDescent="0.15">
      <c r="C43" s="2"/>
      <c r="D43" s="51"/>
      <c r="E43" s="51"/>
      <c r="F43" s="51"/>
      <c r="G43" s="51"/>
      <c r="H43" s="51"/>
      <c r="I43" s="51"/>
      <c r="J43" s="51"/>
      <c r="K43" s="51"/>
      <c r="L43" s="51"/>
    </row>
    <row r="44" spans="3:21" s="1" customFormat="1" ht="18" customHeight="1" x14ac:dyDescent="0.15">
      <c r="C44" s="2"/>
      <c r="D44" s="51"/>
      <c r="E44" s="51"/>
      <c r="F44" s="51"/>
      <c r="G44" s="51"/>
      <c r="H44" s="51"/>
      <c r="I44" s="51"/>
      <c r="J44" s="51"/>
      <c r="K44" s="51"/>
      <c r="L44" s="51"/>
    </row>
  </sheetData>
  <sheetProtection selectLockedCells="1"/>
  <mergeCells count="30">
    <mergeCell ref="B8:S8"/>
    <mergeCell ref="B25:B27"/>
    <mergeCell ref="B16:B24"/>
    <mergeCell ref="N16:N18"/>
    <mergeCell ref="O16:O18"/>
    <mergeCell ref="H16:H27"/>
    <mergeCell ref="I16:I27"/>
    <mergeCell ref="S16:S23"/>
    <mergeCell ref="B12:C14"/>
    <mergeCell ref="D12:J12"/>
    <mergeCell ref="K12:Q12"/>
    <mergeCell ref="S12:S14"/>
    <mergeCell ref="T16:T23"/>
    <mergeCell ref="K19:K21"/>
    <mergeCell ref="L19:L21"/>
    <mergeCell ref="M19:M21"/>
    <mergeCell ref="N22:N27"/>
    <mergeCell ref="O22:O27"/>
    <mergeCell ref="P22:P27"/>
    <mergeCell ref="P16:P18"/>
    <mergeCell ref="T12:T13"/>
    <mergeCell ref="D13:G13"/>
    <mergeCell ref="H13:I13"/>
    <mergeCell ref="J13:J14"/>
    <mergeCell ref="K13:M13"/>
    <mergeCell ref="N13:P13"/>
    <mergeCell ref="Q13:Q14"/>
    <mergeCell ref="G14:G15"/>
    <mergeCell ref="I14:I15"/>
    <mergeCell ref="R12:R14"/>
  </mergeCells>
  <phoneticPr fontId="1"/>
  <pageMargins left="0.39370078740157483" right="0.19685039370078741" top="0.19685039370078741" bottom="0.19685039370078741" header="0.51181102362204722" footer="0.51181102362204722"/>
  <pageSetup paperSize="9" scale="65" orientation="landscape" cellComments="asDisplayed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B3C8C1-6545-43D7-9578-CF91A8FA1849}">
  <dimension ref="B2:Y44"/>
  <sheetViews>
    <sheetView showGridLines="0" showZeros="0" view="pageBreakPreview" topLeftCell="A5" zoomScale="85" zoomScaleNormal="70" zoomScaleSheetLayoutView="85" workbookViewId="0">
      <selection activeCell="G26" sqref="G26"/>
    </sheetView>
  </sheetViews>
  <sheetFormatPr defaultColWidth="9" defaultRowHeight="13.5" x14ac:dyDescent="0.15"/>
  <cols>
    <col min="1" max="1" width="1.125" style="2" customWidth="1"/>
    <col min="2" max="2" width="4.75" style="2" customWidth="1"/>
    <col min="3" max="3" width="6.5" style="2" customWidth="1"/>
    <col min="4" max="6" width="10.125" style="2" customWidth="1"/>
    <col min="7" max="7" width="10.75" style="2" bestFit="1" customWidth="1"/>
    <col min="8" max="9" width="10.125" style="2" customWidth="1"/>
    <col min="10" max="10" width="10.75" style="2" bestFit="1" customWidth="1"/>
    <col min="11" max="12" width="10.125" style="2" customWidth="1"/>
    <col min="13" max="13" width="10.75" style="2" bestFit="1" customWidth="1"/>
    <col min="14" max="15" width="10.125" style="2" customWidth="1"/>
    <col min="16" max="16" width="10.75" style="2" bestFit="1" customWidth="1"/>
    <col min="17" max="18" width="10.125" style="2" customWidth="1"/>
    <col min="19" max="19" width="10.75" style="2" bestFit="1" customWidth="1"/>
    <col min="20" max="20" width="13.5" style="199" bestFit="1" customWidth="1"/>
    <col min="21" max="21" width="15.625" style="2" customWidth="1"/>
    <col min="22" max="22" width="14.25" style="2" bestFit="1" customWidth="1"/>
    <col min="23" max="23" width="18.5" style="2" customWidth="1"/>
    <col min="24" max="24" width="3.5" style="2" customWidth="1"/>
    <col min="25" max="25" width="10" style="2" customWidth="1"/>
    <col min="26" max="26" width="9" style="2"/>
    <col min="27" max="28" width="10.5" style="2" customWidth="1"/>
    <col min="29" max="16384" width="9" style="2"/>
  </cols>
  <sheetData>
    <row r="2" spans="2:23" ht="17.25" x14ac:dyDescent="0.2">
      <c r="B2" s="75" t="s">
        <v>75</v>
      </c>
    </row>
    <row r="3" spans="2:23" ht="17.25" x14ac:dyDescent="0.2">
      <c r="B3" s="3" t="s">
        <v>47</v>
      </c>
      <c r="C3" s="4"/>
      <c r="D3" s="4"/>
      <c r="E3" s="4"/>
      <c r="G3" s="4"/>
      <c r="H3" s="4"/>
      <c r="I3" s="4"/>
      <c r="L3" s="4"/>
      <c r="O3" s="4"/>
      <c r="R3" s="4"/>
    </row>
    <row r="4" spans="2:23" ht="17.25" x14ac:dyDescent="0.2">
      <c r="B4" s="3"/>
      <c r="C4" s="4"/>
      <c r="D4" s="4"/>
      <c r="E4" s="4"/>
      <c r="G4" s="4"/>
      <c r="H4" s="4"/>
      <c r="I4" s="4"/>
      <c r="L4" s="4"/>
      <c r="O4" s="4"/>
      <c r="R4" s="4"/>
    </row>
    <row r="5" spans="2:23" ht="17.25" x14ac:dyDescent="0.2">
      <c r="B5" s="3"/>
      <c r="C5" s="4"/>
      <c r="D5" s="4"/>
      <c r="E5" s="4"/>
      <c r="G5" s="4"/>
      <c r="H5" s="4"/>
      <c r="I5" s="4"/>
      <c r="L5" s="4"/>
      <c r="O5" s="4"/>
      <c r="R5" s="4"/>
    </row>
    <row r="6" spans="2:23" ht="17.25" x14ac:dyDescent="0.2">
      <c r="B6" s="3"/>
      <c r="C6" s="4"/>
      <c r="D6" s="4"/>
      <c r="E6" s="4"/>
      <c r="G6" s="4"/>
      <c r="H6" s="4"/>
      <c r="I6" s="4"/>
      <c r="L6" s="4"/>
      <c r="O6" s="4"/>
      <c r="R6" s="4"/>
    </row>
    <row r="7" spans="2:23" ht="17.25" x14ac:dyDescent="0.2">
      <c r="B7" s="3"/>
      <c r="C7" s="4"/>
      <c r="D7" s="4"/>
      <c r="E7" s="4"/>
      <c r="G7" s="4"/>
      <c r="H7" s="4"/>
      <c r="I7" s="4"/>
      <c r="L7" s="4"/>
      <c r="O7" s="4"/>
      <c r="R7" s="4"/>
    </row>
    <row r="8" spans="2:23" ht="17.25" x14ac:dyDescent="0.2">
      <c r="B8" s="373" t="s">
        <v>37</v>
      </c>
      <c r="C8" s="373"/>
      <c r="D8" s="373"/>
      <c r="E8" s="373"/>
      <c r="F8" s="373"/>
      <c r="G8" s="373"/>
      <c r="H8" s="373"/>
      <c r="I8" s="373"/>
      <c r="J8" s="373"/>
      <c r="K8" s="373"/>
      <c r="L8" s="373"/>
      <c r="M8" s="373"/>
      <c r="N8" s="373"/>
      <c r="O8" s="373"/>
      <c r="P8" s="373"/>
      <c r="Q8" s="373"/>
      <c r="R8" s="373"/>
      <c r="S8" s="373"/>
      <c r="T8" s="373"/>
      <c r="U8" s="373"/>
      <c r="V8" s="373"/>
    </row>
    <row r="9" spans="2:23" ht="17.25" x14ac:dyDescent="0.2">
      <c r="B9" s="5"/>
      <c r="C9" s="4"/>
      <c r="D9" s="4"/>
      <c r="E9" s="4"/>
      <c r="G9" s="4"/>
      <c r="H9" s="4"/>
      <c r="I9" s="4"/>
      <c r="K9" s="108"/>
      <c r="L9" s="108"/>
      <c r="M9" s="108"/>
      <c r="N9" s="108"/>
      <c r="O9" s="4"/>
      <c r="R9" s="4"/>
      <c r="S9" s="104"/>
      <c r="T9" s="210"/>
      <c r="U9" s="104"/>
      <c r="V9" s="104"/>
    </row>
    <row r="10" spans="2:23" ht="17.25" x14ac:dyDescent="0.2">
      <c r="B10" s="5"/>
      <c r="C10" s="4"/>
      <c r="D10" s="4"/>
      <c r="E10" s="4"/>
      <c r="G10" s="4"/>
      <c r="H10" s="4"/>
      <c r="I10" s="4"/>
      <c r="L10" s="4"/>
      <c r="O10" s="4"/>
      <c r="R10" s="4"/>
      <c r="S10" s="115"/>
      <c r="T10" s="214"/>
      <c r="U10" s="115"/>
      <c r="V10" s="52"/>
    </row>
    <row r="11" spans="2:23" ht="17.25" x14ac:dyDescent="0.2">
      <c r="B11" s="5"/>
      <c r="C11" s="4"/>
      <c r="D11" s="4"/>
      <c r="E11" s="4"/>
      <c r="G11" s="4"/>
      <c r="H11" s="4"/>
      <c r="I11" s="4"/>
      <c r="L11" s="4"/>
      <c r="O11" s="4"/>
      <c r="R11" s="4"/>
      <c r="W11" s="41"/>
    </row>
    <row r="12" spans="2:23" ht="27" customHeight="1" x14ac:dyDescent="0.15">
      <c r="B12" s="366" t="s">
        <v>1</v>
      </c>
      <c r="C12" s="367"/>
      <c r="D12" s="369" t="s">
        <v>2</v>
      </c>
      <c r="E12" s="369"/>
      <c r="F12" s="369"/>
      <c r="G12" s="369"/>
      <c r="H12" s="369"/>
      <c r="I12" s="358"/>
      <c r="J12" s="358"/>
      <c r="K12" s="370" t="s">
        <v>3</v>
      </c>
      <c r="L12" s="371"/>
      <c r="M12" s="371"/>
      <c r="N12" s="371"/>
      <c r="O12" s="371"/>
      <c r="P12" s="371"/>
      <c r="Q12" s="371"/>
      <c r="R12" s="371"/>
      <c r="S12" s="371"/>
      <c r="T12" s="372"/>
      <c r="U12" s="353" t="s">
        <v>36</v>
      </c>
      <c r="V12" s="374"/>
      <c r="W12" s="348"/>
    </row>
    <row r="13" spans="2:23" ht="25.5" customHeight="1" x14ac:dyDescent="0.15">
      <c r="B13" s="368"/>
      <c r="C13" s="367"/>
      <c r="D13" s="349" t="s">
        <v>23</v>
      </c>
      <c r="E13" s="350"/>
      <c r="F13" s="350"/>
      <c r="G13" s="351"/>
      <c r="H13" s="352" t="s">
        <v>28</v>
      </c>
      <c r="I13" s="353"/>
      <c r="J13" s="354" t="s">
        <v>31</v>
      </c>
      <c r="K13" s="356" t="s">
        <v>63</v>
      </c>
      <c r="L13" s="357"/>
      <c r="M13" s="358"/>
      <c r="N13" s="359" t="s">
        <v>62</v>
      </c>
      <c r="O13" s="359"/>
      <c r="P13" s="359"/>
      <c r="Q13" s="359" t="s">
        <v>61</v>
      </c>
      <c r="R13" s="359"/>
      <c r="S13" s="359"/>
      <c r="T13" s="393" t="s">
        <v>35</v>
      </c>
      <c r="U13" s="364"/>
      <c r="V13" s="375"/>
      <c r="W13" s="348"/>
    </row>
    <row r="14" spans="2:23" ht="45" customHeight="1" x14ac:dyDescent="0.15">
      <c r="B14" s="368"/>
      <c r="C14" s="367"/>
      <c r="D14" s="111" t="s">
        <v>25</v>
      </c>
      <c r="E14" s="112" t="s">
        <v>24</v>
      </c>
      <c r="F14" s="112" t="s">
        <v>26</v>
      </c>
      <c r="G14" s="362" t="s">
        <v>29</v>
      </c>
      <c r="H14" s="114" t="s">
        <v>27</v>
      </c>
      <c r="I14" s="362" t="s">
        <v>30</v>
      </c>
      <c r="J14" s="355"/>
      <c r="K14" s="17" t="s">
        <v>14</v>
      </c>
      <c r="L14" s="47" t="s">
        <v>38</v>
      </c>
      <c r="M14" s="111" t="s">
        <v>33</v>
      </c>
      <c r="N14" s="32" t="s">
        <v>14</v>
      </c>
      <c r="O14" s="47" t="s">
        <v>39</v>
      </c>
      <c r="P14" s="111" t="s">
        <v>32</v>
      </c>
      <c r="Q14" s="32" t="s">
        <v>14</v>
      </c>
      <c r="R14" s="47" t="s">
        <v>40</v>
      </c>
      <c r="S14" s="111" t="s">
        <v>34</v>
      </c>
      <c r="T14" s="394"/>
      <c r="U14" s="365"/>
      <c r="V14" s="375"/>
      <c r="W14" s="42"/>
    </row>
    <row r="15" spans="2:23" ht="30" customHeight="1" thickBot="1" x14ac:dyDescent="0.2">
      <c r="B15" s="105" t="s">
        <v>4</v>
      </c>
      <c r="C15" s="106" t="s">
        <v>5</v>
      </c>
      <c r="D15" s="8" t="s">
        <v>9</v>
      </c>
      <c r="E15" s="33" t="s">
        <v>15</v>
      </c>
      <c r="F15" s="27"/>
      <c r="G15" s="363"/>
      <c r="H15" s="160" t="s">
        <v>15</v>
      </c>
      <c r="I15" s="383"/>
      <c r="J15" s="8" t="s">
        <v>6</v>
      </c>
      <c r="K15" s="38" t="s">
        <v>17</v>
      </c>
      <c r="L15" s="33" t="s">
        <v>13</v>
      </c>
      <c r="M15" s="48" t="s">
        <v>20</v>
      </c>
      <c r="N15" s="113" t="s">
        <v>16</v>
      </c>
      <c r="O15" s="33" t="s">
        <v>13</v>
      </c>
      <c r="P15" s="48" t="s">
        <v>21</v>
      </c>
      <c r="Q15" s="113" t="s">
        <v>18</v>
      </c>
      <c r="R15" s="65" t="s">
        <v>13</v>
      </c>
      <c r="S15" s="48" t="s">
        <v>22</v>
      </c>
      <c r="T15" s="215" t="s">
        <v>6</v>
      </c>
      <c r="U15" s="9" t="s">
        <v>6</v>
      </c>
      <c r="V15" s="33"/>
      <c r="W15" s="45"/>
    </row>
    <row r="16" spans="2:23" ht="20.100000000000001" customHeight="1" x14ac:dyDescent="0.15">
      <c r="B16" s="324" t="s">
        <v>151</v>
      </c>
      <c r="C16" s="60">
        <v>4</v>
      </c>
      <c r="D16" s="34">
        <v>80</v>
      </c>
      <c r="E16" s="162">
        <f>'様式5-１電力料金総価'!F18</f>
        <v>0</v>
      </c>
      <c r="F16" s="99" t="s">
        <v>7</v>
      </c>
      <c r="G16" s="222">
        <f t="shared" ref="G16:G27" si="0">TRUNC(D16*E16*0.85,4)</f>
        <v>0</v>
      </c>
      <c r="H16" s="384"/>
      <c r="I16" s="386">
        <f t="shared" ref="I16" si="1">TRUNC(D16*H16,4)</f>
        <v>0</v>
      </c>
      <c r="J16" s="146">
        <f>ROUNDDOWN(SUM(G16,I16),2)</f>
        <v>0</v>
      </c>
      <c r="K16" s="21">
        <v>7900</v>
      </c>
      <c r="L16" s="162">
        <f>'様式5-１電力料金総価'!J20</f>
        <v>0</v>
      </c>
      <c r="M16" s="141">
        <f t="shared" ref="M16:M27" si="2">TRUNC(K16*L16,4)</f>
        <v>0</v>
      </c>
      <c r="N16" s="22">
        <v>6400</v>
      </c>
      <c r="O16" s="162">
        <f>'様式5-１電力料金総価'!J19</f>
        <v>0</v>
      </c>
      <c r="P16" s="143">
        <f t="shared" ref="P16:P27" si="3">TRUNC(N16*O16,4)</f>
        <v>0</v>
      </c>
      <c r="Q16" s="328"/>
      <c r="R16" s="330"/>
      <c r="S16" s="332"/>
      <c r="T16" s="147">
        <f t="shared" ref="T16:T27" si="4">ROUNDDOWN(M16+P16+S16,2)</f>
        <v>0</v>
      </c>
      <c r="U16" s="25">
        <f t="shared" ref="U16:U27" si="5">INT(J16+T16)</f>
        <v>0</v>
      </c>
      <c r="V16" s="347"/>
      <c r="W16" s="344"/>
    </row>
    <row r="17" spans="2:25" ht="20.100000000000001" customHeight="1" x14ac:dyDescent="0.15">
      <c r="B17" s="325"/>
      <c r="C17" s="60">
        <v>5</v>
      </c>
      <c r="D17" s="34">
        <v>80</v>
      </c>
      <c r="E17" s="163">
        <f>E16</f>
        <v>0</v>
      </c>
      <c r="F17" s="99" t="s">
        <v>7</v>
      </c>
      <c r="G17" s="222">
        <f t="shared" si="0"/>
        <v>0</v>
      </c>
      <c r="H17" s="384"/>
      <c r="I17" s="386"/>
      <c r="J17" s="146">
        <f t="shared" ref="J17:J27" si="6">ROUNDDOWN(SUM(G17,I17),2)</f>
        <v>0</v>
      </c>
      <c r="K17" s="23">
        <v>8700</v>
      </c>
      <c r="L17" s="164">
        <f>L16</f>
        <v>0</v>
      </c>
      <c r="M17" s="141">
        <f t="shared" si="2"/>
        <v>0</v>
      </c>
      <c r="N17" s="24">
        <v>6300</v>
      </c>
      <c r="O17" s="164">
        <f t="shared" ref="O17:O27" si="7">O16</f>
        <v>0</v>
      </c>
      <c r="P17" s="143">
        <f t="shared" si="3"/>
        <v>0</v>
      </c>
      <c r="Q17" s="328"/>
      <c r="R17" s="330"/>
      <c r="S17" s="332"/>
      <c r="T17" s="147">
        <f t="shared" si="4"/>
        <v>0</v>
      </c>
      <c r="U17" s="25">
        <f t="shared" si="5"/>
        <v>0</v>
      </c>
      <c r="V17" s="347"/>
      <c r="W17" s="344"/>
    </row>
    <row r="18" spans="2:25" ht="20.100000000000001" customHeight="1" thickBot="1" x14ac:dyDescent="0.2">
      <c r="B18" s="325"/>
      <c r="C18" s="60">
        <v>6</v>
      </c>
      <c r="D18" s="34">
        <v>80</v>
      </c>
      <c r="E18" s="163">
        <f t="shared" ref="E18:E27" si="8">E17</f>
        <v>0</v>
      </c>
      <c r="F18" s="99" t="s">
        <v>7</v>
      </c>
      <c r="G18" s="222">
        <f t="shared" si="0"/>
        <v>0</v>
      </c>
      <c r="H18" s="384"/>
      <c r="I18" s="386"/>
      <c r="J18" s="146">
        <f t="shared" si="6"/>
        <v>0</v>
      </c>
      <c r="K18" s="23">
        <v>7800</v>
      </c>
      <c r="L18" s="165">
        <f t="shared" ref="L18:L27" si="9">L17</f>
        <v>0</v>
      </c>
      <c r="M18" s="141">
        <f t="shared" si="2"/>
        <v>0</v>
      </c>
      <c r="N18" s="24">
        <v>6800</v>
      </c>
      <c r="O18" s="165">
        <f t="shared" si="7"/>
        <v>0</v>
      </c>
      <c r="P18" s="143">
        <f t="shared" si="3"/>
        <v>0</v>
      </c>
      <c r="Q18" s="329"/>
      <c r="R18" s="331"/>
      <c r="S18" s="333"/>
      <c r="T18" s="147">
        <f t="shared" si="4"/>
        <v>0</v>
      </c>
      <c r="U18" s="25">
        <f t="shared" si="5"/>
        <v>0</v>
      </c>
      <c r="V18" s="347"/>
      <c r="W18" s="344"/>
    </row>
    <row r="19" spans="2:25" ht="20.100000000000001" customHeight="1" x14ac:dyDescent="0.15">
      <c r="B19" s="325"/>
      <c r="C19" s="60">
        <v>7</v>
      </c>
      <c r="D19" s="34">
        <v>80</v>
      </c>
      <c r="E19" s="163">
        <f t="shared" si="8"/>
        <v>0</v>
      </c>
      <c r="F19" s="99" t="s">
        <v>7</v>
      </c>
      <c r="G19" s="222">
        <f t="shared" si="0"/>
        <v>0</v>
      </c>
      <c r="H19" s="384"/>
      <c r="I19" s="386"/>
      <c r="J19" s="146">
        <f t="shared" si="6"/>
        <v>0</v>
      </c>
      <c r="K19" s="23">
        <v>9400</v>
      </c>
      <c r="L19" s="164">
        <f t="shared" si="9"/>
        <v>0</v>
      </c>
      <c r="M19" s="141">
        <f t="shared" si="2"/>
        <v>0</v>
      </c>
      <c r="N19" s="24">
        <v>4600</v>
      </c>
      <c r="O19" s="164">
        <f t="shared" si="7"/>
        <v>0</v>
      </c>
      <c r="P19" s="143">
        <f t="shared" si="3"/>
        <v>0</v>
      </c>
      <c r="Q19" s="126">
        <v>4700</v>
      </c>
      <c r="R19" s="170">
        <f>'様式5-１電力料金総価'!J18</f>
        <v>0</v>
      </c>
      <c r="S19" s="143">
        <f>TRUNC(Q19*R19,4)</f>
        <v>0</v>
      </c>
      <c r="T19" s="147">
        <f t="shared" si="4"/>
        <v>0</v>
      </c>
      <c r="U19" s="25">
        <f t="shared" si="5"/>
        <v>0</v>
      </c>
      <c r="V19" s="347"/>
      <c r="W19" s="344"/>
    </row>
    <row r="20" spans="2:25" ht="20.100000000000001" customHeight="1" x14ac:dyDescent="0.15">
      <c r="B20" s="325"/>
      <c r="C20" s="60">
        <v>8</v>
      </c>
      <c r="D20" s="34">
        <v>80</v>
      </c>
      <c r="E20" s="163">
        <f t="shared" si="8"/>
        <v>0</v>
      </c>
      <c r="F20" s="99" t="s">
        <v>7</v>
      </c>
      <c r="G20" s="222">
        <f t="shared" si="0"/>
        <v>0</v>
      </c>
      <c r="H20" s="384"/>
      <c r="I20" s="386"/>
      <c r="J20" s="146">
        <f t="shared" si="6"/>
        <v>0</v>
      </c>
      <c r="K20" s="23">
        <v>9200</v>
      </c>
      <c r="L20" s="165">
        <f t="shared" si="9"/>
        <v>0</v>
      </c>
      <c r="M20" s="141">
        <f t="shared" si="2"/>
        <v>0</v>
      </c>
      <c r="N20" s="24">
        <v>4800</v>
      </c>
      <c r="O20" s="165">
        <f t="shared" si="7"/>
        <v>0</v>
      </c>
      <c r="P20" s="143">
        <f t="shared" si="3"/>
        <v>0</v>
      </c>
      <c r="Q20" s="126">
        <v>4900</v>
      </c>
      <c r="R20" s="165">
        <f t="shared" ref="R20:R21" si="10">R19</f>
        <v>0</v>
      </c>
      <c r="S20" s="143">
        <f>TRUNC(Q20*R20,4)</f>
        <v>0</v>
      </c>
      <c r="T20" s="147">
        <f t="shared" si="4"/>
        <v>0</v>
      </c>
      <c r="U20" s="25">
        <f t="shared" si="5"/>
        <v>0</v>
      </c>
      <c r="V20" s="347"/>
      <c r="W20" s="344"/>
    </row>
    <row r="21" spans="2:25" ht="20.100000000000001" customHeight="1" thickBot="1" x14ac:dyDescent="0.2">
      <c r="B21" s="325"/>
      <c r="C21" s="60">
        <v>9</v>
      </c>
      <c r="D21" s="34">
        <v>80</v>
      </c>
      <c r="E21" s="163">
        <f t="shared" si="8"/>
        <v>0</v>
      </c>
      <c r="F21" s="99" t="s">
        <v>10</v>
      </c>
      <c r="G21" s="222">
        <f t="shared" si="0"/>
        <v>0</v>
      </c>
      <c r="H21" s="384"/>
      <c r="I21" s="386"/>
      <c r="J21" s="146">
        <f t="shared" si="6"/>
        <v>0</v>
      </c>
      <c r="K21" s="21">
        <v>9300</v>
      </c>
      <c r="L21" s="164">
        <f t="shared" si="9"/>
        <v>0</v>
      </c>
      <c r="M21" s="141">
        <f t="shared" si="2"/>
        <v>0</v>
      </c>
      <c r="N21" s="22">
        <v>4000</v>
      </c>
      <c r="O21" s="164">
        <f t="shared" si="7"/>
        <v>0</v>
      </c>
      <c r="P21" s="143">
        <f t="shared" si="3"/>
        <v>0</v>
      </c>
      <c r="Q21" s="127">
        <v>3800</v>
      </c>
      <c r="R21" s="166">
        <f t="shared" si="10"/>
        <v>0</v>
      </c>
      <c r="S21" s="143">
        <f>TRUNC(Q21*R21,4)</f>
        <v>0</v>
      </c>
      <c r="T21" s="147">
        <f t="shared" si="4"/>
        <v>0</v>
      </c>
      <c r="U21" s="25">
        <f t="shared" si="5"/>
        <v>0</v>
      </c>
      <c r="V21" s="347"/>
      <c r="W21" s="344"/>
      <c r="Y21" s="10"/>
    </row>
    <row r="22" spans="2:25" ht="20.100000000000001" customHeight="1" x14ac:dyDescent="0.15">
      <c r="B22" s="325"/>
      <c r="C22" s="60">
        <v>10</v>
      </c>
      <c r="D22" s="34">
        <v>80</v>
      </c>
      <c r="E22" s="163">
        <f t="shared" si="8"/>
        <v>0</v>
      </c>
      <c r="F22" s="99" t="s">
        <v>10</v>
      </c>
      <c r="G22" s="222">
        <f t="shared" si="0"/>
        <v>0</v>
      </c>
      <c r="H22" s="384"/>
      <c r="I22" s="386"/>
      <c r="J22" s="146">
        <f t="shared" si="6"/>
        <v>0</v>
      </c>
      <c r="K22" s="21">
        <v>7200</v>
      </c>
      <c r="L22" s="165">
        <f t="shared" si="9"/>
        <v>0</v>
      </c>
      <c r="M22" s="141">
        <f t="shared" si="2"/>
        <v>0</v>
      </c>
      <c r="N22" s="22">
        <v>5900</v>
      </c>
      <c r="O22" s="165">
        <f t="shared" si="7"/>
        <v>0</v>
      </c>
      <c r="P22" s="143">
        <f t="shared" si="3"/>
        <v>0</v>
      </c>
      <c r="Q22" s="345"/>
      <c r="R22" s="345"/>
      <c r="S22" s="345"/>
      <c r="T22" s="147">
        <f t="shared" si="4"/>
        <v>0</v>
      </c>
      <c r="U22" s="25">
        <f t="shared" si="5"/>
        <v>0</v>
      </c>
      <c r="V22" s="347"/>
      <c r="W22" s="344"/>
    </row>
    <row r="23" spans="2:25" ht="20.100000000000001" customHeight="1" x14ac:dyDescent="0.15">
      <c r="B23" s="325"/>
      <c r="C23" s="60">
        <v>11</v>
      </c>
      <c r="D23" s="34">
        <v>80</v>
      </c>
      <c r="E23" s="164">
        <f t="shared" si="8"/>
        <v>0</v>
      </c>
      <c r="F23" s="99" t="s">
        <v>7</v>
      </c>
      <c r="G23" s="222">
        <f t="shared" si="0"/>
        <v>0</v>
      </c>
      <c r="H23" s="384"/>
      <c r="I23" s="386"/>
      <c r="J23" s="146">
        <f t="shared" si="6"/>
        <v>0</v>
      </c>
      <c r="K23" s="21">
        <v>6000</v>
      </c>
      <c r="L23" s="164">
        <f t="shared" si="9"/>
        <v>0</v>
      </c>
      <c r="M23" s="141">
        <f t="shared" si="2"/>
        <v>0</v>
      </c>
      <c r="N23" s="22">
        <v>6000</v>
      </c>
      <c r="O23" s="164">
        <f t="shared" si="7"/>
        <v>0</v>
      </c>
      <c r="P23" s="143">
        <f t="shared" si="3"/>
        <v>0</v>
      </c>
      <c r="Q23" s="330"/>
      <c r="R23" s="330"/>
      <c r="S23" s="330"/>
      <c r="T23" s="147">
        <f t="shared" si="4"/>
        <v>0</v>
      </c>
      <c r="U23" s="40">
        <f t="shared" si="5"/>
        <v>0</v>
      </c>
      <c r="V23" s="347"/>
      <c r="W23" s="344"/>
    </row>
    <row r="24" spans="2:25" ht="20.100000000000001" customHeight="1" x14ac:dyDescent="0.15">
      <c r="B24" s="327"/>
      <c r="C24" s="60">
        <v>12</v>
      </c>
      <c r="D24" s="34">
        <v>80</v>
      </c>
      <c r="E24" s="165">
        <f t="shared" si="8"/>
        <v>0</v>
      </c>
      <c r="F24" s="99" t="s">
        <v>7</v>
      </c>
      <c r="G24" s="222">
        <f t="shared" si="0"/>
        <v>0</v>
      </c>
      <c r="H24" s="384"/>
      <c r="I24" s="386"/>
      <c r="J24" s="146">
        <f t="shared" si="6"/>
        <v>0</v>
      </c>
      <c r="K24" s="118">
        <v>6100</v>
      </c>
      <c r="L24" s="169">
        <f t="shared" si="9"/>
        <v>0</v>
      </c>
      <c r="M24" s="142">
        <f t="shared" si="2"/>
        <v>0</v>
      </c>
      <c r="N24" s="116">
        <v>6000</v>
      </c>
      <c r="O24" s="169">
        <f t="shared" si="7"/>
        <v>0</v>
      </c>
      <c r="P24" s="144">
        <f t="shared" si="3"/>
        <v>0</v>
      </c>
      <c r="Q24" s="330"/>
      <c r="R24" s="330"/>
      <c r="S24" s="330"/>
      <c r="T24" s="147">
        <f t="shared" si="4"/>
        <v>0</v>
      </c>
      <c r="U24" s="25">
        <f t="shared" si="5"/>
        <v>0</v>
      </c>
      <c r="V24" s="109"/>
      <c r="W24" s="110"/>
      <c r="Y24" s="10"/>
    </row>
    <row r="25" spans="2:25" ht="20.100000000000001" customHeight="1" x14ac:dyDescent="0.15">
      <c r="B25" s="324" t="s">
        <v>152</v>
      </c>
      <c r="C25" s="60">
        <v>1</v>
      </c>
      <c r="D25" s="34">
        <v>80</v>
      </c>
      <c r="E25" s="163">
        <f t="shared" si="8"/>
        <v>0</v>
      </c>
      <c r="F25" s="99" t="s">
        <v>7</v>
      </c>
      <c r="G25" s="222">
        <f t="shared" si="0"/>
        <v>0</v>
      </c>
      <c r="H25" s="384"/>
      <c r="I25" s="386"/>
      <c r="J25" s="146">
        <f t="shared" si="6"/>
        <v>0</v>
      </c>
      <c r="K25" s="21">
        <v>6300</v>
      </c>
      <c r="L25" s="164">
        <f t="shared" si="9"/>
        <v>0</v>
      </c>
      <c r="M25" s="141">
        <f t="shared" si="2"/>
        <v>0</v>
      </c>
      <c r="N25" s="22">
        <v>5300</v>
      </c>
      <c r="O25" s="164">
        <f t="shared" si="7"/>
        <v>0</v>
      </c>
      <c r="P25" s="143">
        <f t="shared" si="3"/>
        <v>0</v>
      </c>
      <c r="Q25" s="330"/>
      <c r="R25" s="330"/>
      <c r="S25" s="330"/>
      <c r="T25" s="147">
        <f t="shared" si="4"/>
        <v>0</v>
      </c>
      <c r="U25" s="25">
        <f t="shared" si="5"/>
        <v>0</v>
      </c>
      <c r="V25" s="109"/>
      <c r="W25" s="110"/>
    </row>
    <row r="26" spans="2:25" ht="20.100000000000001" customHeight="1" x14ac:dyDescent="0.15">
      <c r="B26" s="325"/>
      <c r="C26" s="60">
        <v>2</v>
      </c>
      <c r="D26" s="34">
        <v>80</v>
      </c>
      <c r="E26" s="163">
        <f t="shared" si="8"/>
        <v>0</v>
      </c>
      <c r="F26" s="99" t="s">
        <v>7</v>
      </c>
      <c r="G26" s="222">
        <f t="shared" si="0"/>
        <v>0</v>
      </c>
      <c r="H26" s="384"/>
      <c r="I26" s="386"/>
      <c r="J26" s="146">
        <f t="shared" si="6"/>
        <v>0</v>
      </c>
      <c r="K26" s="21">
        <v>6200</v>
      </c>
      <c r="L26" s="165">
        <f t="shared" si="9"/>
        <v>0</v>
      </c>
      <c r="M26" s="141">
        <f t="shared" si="2"/>
        <v>0</v>
      </c>
      <c r="N26" s="22">
        <v>5500</v>
      </c>
      <c r="O26" s="165">
        <f t="shared" si="7"/>
        <v>0</v>
      </c>
      <c r="P26" s="143">
        <f t="shared" si="3"/>
        <v>0</v>
      </c>
      <c r="Q26" s="330"/>
      <c r="R26" s="330"/>
      <c r="S26" s="330"/>
      <c r="T26" s="147">
        <f t="shared" si="4"/>
        <v>0</v>
      </c>
      <c r="U26" s="25">
        <f t="shared" si="5"/>
        <v>0</v>
      </c>
      <c r="V26" s="109"/>
      <c r="W26" s="110"/>
    </row>
    <row r="27" spans="2:25" ht="20.100000000000001" customHeight="1" thickBot="1" x14ac:dyDescent="0.2">
      <c r="B27" s="326"/>
      <c r="C27" s="60">
        <v>3</v>
      </c>
      <c r="D27" s="34">
        <v>80</v>
      </c>
      <c r="E27" s="166">
        <f t="shared" si="8"/>
        <v>0</v>
      </c>
      <c r="F27" s="168" t="s">
        <v>7</v>
      </c>
      <c r="G27" s="223">
        <f t="shared" si="0"/>
        <v>0</v>
      </c>
      <c r="H27" s="385"/>
      <c r="I27" s="387"/>
      <c r="J27" s="172">
        <f t="shared" si="6"/>
        <v>0</v>
      </c>
      <c r="K27" s="21">
        <v>7300</v>
      </c>
      <c r="L27" s="166">
        <f t="shared" si="9"/>
        <v>0</v>
      </c>
      <c r="M27" s="141">
        <f t="shared" si="2"/>
        <v>0</v>
      </c>
      <c r="N27" s="22">
        <v>6100</v>
      </c>
      <c r="O27" s="166">
        <f t="shared" si="7"/>
        <v>0</v>
      </c>
      <c r="P27" s="143">
        <f t="shared" si="3"/>
        <v>0</v>
      </c>
      <c r="Q27" s="346"/>
      <c r="R27" s="346"/>
      <c r="S27" s="346"/>
      <c r="T27" s="147">
        <f t="shared" si="4"/>
        <v>0</v>
      </c>
      <c r="U27" s="25">
        <f t="shared" si="5"/>
        <v>0</v>
      </c>
      <c r="V27" s="109"/>
      <c r="W27" s="110"/>
    </row>
    <row r="28" spans="2:25" ht="47.25" customHeight="1" thickTop="1" thickBot="1" x14ac:dyDescent="0.2">
      <c r="B28" s="11" t="s">
        <v>8</v>
      </c>
      <c r="C28" s="12"/>
      <c r="D28" s="13"/>
      <c r="E28" s="107"/>
      <c r="F28" s="161"/>
      <c r="G28" s="107"/>
      <c r="H28" s="161"/>
      <c r="I28" s="107"/>
      <c r="J28" s="167"/>
      <c r="K28" s="26">
        <f>SUM(K16:K27)</f>
        <v>91400</v>
      </c>
      <c r="L28" s="107"/>
      <c r="M28" s="15"/>
      <c r="N28" s="26">
        <f>SUM(N16:N27)</f>
        <v>67700</v>
      </c>
      <c r="O28" s="107"/>
      <c r="P28" s="15"/>
      <c r="Q28" s="26">
        <f>SUM(Q16:Q23)</f>
        <v>13400</v>
      </c>
      <c r="R28" s="107"/>
      <c r="S28" s="15"/>
      <c r="T28" s="216"/>
      <c r="U28" s="62">
        <f>SUM(U16:U27)</f>
        <v>0</v>
      </c>
      <c r="V28" s="46" t="s">
        <v>135</v>
      </c>
      <c r="W28" s="44"/>
    </row>
    <row r="29" spans="2:25" ht="47.25" customHeight="1" x14ac:dyDescent="0.15">
      <c r="B29" s="76"/>
      <c r="C29" s="77"/>
      <c r="D29" s="78"/>
      <c r="E29" s="78"/>
      <c r="F29" s="78"/>
      <c r="G29" s="78"/>
      <c r="H29" s="78"/>
      <c r="I29" s="78"/>
      <c r="J29" s="79"/>
      <c r="K29" s="80"/>
      <c r="L29" s="78"/>
      <c r="M29" s="79"/>
      <c r="N29" s="80"/>
      <c r="O29" s="78"/>
      <c r="P29" s="79"/>
      <c r="Q29" s="80"/>
      <c r="R29" s="78"/>
      <c r="S29" s="79"/>
      <c r="T29" s="204"/>
      <c r="U29" s="81"/>
      <c r="V29" s="82"/>
      <c r="W29" s="83"/>
    </row>
    <row r="30" spans="2:25" ht="33.75" customHeight="1" x14ac:dyDescent="0.15">
      <c r="B30" s="76"/>
      <c r="C30" s="77"/>
      <c r="D30" s="78"/>
      <c r="E30" s="78"/>
      <c r="F30" s="78"/>
      <c r="G30" s="78"/>
      <c r="H30" s="78"/>
      <c r="I30" s="78"/>
      <c r="J30" s="79"/>
      <c r="K30" s="80"/>
      <c r="L30" s="78"/>
      <c r="M30" s="79"/>
      <c r="N30" s="63"/>
      <c r="O30" s="63"/>
      <c r="P30" s="63"/>
      <c r="Q30" s="63"/>
      <c r="R30" s="63"/>
      <c r="S30" s="63"/>
      <c r="T30" s="204"/>
      <c r="U30" s="81"/>
      <c r="V30" s="85"/>
      <c r="W30" s="83"/>
    </row>
    <row r="31" spans="2:25" ht="15.75" customHeight="1" x14ac:dyDescent="0.15">
      <c r="B31" s="16"/>
      <c r="N31" s="63"/>
      <c r="O31" s="63"/>
      <c r="P31" s="63"/>
      <c r="Q31" s="63"/>
      <c r="R31" s="63"/>
      <c r="S31" s="63"/>
      <c r="V31" s="84"/>
      <c r="W31" s="43"/>
      <c r="Y31" s="31"/>
    </row>
    <row r="32" spans="2:25" s="1" customFormat="1" ht="20.100000000000001" customHeight="1" x14ac:dyDescent="0.15">
      <c r="C32" s="73"/>
      <c r="D32" s="179" t="s">
        <v>99</v>
      </c>
      <c r="M32" s="189"/>
      <c r="N32" s="189"/>
      <c r="O32" s="189"/>
      <c r="P32" s="189"/>
      <c r="Q32" s="189"/>
      <c r="T32" s="199"/>
    </row>
    <row r="33" spans="3:21" s="63" customFormat="1" ht="20.100000000000001" customHeight="1" x14ac:dyDescent="0.15">
      <c r="D33" s="73" t="s">
        <v>105</v>
      </c>
      <c r="E33" s="69"/>
      <c r="F33" s="69"/>
      <c r="G33" s="69"/>
      <c r="H33" s="69"/>
      <c r="L33" s="73"/>
      <c r="M33" s="189"/>
      <c r="N33" s="189"/>
      <c r="O33" s="189"/>
      <c r="P33" s="189"/>
      <c r="Q33" s="189"/>
      <c r="T33" s="209"/>
    </row>
    <row r="34" spans="3:21" s="63" customFormat="1" ht="20.100000000000001" customHeight="1" x14ac:dyDescent="0.15">
      <c r="D34" s="73" t="s">
        <v>141</v>
      </c>
      <c r="E34" s="70"/>
      <c r="F34" s="70"/>
      <c r="G34" s="70"/>
      <c r="H34" s="70"/>
      <c r="L34" s="73"/>
      <c r="T34" s="209"/>
    </row>
    <row r="35" spans="3:21" s="63" customFormat="1" ht="20.100000000000001" customHeight="1" x14ac:dyDescent="0.15">
      <c r="C35" s="73"/>
      <c r="D35" s="73" t="s">
        <v>102</v>
      </c>
      <c r="E35" s="74"/>
      <c r="F35" s="74"/>
      <c r="G35" s="74"/>
      <c r="H35" s="74"/>
      <c r="I35" s="74"/>
      <c r="J35" s="74"/>
      <c r="K35" s="74"/>
      <c r="L35" s="67"/>
      <c r="M35" s="70"/>
      <c r="T35" s="209"/>
      <c r="U35" s="71"/>
    </row>
    <row r="36" spans="3:21" s="63" customFormat="1" ht="20.100000000000001" customHeight="1" x14ac:dyDescent="0.15">
      <c r="D36" s="73" t="s">
        <v>123</v>
      </c>
      <c r="E36" s="70"/>
      <c r="F36" s="70"/>
      <c r="G36" s="70"/>
      <c r="H36" s="70"/>
      <c r="L36" s="73"/>
      <c r="T36" s="209"/>
    </row>
    <row r="37" spans="3:21" ht="20.100000000000001" customHeight="1" x14ac:dyDescent="0.15">
      <c r="D37" s="67" t="s">
        <v>85</v>
      </c>
      <c r="L37" s="73"/>
    </row>
    <row r="38" spans="3:21" s="63" customFormat="1" ht="20.100000000000001" customHeight="1" x14ac:dyDescent="0.15">
      <c r="D38" s="67" t="s">
        <v>107</v>
      </c>
      <c r="E38" s="70"/>
      <c r="F38" s="70"/>
      <c r="G38" s="70"/>
      <c r="H38" s="70"/>
      <c r="L38" s="67"/>
      <c r="T38" s="209"/>
    </row>
    <row r="39" spans="3:21" s="63" customFormat="1" ht="20.100000000000001" customHeight="1" x14ac:dyDescent="0.15">
      <c r="D39" s="67" t="s">
        <v>86</v>
      </c>
      <c r="E39" s="64"/>
      <c r="F39" s="64"/>
      <c r="G39" s="64"/>
      <c r="H39" s="64"/>
      <c r="L39" s="67"/>
      <c r="T39" s="209"/>
    </row>
    <row r="40" spans="3:21" s="72" customFormat="1" ht="21" customHeight="1" x14ac:dyDescent="0.15">
      <c r="D40" s="67"/>
      <c r="E40" s="68"/>
      <c r="F40" s="68"/>
      <c r="G40" s="68"/>
      <c r="H40" s="68"/>
      <c r="I40" s="68"/>
      <c r="J40" s="68"/>
      <c r="K40" s="68"/>
      <c r="L40" s="68"/>
      <c r="M40" s="64"/>
      <c r="T40" s="209"/>
    </row>
    <row r="41" spans="3:21" s="1" customFormat="1" ht="18" customHeight="1" x14ac:dyDescent="0.15">
      <c r="C41" s="2"/>
      <c r="D41" s="67"/>
      <c r="E41" s="51"/>
      <c r="F41" s="51"/>
      <c r="G41" s="51"/>
      <c r="H41" s="51"/>
      <c r="I41" s="51"/>
      <c r="J41" s="51"/>
      <c r="K41" s="51"/>
      <c r="L41" s="51"/>
      <c r="T41" s="199"/>
    </row>
    <row r="42" spans="3:21" s="1" customFormat="1" ht="18" customHeight="1" x14ac:dyDescent="0.15">
      <c r="C42" s="2"/>
      <c r="D42" s="51"/>
      <c r="E42" s="51"/>
      <c r="F42" s="51"/>
      <c r="G42" s="51"/>
      <c r="H42" s="51"/>
      <c r="I42" s="51"/>
      <c r="J42" s="51"/>
      <c r="K42" s="51"/>
      <c r="L42" s="51"/>
      <c r="T42" s="199"/>
    </row>
    <row r="43" spans="3:21" s="1" customFormat="1" ht="18" customHeight="1" x14ac:dyDescent="0.15">
      <c r="C43" s="2"/>
      <c r="D43" s="51"/>
      <c r="E43" s="51"/>
      <c r="F43" s="51"/>
      <c r="G43" s="51"/>
      <c r="H43" s="51"/>
      <c r="I43" s="51"/>
      <c r="J43" s="51"/>
      <c r="K43" s="51"/>
      <c r="L43" s="51"/>
      <c r="T43" s="199"/>
    </row>
    <row r="44" spans="3:21" s="1" customFormat="1" ht="18" customHeight="1" x14ac:dyDescent="0.15">
      <c r="C44" s="2"/>
      <c r="D44" s="51"/>
      <c r="E44" s="51"/>
      <c r="F44" s="51"/>
      <c r="G44" s="51"/>
      <c r="H44" s="51"/>
      <c r="I44" s="51"/>
      <c r="J44" s="51"/>
      <c r="K44" s="51"/>
      <c r="L44" s="51"/>
      <c r="T44" s="199"/>
    </row>
  </sheetData>
  <sheetProtection selectLockedCells="1"/>
  <mergeCells count="28">
    <mergeCell ref="B8:V8"/>
    <mergeCell ref="B16:B24"/>
    <mergeCell ref="Q16:Q18"/>
    <mergeCell ref="R16:R18"/>
    <mergeCell ref="S16:S18"/>
    <mergeCell ref="B12:C14"/>
    <mergeCell ref="B25:B27"/>
    <mergeCell ref="H16:H27"/>
    <mergeCell ref="I16:I27"/>
    <mergeCell ref="V16:V23"/>
    <mergeCell ref="W16:W23"/>
    <mergeCell ref="Q22:Q27"/>
    <mergeCell ref="R22:R27"/>
    <mergeCell ref="S22:S27"/>
    <mergeCell ref="W12:W13"/>
    <mergeCell ref="D13:G13"/>
    <mergeCell ref="H13:I13"/>
    <mergeCell ref="J13:J14"/>
    <mergeCell ref="K13:M13"/>
    <mergeCell ref="N13:P13"/>
    <mergeCell ref="Q13:S13"/>
    <mergeCell ref="T13:T14"/>
    <mergeCell ref="G14:G15"/>
    <mergeCell ref="U12:U14"/>
    <mergeCell ref="D12:J12"/>
    <mergeCell ref="K12:T12"/>
    <mergeCell ref="I14:I15"/>
    <mergeCell ref="V12:V14"/>
  </mergeCells>
  <phoneticPr fontId="1"/>
  <pageMargins left="0.39370078740157483" right="0.19685039370078741" top="0.19685039370078741" bottom="0.19685039370078741" header="0.51181102362204722" footer="0.51181102362204722"/>
  <pageSetup paperSize="9" scale="65" orientation="landscape" cellComments="asDisplayed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439860-9D16-4F56-AD17-0966A8AE16A6}">
  <dimension ref="B2:Y41"/>
  <sheetViews>
    <sheetView showGridLines="0" showZeros="0" view="pageBreakPreview" topLeftCell="A5" zoomScale="85" zoomScaleNormal="70" zoomScaleSheetLayoutView="85" workbookViewId="0">
      <selection activeCell="H16" sqref="H16:H27"/>
    </sheetView>
  </sheetViews>
  <sheetFormatPr defaultColWidth="9" defaultRowHeight="13.5" x14ac:dyDescent="0.15"/>
  <cols>
    <col min="1" max="1" width="1.125" style="2" customWidth="1"/>
    <col min="2" max="2" width="4.75" style="2" customWidth="1"/>
    <col min="3" max="3" width="6.5" style="2" customWidth="1"/>
    <col min="4" max="6" width="10.125" style="2" customWidth="1"/>
    <col min="7" max="7" width="9.75" style="2" bestFit="1" customWidth="1"/>
    <col min="8" max="8" width="8.125" style="2" bestFit="1" customWidth="1"/>
    <col min="9" max="9" width="10.125" style="2" customWidth="1"/>
    <col min="10" max="10" width="9.75" style="2" bestFit="1" customWidth="1"/>
    <col min="11" max="12" width="10.125" style="2" customWidth="1"/>
    <col min="13" max="13" width="10.75" style="2" bestFit="1" customWidth="1"/>
    <col min="14" max="15" width="10.125" style="2" customWidth="1"/>
    <col min="16" max="16" width="10.75" style="2" bestFit="1" customWidth="1"/>
    <col min="17" max="19" width="10.125" style="2" customWidth="1"/>
    <col min="20" max="20" width="13.75" style="199" bestFit="1" customWidth="1"/>
    <col min="21" max="21" width="16.625" style="2" customWidth="1"/>
    <col min="22" max="22" width="18" style="2" customWidth="1"/>
    <col min="23" max="23" width="18.5" style="2" customWidth="1"/>
    <col min="24" max="24" width="3.5" style="2" customWidth="1"/>
    <col min="25" max="25" width="10" style="2" customWidth="1"/>
    <col min="26" max="26" width="9" style="2"/>
    <col min="27" max="28" width="10.5" style="2" customWidth="1"/>
    <col min="29" max="16384" width="9" style="2"/>
  </cols>
  <sheetData>
    <row r="2" spans="2:23" ht="17.25" x14ac:dyDescent="0.2">
      <c r="B2" s="75" t="s">
        <v>76</v>
      </c>
    </row>
    <row r="3" spans="2:23" ht="17.25" x14ac:dyDescent="0.2">
      <c r="B3" s="3" t="s">
        <v>48</v>
      </c>
      <c r="C3" s="4"/>
      <c r="D3" s="4"/>
      <c r="E3" s="4"/>
      <c r="G3" s="4"/>
      <c r="H3" s="4"/>
      <c r="I3" s="4"/>
      <c r="L3" s="4"/>
      <c r="O3" s="4"/>
      <c r="R3" s="4"/>
    </row>
    <row r="4" spans="2:23" ht="17.25" x14ac:dyDescent="0.2">
      <c r="B4" s="3"/>
      <c r="C4" s="4"/>
      <c r="D4" s="4"/>
      <c r="E4" s="4"/>
      <c r="G4" s="4"/>
      <c r="H4" s="4"/>
      <c r="I4" s="4"/>
      <c r="L4" s="4"/>
      <c r="O4" s="4"/>
      <c r="R4" s="4"/>
    </row>
    <row r="5" spans="2:23" ht="17.25" x14ac:dyDescent="0.2">
      <c r="B5" s="3"/>
      <c r="C5" s="4"/>
      <c r="D5" s="4"/>
      <c r="E5" s="4"/>
      <c r="G5" s="4"/>
      <c r="H5" s="4"/>
      <c r="I5" s="4"/>
      <c r="L5" s="4"/>
      <c r="O5" s="4"/>
      <c r="R5" s="4"/>
    </row>
    <row r="6" spans="2:23" ht="17.25" x14ac:dyDescent="0.2">
      <c r="B6" s="3"/>
      <c r="C6" s="4"/>
      <c r="D6" s="4"/>
      <c r="E6" s="4"/>
      <c r="G6" s="4"/>
      <c r="H6" s="4"/>
      <c r="I6" s="4"/>
      <c r="L6" s="4"/>
      <c r="O6" s="4"/>
      <c r="R6" s="4"/>
    </row>
    <row r="7" spans="2:23" ht="17.25" x14ac:dyDescent="0.2">
      <c r="B7" s="3"/>
      <c r="C7" s="4"/>
      <c r="D7" s="4"/>
      <c r="E7" s="4"/>
      <c r="G7" s="4"/>
      <c r="H7" s="4"/>
      <c r="I7" s="4"/>
      <c r="L7" s="4"/>
      <c r="O7" s="4"/>
      <c r="R7" s="4"/>
    </row>
    <row r="8" spans="2:23" ht="17.25" x14ac:dyDescent="0.2">
      <c r="B8" s="373" t="s">
        <v>37</v>
      </c>
      <c r="C8" s="373"/>
      <c r="D8" s="373"/>
      <c r="E8" s="373"/>
      <c r="F8" s="373"/>
      <c r="G8" s="373"/>
      <c r="H8" s="373"/>
      <c r="I8" s="373"/>
      <c r="J8" s="373"/>
      <c r="K8" s="373"/>
      <c r="L8" s="373"/>
      <c r="M8" s="373"/>
      <c r="N8" s="373"/>
      <c r="O8" s="373"/>
      <c r="P8" s="373"/>
      <c r="Q8" s="373"/>
      <c r="R8" s="373"/>
      <c r="S8" s="373"/>
      <c r="T8" s="373"/>
      <c r="U8" s="373"/>
      <c r="V8" s="373"/>
    </row>
    <row r="9" spans="2:23" ht="17.25" x14ac:dyDescent="0.2">
      <c r="B9" s="5"/>
      <c r="C9" s="4"/>
      <c r="D9" s="4"/>
      <c r="E9" s="4"/>
      <c r="G9" s="4"/>
      <c r="H9" s="4"/>
      <c r="I9" s="4"/>
      <c r="K9" s="108"/>
      <c r="L9" s="108"/>
      <c r="M9" s="108"/>
      <c r="N9" s="108"/>
      <c r="O9" s="4"/>
      <c r="R9" s="4"/>
      <c r="S9" s="104"/>
      <c r="T9" s="210"/>
      <c r="U9" s="104"/>
      <c r="V9" s="104"/>
    </row>
    <row r="10" spans="2:23" ht="17.25" x14ac:dyDescent="0.2">
      <c r="B10" s="5"/>
      <c r="C10" s="4"/>
      <c r="D10" s="4"/>
      <c r="E10" s="4"/>
      <c r="G10" s="4"/>
      <c r="H10" s="4"/>
      <c r="I10" s="4"/>
      <c r="L10" s="4"/>
      <c r="O10" s="4"/>
      <c r="R10" s="4"/>
      <c r="S10" s="115"/>
      <c r="T10" s="214"/>
      <c r="U10" s="115"/>
      <c r="V10" s="52"/>
    </row>
    <row r="11" spans="2:23" ht="17.25" x14ac:dyDescent="0.2">
      <c r="B11" s="5"/>
      <c r="C11" s="4"/>
      <c r="D11" s="4"/>
      <c r="E11" s="4"/>
      <c r="G11" s="4"/>
      <c r="H11" s="4"/>
      <c r="I11" s="4"/>
      <c r="L11" s="4"/>
      <c r="O11" s="4"/>
      <c r="R11" s="4"/>
      <c r="W11" s="41"/>
    </row>
    <row r="12" spans="2:23" ht="27" customHeight="1" x14ac:dyDescent="0.15">
      <c r="B12" s="366" t="s">
        <v>1</v>
      </c>
      <c r="C12" s="367"/>
      <c r="D12" s="369" t="s">
        <v>2</v>
      </c>
      <c r="E12" s="369"/>
      <c r="F12" s="369"/>
      <c r="G12" s="369"/>
      <c r="H12" s="369"/>
      <c r="I12" s="358"/>
      <c r="J12" s="358"/>
      <c r="K12" s="370" t="s">
        <v>3</v>
      </c>
      <c r="L12" s="371"/>
      <c r="M12" s="371"/>
      <c r="N12" s="371"/>
      <c r="O12" s="371"/>
      <c r="P12" s="371"/>
      <c r="Q12" s="371"/>
      <c r="R12" s="371"/>
      <c r="S12" s="371"/>
      <c r="T12" s="372"/>
      <c r="U12" s="353" t="s">
        <v>36</v>
      </c>
      <c r="V12" s="374"/>
      <c r="W12" s="348"/>
    </row>
    <row r="13" spans="2:23" ht="25.5" customHeight="1" x14ac:dyDescent="0.15">
      <c r="B13" s="368"/>
      <c r="C13" s="367"/>
      <c r="D13" s="349" t="s">
        <v>23</v>
      </c>
      <c r="E13" s="350"/>
      <c r="F13" s="350"/>
      <c r="G13" s="351"/>
      <c r="H13" s="352" t="s">
        <v>28</v>
      </c>
      <c r="I13" s="353"/>
      <c r="J13" s="354" t="s">
        <v>31</v>
      </c>
      <c r="K13" s="356" t="s">
        <v>63</v>
      </c>
      <c r="L13" s="357"/>
      <c r="M13" s="358"/>
      <c r="N13" s="359" t="s">
        <v>62</v>
      </c>
      <c r="O13" s="359"/>
      <c r="P13" s="359"/>
      <c r="Q13" s="359" t="s">
        <v>61</v>
      </c>
      <c r="R13" s="359"/>
      <c r="S13" s="359"/>
      <c r="T13" s="393" t="s">
        <v>35</v>
      </c>
      <c r="U13" s="364"/>
      <c r="V13" s="375"/>
      <c r="W13" s="348"/>
    </row>
    <row r="14" spans="2:23" ht="45" customHeight="1" x14ac:dyDescent="0.15">
      <c r="B14" s="368"/>
      <c r="C14" s="367"/>
      <c r="D14" s="111" t="s">
        <v>25</v>
      </c>
      <c r="E14" s="112" t="s">
        <v>24</v>
      </c>
      <c r="F14" s="112" t="s">
        <v>26</v>
      </c>
      <c r="G14" s="362" t="s">
        <v>29</v>
      </c>
      <c r="H14" s="114" t="s">
        <v>27</v>
      </c>
      <c r="I14" s="362" t="s">
        <v>30</v>
      </c>
      <c r="J14" s="355"/>
      <c r="K14" s="17" t="s">
        <v>14</v>
      </c>
      <c r="L14" s="47" t="s">
        <v>38</v>
      </c>
      <c r="M14" s="111" t="s">
        <v>33</v>
      </c>
      <c r="N14" s="32" t="s">
        <v>14</v>
      </c>
      <c r="O14" s="47" t="s">
        <v>39</v>
      </c>
      <c r="P14" s="111" t="s">
        <v>32</v>
      </c>
      <c r="Q14" s="32" t="s">
        <v>14</v>
      </c>
      <c r="R14" s="47" t="s">
        <v>40</v>
      </c>
      <c r="S14" s="111" t="s">
        <v>34</v>
      </c>
      <c r="T14" s="394"/>
      <c r="U14" s="365"/>
      <c r="V14" s="375"/>
      <c r="W14" s="42"/>
    </row>
    <row r="15" spans="2:23" ht="30" customHeight="1" thickBot="1" x14ac:dyDescent="0.2">
      <c r="B15" s="105" t="s">
        <v>4</v>
      </c>
      <c r="C15" s="106" t="s">
        <v>5</v>
      </c>
      <c r="D15" s="8" t="s">
        <v>9</v>
      </c>
      <c r="E15" s="33" t="s">
        <v>15</v>
      </c>
      <c r="F15" s="27"/>
      <c r="G15" s="363"/>
      <c r="H15" s="160" t="s">
        <v>15</v>
      </c>
      <c r="I15" s="383"/>
      <c r="J15" s="8" t="s">
        <v>6</v>
      </c>
      <c r="K15" s="38" t="s">
        <v>17</v>
      </c>
      <c r="L15" s="33" t="s">
        <v>13</v>
      </c>
      <c r="M15" s="48" t="s">
        <v>20</v>
      </c>
      <c r="N15" s="113" t="s">
        <v>16</v>
      </c>
      <c r="O15" s="33" t="s">
        <v>13</v>
      </c>
      <c r="P15" s="48" t="s">
        <v>21</v>
      </c>
      <c r="Q15" s="113" t="s">
        <v>18</v>
      </c>
      <c r="R15" s="65" t="s">
        <v>13</v>
      </c>
      <c r="S15" s="48" t="s">
        <v>22</v>
      </c>
      <c r="T15" s="215" t="s">
        <v>6</v>
      </c>
      <c r="U15" s="9" t="s">
        <v>6</v>
      </c>
      <c r="V15" s="33"/>
      <c r="W15" s="45"/>
    </row>
    <row r="16" spans="2:23" ht="20.100000000000001" customHeight="1" x14ac:dyDescent="0.15">
      <c r="B16" s="324" t="s">
        <v>151</v>
      </c>
      <c r="C16" s="60">
        <v>4</v>
      </c>
      <c r="D16" s="34">
        <v>12</v>
      </c>
      <c r="E16" s="162">
        <f>'様式5-１電力料金総価'!F21</f>
        <v>0</v>
      </c>
      <c r="F16" s="99" t="s">
        <v>7</v>
      </c>
      <c r="G16" s="222">
        <f t="shared" ref="G16:G27" si="0">TRUNC(D16*E16*0.85,4)</f>
        <v>0</v>
      </c>
      <c r="H16" s="384"/>
      <c r="I16" s="386">
        <f t="shared" ref="I16" si="1">TRUNC(D16*H16,4)</f>
        <v>0</v>
      </c>
      <c r="J16" s="146">
        <f>ROUNDDOWN(SUM(G16,I16),2)</f>
        <v>0</v>
      </c>
      <c r="K16" s="21">
        <v>2500</v>
      </c>
      <c r="L16" s="162">
        <f>'様式5-１電力料金総価'!J23</f>
        <v>0</v>
      </c>
      <c r="M16" s="141">
        <f t="shared" ref="M16:M27" si="2">TRUNC(K16*L16,4)</f>
        <v>0</v>
      </c>
      <c r="N16" s="22">
        <v>2000</v>
      </c>
      <c r="O16" s="162">
        <f>'様式5-１電力料金総価'!J22</f>
        <v>0</v>
      </c>
      <c r="P16" s="143">
        <f>TRUNC(N16*O16,4)</f>
        <v>0</v>
      </c>
      <c r="Q16" s="328"/>
      <c r="R16" s="330"/>
      <c r="S16" s="332"/>
      <c r="T16" s="147">
        <f t="shared" ref="T16:T27" si="3">ROUNDDOWN(M16+P16+S16,2)</f>
        <v>0</v>
      </c>
      <c r="U16" s="148">
        <f>INT(J16+T16)</f>
        <v>0</v>
      </c>
      <c r="V16" s="347"/>
      <c r="W16" s="344"/>
    </row>
    <row r="17" spans="2:25" ht="20.100000000000001" customHeight="1" x14ac:dyDescent="0.15">
      <c r="B17" s="325"/>
      <c r="C17" s="60">
        <v>5</v>
      </c>
      <c r="D17" s="34">
        <v>12</v>
      </c>
      <c r="E17" s="163">
        <f>E16</f>
        <v>0</v>
      </c>
      <c r="F17" s="99" t="s">
        <v>7</v>
      </c>
      <c r="G17" s="222">
        <f t="shared" si="0"/>
        <v>0</v>
      </c>
      <c r="H17" s="384"/>
      <c r="I17" s="386"/>
      <c r="J17" s="146">
        <f t="shared" ref="J17:J27" si="4">ROUNDDOWN(SUM(G17,I17),2)</f>
        <v>0</v>
      </c>
      <c r="K17" s="23">
        <f>[2]別紙2!$H$30</f>
        <v>2900</v>
      </c>
      <c r="L17" s="164">
        <f>L16</f>
        <v>0</v>
      </c>
      <c r="M17" s="141">
        <f t="shared" si="2"/>
        <v>0</v>
      </c>
      <c r="N17" s="24">
        <v>2000</v>
      </c>
      <c r="O17" s="164">
        <f t="shared" ref="O17:O27" si="5">O16</f>
        <v>0</v>
      </c>
      <c r="P17" s="143">
        <f t="shared" ref="P17:P27" si="6">TRUNC(N17*O17,4)</f>
        <v>0</v>
      </c>
      <c r="Q17" s="328"/>
      <c r="R17" s="330"/>
      <c r="S17" s="332"/>
      <c r="T17" s="147">
        <f t="shared" si="3"/>
        <v>0</v>
      </c>
      <c r="U17" s="148">
        <f t="shared" ref="U17:U27" si="7">INT(J17+T17)</f>
        <v>0</v>
      </c>
      <c r="V17" s="347"/>
      <c r="W17" s="344"/>
    </row>
    <row r="18" spans="2:25" ht="20.100000000000001" customHeight="1" thickBot="1" x14ac:dyDescent="0.2">
      <c r="B18" s="325"/>
      <c r="C18" s="60">
        <v>6</v>
      </c>
      <c r="D18" s="34">
        <v>12</v>
      </c>
      <c r="E18" s="163">
        <f t="shared" ref="E18:E27" si="8">E17</f>
        <v>0</v>
      </c>
      <c r="F18" s="99" t="s">
        <v>7</v>
      </c>
      <c r="G18" s="222">
        <f t="shared" si="0"/>
        <v>0</v>
      </c>
      <c r="H18" s="384"/>
      <c r="I18" s="386"/>
      <c r="J18" s="146">
        <f t="shared" si="4"/>
        <v>0</v>
      </c>
      <c r="K18" s="23">
        <v>2500</v>
      </c>
      <c r="L18" s="165">
        <f t="shared" ref="L18:L27" si="9">L17</f>
        <v>0</v>
      </c>
      <c r="M18" s="141">
        <f t="shared" si="2"/>
        <v>0</v>
      </c>
      <c r="N18" s="24">
        <v>2300</v>
      </c>
      <c r="O18" s="165">
        <f t="shared" si="5"/>
        <v>0</v>
      </c>
      <c r="P18" s="143">
        <f t="shared" si="6"/>
        <v>0</v>
      </c>
      <c r="Q18" s="329"/>
      <c r="R18" s="331"/>
      <c r="S18" s="333"/>
      <c r="T18" s="147">
        <f t="shared" si="3"/>
        <v>0</v>
      </c>
      <c r="U18" s="148">
        <f t="shared" si="7"/>
        <v>0</v>
      </c>
      <c r="V18" s="347"/>
      <c r="W18" s="344"/>
    </row>
    <row r="19" spans="2:25" ht="20.100000000000001" customHeight="1" x14ac:dyDescent="0.15">
      <c r="B19" s="325"/>
      <c r="C19" s="60">
        <v>7</v>
      </c>
      <c r="D19" s="34">
        <v>12</v>
      </c>
      <c r="E19" s="163">
        <f t="shared" si="8"/>
        <v>0</v>
      </c>
      <c r="F19" s="99" t="s">
        <v>7</v>
      </c>
      <c r="G19" s="222">
        <f t="shared" si="0"/>
        <v>0</v>
      </c>
      <c r="H19" s="384"/>
      <c r="I19" s="386"/>
      <c r="J19" s="146">
        <f t="shared" si="4"/>
        <v>0</v>
      </c>
      <c r="K19" s="23">
        <v>2600</v>
      </c>
      <c r="L19" s="164">
        <f t="shared" si="9"/>
        <v>0</v>
      </c>
      <c r="M19" s="141">
        <f t="shared" si="2"/>
        <v>0</v>
      </c>
      <c r="N19" s="24">
        <v>1200</v>
      </c>
      <c r="O19" s="164">
        <f t="shared" si="5"/>
        <v>0</v>
      </c>
      <c r="P19" s="143">
        <f t="shared" si="6"/>
        <v>0</v>
      </c>
      <c r="Q19" s="126">
        <v>1100</v>
      </c>
      <c r="R19" s="170">
        <f>'様式5-１電力料金総価'!J21</f>
        <v>0</v>
      </c>
      <c r="S19" s="143">
        <f>TRUNC(Q19*R19,4)</f>
        <v>0</v>
      </c>
      <c r="T19" s="147">
        <f t="shared" si="3"/>
        <v>0</v>
      </c>
      <c r="U19" s="148">
        <f t="shared" si="7"/>
        <v>0</v>
      </c>
      <c r="V19" s="347"/>
      <c r="W19" s="344"/>
    </row>
    <row r="20" spans="2:25" ht="20.100000000000001" customHeight="1" x14ac:dyDescent="0.15">
      <c r="B20" s="325"/>
      <c r="C20" s="60">
        <v>8</v>
      </c>
      <c r="D20" s="34">
        <v>12</v>
      </c>
      <c r="E20" s="163">
        <f t="shared" si="8"/>
        <v>0</v>
      </c>
      <c r="F20" s="99" t="s">
        <v>7</v>
      </c>
      <c r="G20" s="222">
        <f t="shared" si="0"/>
        <v>0</v>
      </c>
      <c r="H20" s="384"/>
      <c r="I20" s="386"/>
      <c r="J20" s="146">
        <f t="shared" si="4"/>
        <v>0</v>
      </c>
      <c r="K20" s="23">
        <v>2600</v>
      </c>
      <c r="L20" s="165">
        <f t="shared" si="9"/>
        <v>0</v>
      </c>
      <c r="M20" s="141">
        <f t="shared" si="2"/>
        <v>0</v>
      </c>
      <c r="N20" s="24">
        <v>1200</v>
      </c>
      <c r="O20" s="165">
        <f t="shared" si="5"/>
        <v>0</v>
      </c>
      <c r="P20" s="143">
        <f t="shared" si="6"/>
        <v>0</v>
      </c>
      <c r="Q20" s="126">
        <v>1200</v>
      </c>
      <c r="R20" s="165">
        <f t="shared" ref="R20:R21" si="10">R19</f>
        <v>0</v>
      </c>
      <c r="S20" s="143">
        <f>TRUNC(Q20*R20,4)</f>
        <v>0</v>
      </c>
      <c r="T20" s="147">
        <f t="shared" si="3"/>
        <v>0</v>
      </c>
      <c r="U20" s="148">
        <f t="shared" si="7"/>
        <v>0</v>
      </c>
      <c r="V20" s="347"/>
      <c r="W20" s="344"/>
    </row>
    <row r="21" spans="2:25" ht="20.100000000000001" customHeight="1" thickBot="1" x14ac:dyDescent="0.2">
      <c r="B21" s="325"/>
      <c r="C21" s="60">
        <v>9</v>
      </c>
      <c r="D21" s="34">
        <v>12</v>
      </c>
      <c r="E21" s="163">
        <f t="shared" si="8"/>
        <v>0</v>
      </c>
      <c r="F21" s="99" t="s">
        <v>10</v>
      </c>
      <c r="G21" s="222">
        <f t="shared" si="0"/>
        <v>0</v>
      </c>
      <c r="H21" s="384"/>
      <c r="I21" s="386"/>
      <c r="J21" s="146">
        <f t="shared" si="4"/>
        <v>0</v>
      </c>
      <c r="K21" s="21">
        <v>2600</v>
      </c>
      <c r="L21" s="164">
        <f t="shared" si="9"/>
        <v>0</v>
      </c>
      <c r="M21" s="141">
        <f t="shared" si="2"/>
        <v>0</v>
      </c>
      <c r="N21" s="22">
        <v>1100</v>
      </c>
      <c r="O21" s="164">
        <f t="shared" si="5"/>
        <v>0</v>
      </c>
      <c r="P21" s="143">
        <f t="shared" si="6"/>
        <v>0</v>
      </c>
      <c r="Q21" s="127">
        <v>1100</v>
      </c>
      <c r="R21" s="166">
        <f t="shared" si="10"/>
        <v>0</v>
      </c>
      <c r="S21" s="143">
        <f>TRUNC(Q21*R21,4)</f>
        <v>0</v>
      </c>
      <c r="T21" s="147">
        <f t="shared" si="3"/>
        <v>0</v>
      </c>
      <c r="U21" s="148">
        <f t="shared" si="7"/>
        <v>0</v>
      </c>
      <c r="V21" s="347"/>
      <c r="W21" s="344"/>
      <c r="Y21" s="10"/>
    </row>
    <row r="22" spans="2:25" ht="20.100000000000001" customHeight="1" x14ac:dyDescent="0.15">
      <c r="B22" s="325"/>
      <c r="C22" s="60">
        <v>10</v>
      </c>
      <c r="D22" s="34">
        <v>12</v>
      </c>
      <c r="E22" s="163">
        <f t="shared" si="8"/>
        <v>0</v>
      </c>
      <c r="F22" s="99" t="s">
        <v>10</v>
      </c>
      <c r="G22" s="222">
        <f t="shared" si="0"/>
        <v>0</v>
      </c>
      <c r="H22" s="384"/>
      <c r="I22" s="386"/>
      <c r="J22" s="146">
        <f t="shared" si="4"/>
        <v>0</v>
      </c>
      <c r="K22" s="21">
        <v>2600</v>
      </c>
      <c r="L22" s="165">
        <f t="shared" si="9"/>
        <v>0</v>
      </c>
      <c r="M22" s="141">
        <f t="shared" si="2"/>
        <v>0</v>
      </c>
      <c r="N22" s="22">
        <v>2100</v>
      </c>
      <c r="O22" s="165">
        <f t="shared" si="5"/>
        <v>0</v>
      </c>
      <c r="P22" s="143">
        <f t="shared" si="6"/>
        <v>0</v>
      </c>
      <c r="Q22" s="345"/>
      <c r="R22" s="345"/>
      <c r="S22" s="345"/>
      <c r="T22" s="147">
        <f t="shared" si="3"/>
        <v>0</v>
      </c>
      <c r="U22" s="148">
        <f t="shared" si="7"/>
        <v>0</v>
      </c>
      <c r="V22" s="347"/>
      <c r="W22" s="344"/>
    </row>
    <row r="23" spans="2:25" ht="20.100000000000001" customHeight="1" x14ac:dyDescent="0.15">
      <c r="B23" s="325"/>
      <c r="C23" s="60">
        <v>11</v>
      </c>
      <c r="D23" s="34">
        <v>12</v>
      </c>
      <c r="E23" s="164">
        <f t="shared" si="8"/>
        <v>0</v>
      </c>
      <c r="F23" s="99" t="s">
        <v>7</v>
      </c>
      <c r="G23" s="222">
        <f t="shared" si="0"/>
        <v>0</v>
      </c>
      <c r="H23" s="384"/>
      <c r="I23" s="386"/>
      <c r="J23" s="146">
        <f t="shared" si="4"/>
        <v>0</v>
      </c>
      <c r="K23" s="21">
        <v>2500</v>
      </c>
      <c r="L23" s="164">
        <f t="shared" si="9"/>
        <v>0</v>
      </c>
      <c r="M23" s="141">
        <f t="shared" si="2"/>
        <v>0</v>
      </c>
      <c r="N23" s="22">
        <v>2000</v>
      </c>
      <c r="O23" s="164">
        <f t="shared" si="5"/>
        <v>0</v>
      </c>
      <c r="P23" s="143">
        <f t="shared" si="6"/>
        <v>0</v>
      </c>
      <c r="Q23" s="330"/>
      <c r="R23" s="330"/>
      <c r="S23" s="330"/>
      <c r="T23" s="147">
        <f t="shared" si="3"/>
        <v>0</v>
      </c>
      <c r="U23" s="149">
        <f t="shared" si="7"/>
        <v>0</v>
      </c>
      <c r="V23" s="347"/>
      <c r="W23" s="344"/>
    </row>
    <row r="24" spans="2:25" ht="20.100000000000001" customHeight="1" x14ac:dyDescent="0.15">
      <c r="B24" s="327"/>
      <c r="C24" s="60">
        <v>12</v>
      </c>
      <c r="D24" s="34">
        <v>12</v>
      </c>
      <c r="E24" s="165">
        <f t="shared" si="8"/>
        <v>0</v>
      </c>
      <c r="F24" s="99" t="s">
        <v>7</v>
      </c>
      <c r="G24" s="222">
        <f t="shared" si="0"/>
        <v>0</v>
      </c>
      <c r="H24" s="384"/>
      <c r="I24" s="386"/>
      <c r="J24" s="146">
        <f t="shared" si="4"/>
        <v>0</v>
      </c>
      <c r="K24" s="118">
        <v>2600</v>
      </c>
      <c r="L24" s="169">
        <f t="shared" si="9"/>
        <v>0</v>
      </c>
      <c r="M24" s="142">
        <f t="shared" si="2"/>
        <v>0</v>
      </c>
      <c r="N24" s="116">
        <v>2200</v>
      </c>
      <c r="O24" s="169">
        <f t="shared" si="5"/>
        <v>0</v>
      </c>
      <c r="P24" s="144">
        <f t="shared" si="6"/>
        <v>0</v>
      </c>
      <c r="Q24" s="330"/>
      <c r="R24" s="330"/>
      <c r="S24" s="330"/>
      <c r="T24" s="147">
        <f t="shared" si="3"/>
        <v>0</v>
      </c>
      <c r="U24" s="148">
        <f t="shared" si="7"/>
        <v>0</v>
      </c>
      <c r="V24" s="109"/>
      <c r="W24" s="110"/>
      <c r="Y24" s="10"/>
    </row>
    <row r="25" spans="2:25" ht="20.100000000000001" customHeight="1" x14ac:dyDescent="0.15">
      <c r="B25" s="324" t="s">
        <v>152</v>
      </c>
      <c r="C25" s="60">
        <v>1</v>
      </c>
      <c r="D25" s="34">
        <v>12</v>
      </c>
      <c r="E25" s="163">
        <f t="shared" si="8"/>
        <v>0</v>
      </c>
      <c r="F25" s="99" t="s">
        <v>7</v>
      </c>
      <c r="G25" s="222">
        <f t="shared" si="0"/>
        <v>0</v>
      </c>
      <c r="H25" s="384"/>
      <c r="I25" s="386"/>
      <c r="J25" s="146">
        <f t="shared" si="4"/>
        <v>0</v>
      </c>
      <c r="K25" s="21">
        <v>2700</v>
      </c>
      <c r="L25" s="164">
        <f t="shared" si="9"/>
        <v>0</v>
      </c>
      <c r="M25" s="141">
        <f t="shared" si="2"/>
        <v>0</v>
      </c>
      <c r="N25" s="22">
        <v>2000</v>
      </c>
      <c r="O25" s="164">
        <f t="shared" si="5"/>
        <v>0</v>
      </c>
      <c r="P25" s="143">
        <f t="shared" si="6"/>
        <v>0</v>
      </c>
      <c r="Q25" s="330"/>
      <c r="R25" s="330"/>
      <c r="S25" s="330"/>
      <c r="T25" s="147">
        <f t="shared" si="3"/>
        <v>0</v>
      </c>
      <c r="U25" s="148">
        <f t="shared" si="7"/>
        <v>0</v>
      </c>
      <c r="V25" s="109"/>
      <c r="W25" s="110"/>
    </row>
    <row r="26" spans="2:25" ht="20.100000000000001" customHeight="1" x14ac:dyDescent="0.15">
      <c r="B26" s="325"/>
      <c r="C26" s="60">
        <v>2</v>
      </c>
      <c r="D26" s="34">
        <v>12</v>
      </c>
      <c r="E26" s="163">
        <f t="shared" si="8"/>
        <v>0</v>
      </c>
      <c r="F26" s="99" t="s">
        <v>7</v>
      </c>
      <c r="G26" s="222">
        <f t="shared" si="0"/>
        <v>0</v>
      </c>
      <c r="H26" s="384"/>
      <c r="I26" s="386"/>
      <c r="J26" s="146">
        <f t="shared" si="4"/>
        <v>0</v>
      </c>
      <c r="K26" s="21">
        <v>2300</v>
      </c>
      <c r="L26" s="165">
        <f t="shared" si="9"/>
        <v>0</v>
      </c>
      <c r="M26" s="141">
        <f t="shared" si="2"/>
        <v>0</v>
      </c>
      <c r="N26" s="22">
        <v>1900</v>
      </c>
      <c r="O26" s="165">
        <f t="shared" si="5"/>
        <v>0</v>
      </c>
      <c r="P26" s="143">
        <f t="shared" si="6"/>
        <v>0</v>
      </c>
      <c r="Q26" s="330"/>
      <c r="R26" s="330"/>
      <c r="S26" s="330"/>
      <c r="T26" s="147">
        <f t="shared" si="3"/>
        <v>0</v>
      </c>
      <c r="U26" s="148">
        <f t="shared" ref="U26" si="11">INT(J26+T26)</f>
        <v>0</v>
      </c>
      <c r="V26" s="109"/>
      <c r="W26" s="110"/>
    </row>
    <row r="27" spans="2:25" ht="20.100000000000001" customHeight="1" thickBot="1" x14ac:dyDescent="0.2">
      <c r="B27" s="326"/>
      <c r="C27" s="60">
        <v>3</v>
      </c>
      <c r="D27" s="34">
        <v>12</v>
      </c>
      <c r="E27" s="166">
        <f t="shared" si="8"/>
        <v>0</v>
      </c>
      <c r="F27" s="168" t="s">
        <v>7</v>
      </c>
      <c r="G27" s="223">
        <f t="shared" si="0"/>
        <v>0</v>
      </c>
      <c r="H27" s="385"/>
      <c r="I27" s="387"/>
      <c r="J27" s="172">
        <f t="shared" si="4"/>
        <v>0</v>
      </c>
      <c r="K27" s="21">
        <v>2400</v>
      </c>
      <c r="L27" s="166">
        <f t="shared" si="9"/>
        <v>0</v>
      </c>
      <c r="M27" s="141">
        <f t="shared" si="2"/>
        <v>0</v>
      </c>
      <c r="N27" s="22">
        <v>2100</v>
      </c>
      <c r="O27" s="166">
        <f t="shared" si="5"/>
        <v>0</v>
      </c>
      <c r="P27" s="143">
        <f t="shared" si="6"/>
        <v>0</v>
      </c>
      <c r="Q27" s="346"/>
      <c r="R27" s="346"/>
      <c r="S27" s="346"/>
      <c r="T27" s="147">
        <f t="shared" si="3"/>
        <v>0</v>
      </c>
      <c r="U27" s="149">
        <f t="shared" si="7"/>
        <v>0</v>
      </c>
      <c r="V27" s="109"/>
      <c r="W27" s="110"/>
    </row>
    <row r="28" spans="2:25" ht="47.25" customHeight="1" thickTop="1" thickBot="1" x14ac:dyDescent="0.2">
      <c r="B28" s="11" t="s">
        <v>8</v>
      </c>
      <c r="C28" s="12"/>
      <c r="D28" s="13"/>
      <c r="E28" s="107"/>
      <c r="F28" s="161"/>
      <c r="G28" s="107"/>
      <c r="H28" s="161"/>
      <c r="I28" s="107"/>
      <c r="J28" s="167"/>
      <c r="K28" s="26">
        <f>SUM(K16:K27)</f>
        <v>30800</v>
      </c>
      <c r="L28" s="107"/>
      <c r="M28" s="15"/>
      <c r="N28" s="26">
        <f>SUM(N16:N27)</f>
        <v>22100</v>
      </c>
      <c r="O28" s="107"/>
      <c r="P28" s="15"/>
      <c r="Q28" s="26">
        <f>SUM(Q16:Q23)</f>
        <v>3400</v>
      </c>
      <c r="R28" s="107"/>
      <c r="S28" s="15"/>
      <c r="T28" s="216"/>
      <c r="U28" s="62">
        <f>SUM(U16:U27)</f>
        <v>0</v>
      </c>
      <c r="V28" s="46" t="s">
        <v>136</v>
      </c>
      <c r="W28" s="44"/>
    </row>
    <row r="29" spans="2:25" ht="47.25" customHeight="1" x14ac:dyDescent="0.15">
      <c r="B29" s="76"/>
      <c r="C29" s="77"/>
      <c r="D29" s="78"/>
      <c r="E29" s="78"/>
      <c r="F29" s="78"/>
      <c r="G29" s="78"/>
      <c r="H29" s="78"/>
      <c r="I29" s="78"/>
      <c r="J29" s="79"/>
      <c r="K29" s="80"/>
      <c r="L29" s="78"/>
      <c r="M29" s="79"/>
      <c r="N29" s="80"/>
      <c r="O29" s="78"/>
      <c r="P29" s="79"/>
      <c r="Q29" s="80"/>
      <c r="R29" s="78"/>
      <c r="S29" s="79"/>
      <c r="T29" s="204"/>
      <c r="U29" s="81"/>
      <c r="V29" s="82"/>
      <c r="W29" s="83"/>
    </row>
    <row r="30" spans="2:25" ht="33.75" customHeight="1" x14ac:dyDescent="0.15">
      <c r="B30" s="76"/>
      <c r="C30" s="77"/>
      <c r="D30" s="78"/>
      <c r="E30" s="78"/>
      <c r="F30" s="78"/>
      <c r="G30" s="78"/>
      <c r="H30" s="78"/>
      <c r="I30" s="78"/>
      <c r="J30" s="79"/>
      <c r="K30" s="80"/>
      <c r="L30" s="78"/>
      <c r="M30" s="79"/>
      <c r="N30" s="80"/>
      <c r="O30" s="63"/>
      <c r="P30" s="63"/>
      <c r="Q30" s="63"/>
      <c r="R30" s="63"/>
      <c r="S30" s="63"/>
      <c r="T30" s="209"/>
      <c r="U30" s="81"/>
      <c r="V30" s="85"/>
      <c r="W30" s="83"/>
    </row>
    <row r="31" spans="2:25" ht="15.75" customHeight="1" x14ac:dyDescent="0.15">
      <c r="B31" s="16"/>
      <c r="O31" s="63"/>
      <c r="P31" s="63"/>
      <c r="Q31" s="63"/>
      <c r="R31" s="63"/>
      <c r="S31" s="63"/>
      <c r="T31" s="209"/>
      <c r="V31" s="84"/>
      <c r="W31" s="43"/>
      <c r="Y31" s="31"/>
    </row>
    <row r="32" spans="2:25" s="1" customFormat="1" ht="20.100000000000001" customHeight="1" x14ac:dyDescent="0.15">
      <c r="C32" s="73"/>
      <c r="D32" s="179" t="s">
        <v>99</v>
      </c>
      <c r="M32" s="189"/>
      <c r="N32" s="189"/>
      <c r="O32" s="189"/>
      <c r="P32" s="189"/>
      <c r="Q32" s="189"/>
      <c r="T32" s="199"/>
    </row>
    <row r="33" spans="3:21" s="63" customFormat="1" ht="20.100000000000001" customHeight="1" x14ac:dyDescent="0.15">
      <c r="D33" s="73" t="s">
        <v>105</v>
      </c>
      <c r="E33" s="69"/>
      <c r="F33" s="69"/>
      <c r="G33" s="69"/>
      <c r="H33" s="69"/>
      <c r="L33" s="73"/>
      <c r="M33" s="189"/>
      <c r="N33" s="189"/>
      <c r="O33" s="189"/>
      <c r="P33" s="189"/>
      <c r="Q33" s="189"/>
      <c r="T33" s="209"/>
    </row>
    <row r="34" spans="3:21" s="63" customFormat="1" ht="20.100000000000001" customHeight="1" x14ac:dyDescent="0.15">
      <c r="D34" s="73" t="s">
        <v>141</v>
      </c>
      <c r="E34" s="70"/>
      <c r="F34" s="70"/>
      <c r="G34" s="70"/>
      <c r="H34" s="70"/>
      <c r="L34" s="73"/>
      <c r="T34" s="209"/>
    </row>
    <row r="35" spans="3:21" s="63" customFormat="1" ht="20.100000000000001" customHeight="1" x14ac:dyDescent="0.15">
      <c r="C35" s="73"/>
      <c r="D35" s="73" t="s">
        <v>102</v>
      </c>
      <c r="E35" s="74"/>
      <c r="F35" s="74"/>
      <c r="G35" s="74"/>
      <c r="H35" s="74"/>
      <c r="I35" s="74"/>
      <c r="J35" s="74"/>
      <c r="K35" s="74"/>
      <c r="L35" s="67"/>
      <c r="M35" s="70"/>
      <c r="T35" s="209"/>
      <c r="U35" s="71"/>
    </row>
    <row r="36" spans="3:21" s="63" customFormat="1" ht="20.100000000000001" customHeight="1" x14ac:dyDescent="0.15">
      <c r="D36" s="73" t="s">
        <v>123</v>
      </c>
      <c r="E36" s="70"/>
      <c r="F36" s="70"/>
      <c r="G36" s="70"/>
      <c r="H36" s="70"/>
      <c r="L36" s="73"/>
      <c r="T36" s="209"/>
    </row>
    <row r="37" spans="3:21" ht="20.100000000000001" customHeight="1" x14ac:dyDescent="0.15">
      <c r="D37" s="67" t="s">
        <v>85</v>
      </c>
      <c r="L37" s="73"/>
    </row>
    <row r="38" spans="3:21" s="63" customFormat="1" ht="20.100000000000001" customHeight="1" x14ac:dyDescent="0.15">
      <c r="D38" s="67" t="s">
        <v>107</v>
      </c>
      <c r="E38" s="70"/>
      <c r="F38" s="70"/>
      <c r="G38" s="70"/>
      <c r="H38" s="70"/>
      <c r="L38" s="67"/>
      <c r="T38" s="209"/>
    </row>
    <row r="39" spans="3:21" s="63" customFormat="1" ht="20.100000000000001" customHeight="1" x14ac:dyDescent="0.15">
      <c r="D39" s="67" t="s">
        <v>86</v>
      </c>
      <c r="E39" s="64"/>
      <c r="F39" s="64"/>
      <c r="G39" s="64"/>
      <c r="H39" s="64"/>
      <c r="L39" s="67"/>
      <c r="T39" s="209"/>
    </row>
    <row r="40" spans="3:21" s="72" customFormat="1" ht="21" customHeight="1" x14ac:dyDescent="0.15">
      <c r="D40" s="67"/>
      <c r="E40" s="68"/>
      <c r="F40" s="68"/>
      <c r="G40" s="68"/>
      <c r="H40" s="68"/>
      <c r="I40" s="68"/>
      <c r="J40" s="68"/>
      <c r="K40" s="68"/>
      <c r="L40" s="68"/>
      <c r="M40" s="64"/>
      <c r="T40" s="209"/>
    </row>
    <row r="41" spans="3:21" s="1" customFormat="1" ht="18" customHeight="1" x14ac:dyDescent="0.15">
      <c r="C41" s="2"/>
      <c r="D41" s="67"/>
      <c r="E41" s="51"/>
      <c r="F41" s="51"/>
      <c r="G41" s="51"/>
      <c r="H41" s="51"/>
      <c r="I41" s="51"/>
      <c r="J41" s="51"/>
      <c r="K41" s="51"/>
      <c r="L41" s="51"/>
      <c r="T41" s="199"/>
    </row>
  </sheetData>
  <sheetProtection selectLockedCells="1"/>
  <mergeCells count="28">
    <mergeCell ref="B8:V8"/>
    <mergeCell ref="B16:B24"/>
    <mergeCell ref="Q16:Q18"/>
    <mergeCell ref="R16:R18"/>
    <mergeCell ref="S16:S18"/>
    <mergeCell ref="B12:C14"/>
    <mergeCell ref="B25:B27"/>
    <mergeCell ref="H16:H27"/>
    <mergeCell ref="I16:I27"/>
    <mergeCell ref="V16:V23"/>
    <mergeCell ref="W16:W23"/>
    <mergeCell ref="Q22:Q27"/>
    <mergeCell ref="R22:R27"/>
    <mergeCell ref="S22:S27"/>
    <mergeCell ref="W12:W13"/>
    <mergeCell ref="D13:G13"/>
    <mergeCell ref="H13:I13"/>
    <mergeCell ref="J13:J14"/>
    <mergeCell ref="K13:M13"/>
    <mergeCell ref="N13:P13"/>
    <mergeCell ref="Q13:S13"/>
    <mergeCell ref="T13:T14"/>
    <mergeCell ref="G14:G15"/>
    <mergeCell ref="U12:U14"/>
    <mergeCell ref="D12:J12"/>
    <mergeCell ref="K12:T12"/>
    <mergeCell ref="I14:I15"/>
    <mergeCell ref="V12:V14"/>
  </mergeCells>
  <phoneticPr fontId="1"/>
  <pageMargins left="0.39370078740157483" right="0.19685039370078741" top="0.19685039370078741" bottom="0.19685039370078741" header="0.51181102362204722" footer="0.51181102362204722"/>
  <pageSetup paperSize="9" scale="65" orientation="landscape" cellComments="asDisplayed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BA282B-2303-4C3D-90DC-6AE6857AFF46}">
  <dimension ref="B2:V45"/>
  <sheetViews>
    <sheetView showGridLines="0" showZeros="0" view="pageBreakPreview" topLeftCell="B10" zoomScaleNormal="70" zoomScaleSheetLayoutView="100" workbookViewId="0">
      <selection activeCell="D28" sqref="D28"/>
    </sheetView>
  </sheetViews>
  <sheetFormatPr defaultColWidth="9" defaultRowHeight="13.5" x14ac:dyDescent="0.15"/>
  <cols>
    <col min="1" max="1" width="1.125" style="2" customWidth="1"/>
    <col min="2" max="2" width="4.75" style="2" customWidth="1"/>
    <col min="3" max="3" width="6.5" style="2" customWidth="1"/>
    <col min="4" max="12" width="12.125" style="2" customWidth="1"/>
    <col min="13" max="13" width="12.5" style="2" customWidth="1"/>
    <col min="14" max="17" width="12.125" style="2" customWidth="1"/>
    <col min="18" max="18" width="20.5" style="2" customWidth="1"/>
    <col min="19" max="19" width="15.75" style="2" customWidth="1"/>
    <col min="20" max="20" width="18.5" style="2" customWidth="1"/>
    <col min="21" max="21" width="3.5" style="2" customWidth="1"/>
    <col min="22" max="22" width="10" style="2" customWidth="1"/>
    <col min="23" max="23" width="9" style="2"/>
    <col min="24" max="25" width="10.5" style="2" customWidth="1"/>
    <col min="26" max="16384" width="9" style="2"/>
  </cols>
  <sheetData>
    <row r="2" spans="2:20" ht="17.25" x14ac:dyDescent="0.2">
      <c r="B2" s="75" t="s">
        <v>77</v>
      </c>
    </row>
    <row r="3" spans="2:20" ht="17.25" x14ac:dyDescent="0.2">
      <c r="B3" s="3" t="s">
        <v>49</v>
      </c>
      <c r="C3" s="4"/>
      <c r="D3" s="4"/>
      <c r="E3" s="4"/>
      <c r="G3" s="4"/>
      <c r="H3" s="4"/>
      <c r="I3" s="4"/>
      <c r="L3" s="4"/>
      <c r="O3" s="4"/>
    </row>
    <row r="4" spans="2:20" ht="17.25" x14ac:dyDescent="0.2">
      <c r="B4" s="3"/>
      <c r="C4" s="4"/>
      <c r="D4" s="4"/>
      <c r="E4" s="4"/>
      <c r="G4" s="4"/>
      <c r="H4" s="4"/>
      <c r="I4" s="4"/>
      <c r="L4" s="4"/>
      <c r="O4" s="4"/>
    </row>
    <row r="5" spans="2:20" ht="17.25" x14ac:dyDescent="0.2">
      <c r="B5" s="3"/>
      <c r="C5" s="4"/>
      <c r="D5" s="4"/>
      <c r="E5" s="4"/>
      <c r="G5" s="4"/>
      <c r="H5" s="4"/>
      <c r="I5" s="4"/>
      <c r="L5" s="4"/>
      <c r="O5" s="4"/>
    </row>
    <row r="6" spans="2:20" ht="17.25" x14ac:dyDescent="0.2">
      <c r="B6" s="3"/>
      <c r="C6" s="4"/>
      <c r="D6" s="4"/>
      <c r="E6" s="4"/>
      <c r="G6" s="4"/>
      <c r="H6" s="4"/>
      <c r="I6" s="4"/>
      <c r="L6" s="4"/>
      <c r="O6" s="4"/>
    </row>
    <row r="7" spans="2:20" ht="17.25" x14ac:dyDescent="0.2">
      <c r="B7" s="3"/>
      <c r="C7" s="4"/>
      <c r="D7" s="4"/>
      <c r="E7" s="4"/>
      <c r="G7" s="4"/>
      <c r="H7" s="4"/>
      <c r="I7" s="4"/>
      <c r="L7" s="4"/>
      <c r="O7" s="4"/>
    </row>
    <row r="8" spans="2:20" ht="17.25" x14ac:dyDescent="0.2">
      <c r="B8" s="373" t="s">
        <v>37</v>
      </c>
      <c r="C8" s="373"/>
      <c r="D8" s="373"/>
      <c r="E8" s="373"/>
      <c r="F8" s="373"/>
      <c r="G8" s="373"/>
      <c r="H8" s="373"/>
      <c r="I8" s="373"/>
      <c r="J8" s="373"/>
      <c r="K8" s="373"/>
      <c r="L8" s="373"/>
      <c r="M8" s="373"/>
      <c r="N8" s="373"/>
      <c r="O8" s="373"/>
      <c r="P8" s="373"/>
      <c r="Q8" s="373"/>
      <c r="R8" s="373"/>
      <c r="S8" s="373"/>
    </row>
    <row r="9" spans="2:20" ht="17.25" x14ac:dyDescent="0.2">
      <c r="B9" s="5"/>
      <c r="C9" s="4"/>
      <c r="D9" s="4"/>
      <c r="E9" s="4"/>
      <c r="G9" s="4"/>
      <c r="H9" s="4"/>
      <c r="I9" s="4"/>
      <c r="K9" s="108"/>
      <c r="L9" s="108"/>
      <c r="M9" s="108"/>
      <c r="O9" s="4"/>
      <c r="P9" s="104"/>
      <c r="Q9" s="104"/>
      <c r="R9" s="104"/>
      <c r="S9" s="104"/>
    </row>
    <row r="10" spans="2:20" ht="17.25" x14ac:dyDescent="0.2">
      <c r="B10" s="5"/>
      <c r="C10" s="4"/>
      <c r="D10" s="4"/>
      <c r="E10" s="4"/>
      <c r="G10" s="4"/>
      <c r="H10" s="4"/>
      <c r="I10" s="4"/>
      <c r="L10" s="4"/>
      <c r="O10" s="4"/>
      <c r="P10" s="115"/>
      <c r="Q10" s="29"/>
      <c r="R10" s="115"/>
      <c r="S10" s="52"/>
    </row>
    <row r="11" spans="2:20" ht="17.25" x14ac:dyDescent="0.2">
      <c r="B11" s="5"/>
      <c r="C11" s="4"/>
      <c r="D11" s="4"/>
      <c r="E11" s="4"/>
      <c r="G11" s="4"/>
      <c r="H11" s="4"/>
      <c r="I11" s="4"/>
      <c r="L11" s="4"/>
      <c r="O11" s="4"/>
      <c r="T11" s="41"/>
    </row>
    <row r="12" spans="2:20" ht="27" customHeight="1" x14ac:dyDescent="0.15">
      <c r="B12" s="366" t="s">
        <v>1</v>
      </c>
      <c r="C12" s="367"/>
      <c r="D12" s="369" t="s">
        <v>2</v>
      </c>
      <c r="E12" s="369"/>
      <c r="F12" s="369"/>
      <c r="G12" s="369"/>
      <c r="H12" s="369"/>
      <c r="I12" s="358"/>
      <c r="J12" s="358"/>
      <c r="K12" s="370" t="s">
        <v>3</v>
      </c>
      <c r="L12" s="371"/>
      <c r="M12" s="371"/>
      <c r="N12" s="371"/>
      <c r="O12" s="371"/>
      <c r="P12" s="371"/>
      <c r="Q12" s="372"/>
      <c r="R12" s="353" t="s">
        <v>36</v>
      </c>
      <c r="S12" s="374"/>
      <c r="T12" s="348"/>
    </row>
    <row r="13" spans="2:20" ht="25.5" customHeight="1" x14ac:dyDescent="0.15">
      <c r="B13" s="368"/>
      <c r="C13" s="367"/>
      <c r="D13" s="349" t="s">
        <v>23</v>
      </c>
      <c r="E13" s="350"/>
      <c r="F13" s="350"/>
      <c r="G13" s="351"/>
      <c r="H13" s="352" t="s">
        <v>28</v>
      </c>
      <c r="I13" s="353"/>
      <c r="J13" s="354" t="s">
        <v>31</v>
      </c>
      <c r="K13" s="356" t="s">
        <v>43</v>
      </c>
      <c r="L13" s="357"/>
      <c r="M13" s="358"/>
      <c r="N13" s="359" t="s">
        <v>42</v>
      </c>
      <c r="O13" s="359"/>
      <c r="P13" s="359"/>
      <c r="Q13" s="360" t="s">
        <v>35</v>
      </c>
      <c r="R13" s="364"/>
      <c r="S13" s="375"/>
      <c r="T13" s="348"/>
    </row>
    <row r="14" spans="2:20" ht="45" customHeight="1" x14ac:dyDescent="0.15">
      <c r="B14" s="368"/>
      <c r="C14" s="367"/>
      <c r="D14" s="111" t="s">
        <v>25</v>
      </c>
      <c r="E14" s="112" t="s">
        <v>24</v>
      </c>
      <c r="F14" s="112" t="s">
        <v>26</v>
      </c>
      <c r="G14" s="362" t="s">
        <v>29</v>
      </c>
      <c r="H14" s="114" t="s">
        <v>27</v>
      </c>
      <c r="I14" s="362" t="s">
        <v>30</v>
      </c>
      <c r="J14" s="355"/>
      <c r="K14" s="17" t="s">
        <v>14</v>
      </c>
      <c r="L14" s="47" t="s">
        <v>38</v>
      </c>
      <c r="M14" s="111" t="s">
        <v>33</v>
      </c>
      <c r="N14" s="32" t="s">
        <v>14</v>
      </c>
      <c r="O14" s="47" t="s">
        <v>40</v>
      </c>
      <c r="P14" s="111" t="s">
        <v>34</v>
      </c>
      <c r="Q14" s="361"/>
      <c r="R14" s="365"/>
      <c r="S14" s="375"/>
      <c r="T14" s="42"/>
    </row>
    <row r="15" spans="2:20" ht="30" customHeight="1" thickBot="1" x14ac:dyDescent="0.2">
      <c r="B15" s="105" t="s">
        <v>4</v>
      </c>
      <c r="C15" s="106" t="s">
        <v>5</v>
      </c>
      <c r="D15" s="8" t="s">
        <v>9</v>
      </c>
      <c r="E15" s="33" t="s">
        <v>15</v>
      </c>
      <c r="F15" s="27"/>
      <c r="G15" s="363"/>
      <c r="H15" s="160" t="s">
        <v>15</v>
      </c>
      <c r="I15" s="383"/>
      <c r="J15" s="8" t="s">
        <v>6</v>
      </c>
      <c r="K15" s="38" t="s">
        <v>17</v>
      </c>
      <c r="L15" s="33" t="s">
        <v>13</v>
      </c>
      <c r="M15" s="48" t="s">
        <v>20</v>
      </c>
      <c r="N15" s="113" t="s">
        <v>18</v>
      </c>
      <c r="O15" s="65" t="s">
        <v>13</v>
      </c>
      <c r="P15" s="48" t="s">
        <v>22</v>
      </c>
      <c r="Q15" s="86" t="s">
        <v>6</v>
      </c>
      <c r="R15" s="9" t="s">
        <v>6</v>
      </c>
      <c r="S15" s="33"/>
      <c r="T15" s="45"/>
    </row>
    <row r="16" spans="2:20" ht="20.100000000000001" customHeight="1" x14ac:dyDescent="0.15">
      <c r="B16" s="324" t="s">
        <v>151</v>
      </c>
      <c r="C16" s="60">
        <v>4</v>
      </c>
      <c r="D16" s="34">
        <v>26</v>
      </c>
      <c r="E16" s="162">
        <f>'様式5-１電力料金総価'!F24</f>
        <v>0</v>
      </c>
      <c r="F16" s="99" t="s">
        <v>10</v>
      </c>
      <c r="G16" s="222">
        <f t="shared" ref="G16:G27" si="0">TRUNC(D16*E16*0.85,4)</f>
        <v>0</v>
      </c>
      <c r="H16" s="384"/>
      <c r="I16" s="386">
        <f t="shared" ref="I16" si="1">TRUNC(D16*H16,4)</f>
        <v>0</v>
      </c>
      <c r="J16" s="146">
        <f>ROUNDDOWN(SUM(G16,I16),2)</f>
        <v>0</v>
      </c>
      <c r="K16" s="21">
        <v>13700</v>
      </c>
      <c r="L16" s="162">
        <f>'様式5-１電力料金総価'!J25</f>
        <v>0</v>
      </c>
      <c r="M16" s="141">
        <f>TRUNC(K16*L16,4)</f>
        <v>0</v>
      </c>
      <c r="N16" s="328"/>
      <c r="O16" s="330"/>
      <c r="P16" s="395"/>
      <c r="Q16" s="147">
        <f>ROUNDDOWN(M16+P16,2)</f>
        <v>0</v>
      </c>
      <c r="R16" s="25">
        <f t="shared" ref="R16:R27" si="2">INT(J16+Q16)</f>
        <v>0</v>
      </c>
      <c r="S16" s="347"/>
      <c r="T16" s="344"/>
    </row>
    <row r="17" spans="2:22" ht="20.100000000000001" customHeight="1" x14ac:dyDescent="0.15">
      <c r="B17" s="325"/>
      <c r="C17" s="60">
        <v>5</v>
      </c>
      <c r="D17" s="34">
        <v>26</v>
      </c>
      <c r="E17" s="163">
        <f>E16</f>
        <v>0</v>
      </c>
      <c r="F17" s="99" t="s">
        <v>10</v>
      </c>
      <c r="G17" s="222">
        <f t="shared" si="0"/>
        <v>0</v>
      </c>
      <c r="H17" s="384"/>
      <c r="I17" s="386"/>
      <c r="J17" s="146">
        <f t="shared" ref="J17:J27" si="3">ROUNDDOWN(SUM(G17,I17),2)</f>
        <v>0</v>
      </c>
      <c r="K17" s="23">
        <v>14000</v>
      </c>
      <c r="L17" s="164">
        <f>L16</f>
        <v>0</v>
      </c>
      <c r="M17" s="141">
        <f>TRUNC(K17*L17,4)</f>
        <v>0</v>
      </c>
      <c r="N17" s="328"/>
      <c r="O17" s="330"/>
      <c r="P17" s="395"/>
      <c r="Q17" s="147">
        <f t="shared" ref="Q17:Q27" si="4">ROUNDDOWN(M17+P17,2)</f>
        <v>0</v>
      </c>
      <c r="R17" s="25">
        <f t="shared" si="2"/>
        <v>0</v>
      </c>
      <c r="S17" s="347"/>
      <c r="T17" s="344"/>
    </row>
    <row r="18" spans="2:22" ht="20.100000000000001" customHeight="1" thickBot="1" x14ac:dyDescent="0.2">
      <c r="B18" s="325"/>
      <c r="C18" s="60">
        <v>6</v>
      </c>
      <c r="D18" s="34">
        <v>26</v>
      </c>
      <c r="E18" s="163">
        <f t="shared" ref="E18:E27" si="5">E17</f>
        <v>0</v>
      </c>
      <c r="F18" s="99" t="s">
        <v>10</v>
      </c>
      <c r="G18" s="222">
        <f t="shared" si="0"/>
        <v>0</v>
      </c>
      <c r="H18" s="384"/>
      <c r="I18" s="386"/>
      <c r="J18" s="146">
        <f t="shared" si="3"/>
        <v>0</v>
      </c>
      <c r="K18" s="120">
        <v>13700</v>
      </c>
      <c r="L18" s="171">
        <f>L17</f>
        <v>0</v>
      </c>
      <c r="M18" s="141">
        <f>TRUNC(K18*L18,4)</f>
        <v>0</v>
      </c>
      <c r="N18" s="329"/>
      <c r="O18" s="331"/>
      <c r="P18" s="396"/>
      <c r="Q18" s="147">
        <f t="shared" si="4"/>
        <v>0</v>
      </c>
      <c r="R18" s="25">
        <f t="shared" si="2"/>
        <v>0</v>
      </c>
      <c r="S18" s="347"/>
      <c r="T18" s="344"/>
    </row>
    <row r="19" spans="2:22" ht="20.100000000000001" customHeight="1" x14ac:dyDescent="0.15">
      <c r="B19" s="325"/>
      <c r="C19" s="60">
        <v>7</v>
      </c>
      <c r="D19" s="34">
        <v>26</v>
      </c>
      <c r="E19" s="163">
        <f t="shared" si="5"/>
        <v>0</v>
      </c>
      <c r="F19" s="99" t="s">
        <v>10</v>
      </c>
      <c r="G19" s="222">
        <f t="shared" si="0"/>
        <v>0</v>
      </c>
      <c r="H19" s="384"/>
      <c r="I19" s="386"/>
      <c r="J19" s="146">
        <f t="shared" si="3"/>
        <v>0</v>
      </c>
      <c r="K19" s="340"/>
      <c r="L19" s="342"/>
      <c r="M19" s="342"/>
      <c r="N19" s="126">
        <v>15100</v>
      </c>
      <c r="O19" s="170">
        <f>'様式5-１電力料金総価'!J24</f>
        <v>0</v>
      </c>
      <c r="P19" s="143">
        <f>TRUNC(N19*O19,4)</f>
        <v>0</v>
      </c>
      <c r="Q19" s="147">
        <f t="shared" si="4"/>
        <v>0</v>
      </c>
      <c r="R19" s="25">
        <f t="shared" si="2"/>
        <v>0</v>
      </c>
      <c r="S19" s="347"/>
      <c r="T19" s="344"/>
    </row>
    <row r="20" spans="2:22" ht="20.100000000000001" customHeight="1" x14ac:dyDescent="0.15">
      <c r="B20" s="325"/>
      <c r="C20" s="60">
        <v>8</v>
      </c>
      <c r="D20" s="34">
        <v>26</v>
      </c>
      <c r="E20" s="163">
        <f t="shared" si="5"/>
        <v>0</v>
      </c>
      <c r="F20" s="99" t="s">
        <v>10</v>
      </c>
      <c r="G20" s="222">
        <f t="shared" si="0"/>
        <v>0</v>
      </c>
      <c r="H20" s="384"/>
      <c r="I20" s="386"/>
      <c r="J20" s="146">
        <f t="shared" si="3"/>
        <v>0</v>
      </c>
      <c r="K20" s="340"/>
      <c r="L20" s="342"/>
      <c r="M20" s="342"/>
      <c r="N20" s="126">
        <v>15000</v>
      </c>
      <c r="O20" s="165">
        <f t="shared" ref="O20:O21" si="6">O19</f>
        <v>0</v>
      </c>
      <c r="P20" s="143">
        <f>TRUNC(N20*O20,4)</f>
        <v>0</v>
      </c>
      <c r="Q20" s="147">
        <f t="shared" si="4"/>
        <v>0</v>
      </c>
      <c r="R20" s="25">
        <f t="shared" si="2"/>
        <v>0</v>
      </c>
      <c r="S20" s="347"/>
      <c r="T20" s="344"/>
    </row>
    <row r="21" spans="2:22" ht="20.100000000000001" customHeight="1" thickBot="1" x14ac:dyDescent="0.2">
      <c r="B21" s="325"/>
      <c r="C21" s="60">
        <v>9</v>
      </c>
      <c r="D21" s="34">
        <v>26</v>
      </c>
      <c r="E21" s="163">
        <f t="shared" si="5"/>
        <v>0</v>
      </c>
      <c r="F21" s="99" t="s">
        <v>10</v>
      </c>
      <c r="G21" s="222">
        <f t="shared" si="0"/>
        <v>0</v>
      </c>
      <c r="H21" s="384"/>
      <c r="I21" s="386"/>
      <c r="J21" s="146">
        <f t="shared" si="3"/>
        <v>0</v>
      </c>
      <c r="K21" s="341"/>
      <c r="L21" s="342"/>
      <c r="M21" s="343"/>
      <c r="N21" s="127">
        <v>14300</v>
      </c>
      <c r="O21" s="166">
        <f t="shared" si="6"/>
        <v>0</v>
      </c>
      <c r="P21" s="143">
        <f>TRUNC(N21*O21,4)</f>
        <v>0</v>
      </c>
      <c r="Q21" s="147">
        <f t="shared" si="4"/>
        <v>0</v>
      </c>
      <c r="R21" s="25">
        <f t="shared" si="2"/>
        <v>0</v>
      </c>
      <c r="S21" s="347"/>
      <c r="T21" s="344"/>
      <c r="V21" s="10"/>
    </row>
    <row r="22" spans="2:22" ht="20.100000000000001" customHeight="1" x14ac:dyDescent="0.15">
      <c r="B22" s="325"/>
      <c r="C22" s="60">
        <v>10</v>
      </c>
      <c r="D22" s="34">
        <v>26</v>
      </c>
      <c r="E22" s="163">
        <f t="shared" si="5"/>
        <v>0</v>
      </c>
      <c r="F22" s="99" t="s">
        <v>10</v>
      </c>
      <c r="G22" s="222">
        <f t="shared" si="0"/>
        <v>0</v>
      </c>
      <c r="H22" s="384"/>
      <c r="I22" s="386"/>
      <c r="J22" s="146">
        <f t="shared" si="3"/>
        <v>0</v>
      </c>
      <c r="K22" s="21">
        <v>13900</v>
      </c>
      <c r="L22" s="162">
        <f>L16</f>
        <v>0</v>
      </c>
      <c r="M22" s="141">
        <f t="shared" ref="M22:M27" si="7">TRUNC(K22*L22,4)</f>
        <v>0</v>
      </c>
      <c r="N22" s="345"/>
      <c r="O22" s="345"/>
      <c r="P22" s="377"/>
      <c r="Q22" s="147">
        <f t="shared" si="4"/>
        <v>0</v>
      </c>
      <c r="R22" s="25">
        <f t="shared" si="2"/>
        <v>0</v>
      </c>
      <c r="S22" s="347"/>
      <c r="T22" s="344"/>
    </row>
    <row r="23" spans="2:22" ht="20.100000000000001" customHeight="1" x14ac:dyDescent="0.15">
      <c r="B23" s="325"/>
      <c r="C23" s="60">
        <v>11</v>
      </c>
      <c r="D23" s="34">
        <v>26</v>
      </c>
      <c r="E23" s="164">
        <f t="shared" si="5"/>
        <v>0</v>
      </c>
      <c r="F23" s="99" t="s">
        <v>10</v>
      </c>
      <c r="G23" s="222">
        <f t="shared" si="0"/>
        <v>0</v>
      </c>
      <c r="H23" s="384"/>
      <c r="I23" s="386"/>
      <c r="J23" s="146">
        <f t="shared" si="3"/>
        <v>0</v>
      </c>
      <c r="K23" s="21">
        <v>13400</v>
      </c>
      <c r="L23" s="164">
        <f>L22</f>
        <v>0</v>
      </c>
      <c r="M23" s="141">
        <f t="shared" si="7"/>
        <v>0</v>
      </c>
      <c r="N23" s="330"/>
      <c r="O23" s="330"/>
      <c r="P23" s="378"/>
      <c r="Q23" s="147">
        <f t="shared" si="4"/>
        <v>0</v>
      </c>
      <c r="R23" s="40">
        <f t="shared" si="2"/>
        <v>0</v>
      </c>
      <c r="S23" s="347"/>
      <c r="T23" s="344"/>
    </row>
    <row r="24" spans="2:22" ht="20.100000000000001" customHeight="1" x14ac:dyDescent="0.15">
      <c r="B24" s="327"/>
      <c r="C24" s="60">
        <v>12</v>
      </c>
      <c r="D24" s="34">
        <v>26</v>
      </c>
      <c r="E24" s="165">
        <f t="shared" si="5"/>
        <v>0</v>
      </c>
      <c r="F24" s="99" t="s">
        <v>10</v>
      </c>
      <c r="G24" s="222">
        <f t="shared" si="0"/>
        <v>0</v>
      </c>
      <c r="H24" s="384"/>
      <c r="I24" s="386"/>
      <c r="J24" s="146">
        <f t="shared" si="3"/>
        <v>0</v>
      </c>
      <c r="K24" s="118">
        <v>13800</v>
      </c>
      <c r="L24" s="169">
        <f t="shared" ref="L24:L27" si="8">L23</f>
        <v>0</v>
      </c>
      <c r="M24" s="142">
        <f t="shared" si="7"/>
        <v>0</v>
      </c>
      <c r="N24" s="330"/>
      <c r="O24" s="330"/>
      <c r="P24" s="378"/>
      <c r="Q24" s="147">
        <f t="shared" si="4"/>
        <v>0</v>
      </c>
      <c r="R24" s="25">
        <f t="shared" si="2"/>
        <v>0</v>
      </c>
      <c r="S24" s="119"/>
      <c r="T24" s="110"/>
      <c r="V24" s="10"/>
    </row>
    <row r="25" spans="2:22" ht="20.100000000000001" customHeight="1" x14ac:dyDescent="0.15">
      <c r="B25" s="324" t="s">
        <v>152</v>
      </c>
      <c r="C25" s="60">
        <v>1</v>
      </c>
      <c r="D25" s="34">
        <v>26</v>
      </c>
      <c r="E25" s="163">
        <f t="shared" si="5"/>
        <v>0</v>
      </c>
      <c r="F25" s="99" t="s">
        <v>10</v>
      </c>
      <c r="G25" s="222">
        <f t="shared" si="0"/>
        <v>0</v>
      </c>
      <c r="H25" s="384"/>
      <c r="I25" s="386"/>
      <c r="J25" s="146">
        <f t="shared" si="3"/>
        <v>0</v>
      </c>
      <c r="K25" s="21">
        <v>13400</v>
      </c>
      <c r="L25" s="164">
        <f t="shared" si="8"/>
        <v>0</v>
      </c>
      <c r="M25" s="141">
        <f t="shared" si="7"/>
        <v>0</v>
      </c>
      <c r="N25" s="330"/>
      <c r="O25" s="330"/>
      <c r="P25" s="378"/>
      <c r="Q25" s="147">
        <f t="shared" si="4"/>
        <v>0</v>
      </c>
      <c r="R25" s="25">
        <f t="shared" si="2"/>
        <v>0</v>
      </c>
      <c r="S25" s="109"/>
      <c r="T25" s="110"/>
    </row>
    <row r="26" spans="2:22" ht="20.100000000000001" customHeight="1" x14ac:dyDescent="0.15">
      <c r="B26" s="325"/>
      <c r="C26" s="60">
        <v>2</v>
      </c>
      <c r="D26" s="34">
        <v>26</v>
      </c>
      <c r="E26" s="163">
        <f t="shared" si="5"/>
        <v>0</v>
      </c>
      <c r="F26" s="99" t="s">
        <v>10</v>
      </c>
      <c r="G26" s="222">
        <f t="shared" si="0"/>
        <v>0</v>
      </c>
      <c r="H26" s="384"/>
      <c r="I26" s="386"/>
      <c r="J26" s="146">
        <f t="shared" si="3"/>
        <v>0</v>
      </c>
      <c r="K26" s="21">
        <v>12700</v>
      </c>
      <c r="L26" s="165">
        <f t="shared" si="8"/>
        <v>0</v>
      </c>
      <c r="M26" s="141">
        <f t="shared" si="7"/>
        <v>0</v>
      </c>
      <c r="N26" s="330"/>
      <c r="O26" s="330"/>
      <c r="P26" s="378"/>
      <c r="Q26" s="147">
        <f t="shared" si="4"/>
        <v>0</v>
      </c>
      <c r="R26" s="25">
        <f t="shared" si="2"/>
        <v>0</v>
      </c>
      <c r="S26" s="109"/>
      <c r="T26" s="110"/>
    </row>
    <row r="27" spans="2:22" ht="20.100000000000001" customHeight="1" thickBot="1" x14ac:dyDescent="0.2">
      <c r="B27" s="326"/>
      <c r="C27" s="60">
        <v>3</v>
      </c>
      <c r="D27" s="34">
        <v>26</v>
      </c>
      <c r="E27" s="166">
        <f t="shared" si="5"/>
        <v>0</v>
      </c>
      <c r="F27" s="168" t="s">
        <v>10</v>
      </c>
      <c r="G27" s="223">
        <f t="shared" si="0"/>
        <v>0</v>
      </c>
      <c r="H27" s="385"/>
      <c r="I27" s="387"/>
      <c r="J27" s="172">
        <f t="shared" si="3"/>
        <v>0</v>
      </c>
      <c r="K27" s="21">
        <v>14300</v>
      </c>
      <c r="L27" s="166">
        <f t="shared" si="8"/>
        <v>0</v>
      </c>
      <c r="M27" s="141">
        <f t="shared" si="7"/>
        <v>0</v>
      </c>
      <c r="N27" s="346"/>
      <c r="O27" s="346"/>
      <c r="P27" s="379"/>
      <c r="Q27" s="147">
        <f t="shared" si="4"/>
        <v>0</v>
      </c>
      <c r="R27" s="40">
        <f t="shared" si="2"/>
        <v>0</v>
      </c>
      <c r="S27" s="109"/>
      <c r="T27" s="110"/>
    </row>
    <row r="28" spans="2:22" ht="47.25" customHeight="1" thickTop="1" thickBot="1" x14ac:dyDescent="0.2">
      <c r="B28" s="11" t="s">
        <v>8</v>
      </c>
      <c r="C28" s="12"/>
      <c r="D28" s="13"/>
      <c r="E28" s="107"/>
      <c r="F28" s="161"/>
      <c r="G28" s="107"/>
      <c r="H28" s="161"/>
      <c r="I28" s="107"/>
      <c r="J28" s="167"/>
      <c r="K28" s="26">
        <f>SUM(K16:K27)</f>
        <v>122900</v>
      </c>
      <c r="L28" s="107"/>
      <c r="M28" s="15"/>
      <c r="N28" s="26">
        <f>SUM(N16:N23)</f>
        <v>44400</v>
      </c>
      <c r="O28" s="107"/>
      <c r="P28" s="15"/>
      <c r="Q28" s="39"/>
      <c r="R28" s="62">
        <f>SUM(R16:R27)</f>
        <v>0</v>
      </c>
      <c r="S28" s="46" t="s">
        <v>137</v>
      </c>
      <c r="T28" s="44"/>
    </row>
    <row r="29" spans="2:22" ht="47.25" customHeight="1" x14ac:dyDescent="0.15">
      <c r="B29" s="76"/>
      <c r="C29" s="77"/>
      <c r="D29" s="78"/>
      <c r="E29" s="78"/>
      <c r="F29" s="78"/>
      <c r="G29" s="78"/>
      <c r="H29" s="78"/>
      <c r="I29" s="78"/>
      <c r="J29" s="79"/>
      <c r="K29" s="80"/>
      <c r="L29" s="78"/>
      <c r="M29" s="79"/>
      <c r="N29" s="80"/>
      <c r="O29" s="78"/>
      <c r="P29" s="79"/>
      <c r="Q29" s="79"/>
      <c r="R29" s="81"/>
      <c r="S29" s="82"/>
      <c r="T29" s="83"/>
    </row>
    <row r="30" spans="2:22" ht="33.75" customHeight="1" x14ac:dyDescent="0.15">
      <c r="B30" s="76"/>
      <c r="C30" s="77"/>
      <c r="D30" s="78"/>
      <c r="E30" s="78"/>
      <c r="F30" s="78"/>
      <c r="G30" s="78"/>
      <c r="H30" s="78"/>
      <c r="I30" s="78"/>
      <c r="J30" s="79"/>
      <c r="K30" s="80"/>
      <c r="L30" s="78"/>
      <c r="M30" s="72"/>
      <c r="N30" s="72"/>
      <c r="O30" s="72"/>
      <c r="P30" s="72"/>
      <c r="Q30" s="72"/>
      <c r="R30" s="81"/>
      <c r="S30" s="85"/>
      <c r="T30" s="83"/>
    </row>
    <row r="31" spans="2:22" ht="15.75" customHeight="1" x14ac:dyDescent="0.15">
      <c r="B31" s="16"/>
      <c r="M31" s="72"/>
      <c r="N31" s="72"/>
      <c r="O31" s="72"/>
      <c r="P31" s="72"/>
      <c r="Q31" s="72"/>
      <c r="S31" s="84"/>
      <c r="T31" s="43"/>
      <c r="V31" s="31"/>
    </row>
    <row r="32" spans="2:22" s="1" customFormat="1" ht="20.100000000000001" customHeight="1" x14ac:dyDescent="0.15">
      <c r="C32" s="73"/>
      <c r="D32" s="179" t="s">
        <v>99</v>
      </c>
      <c r="M32" s="189"/>
      <c r="N32" s="189"/>
      <c r="O32" s="189"/>
      <c r="P32" s="189"/>
      <c r="Q32" s="189"/>
    </row>
    <row r="33" spans="3:21" s="63" customFormat="1" ht="20.100000000000001" customHeight="1" x14ac:dyDescent="0.15">
      <c r="D33" s="73" t="s">
        <v>105</v>
      </c>
      <c r="E33" s="69"/>
      <c r="F33" s="69"/>
      <c r="G33" s="69"/>
      <c r="H33" s="69"/>
      <c r="L33" s="73"/>
      <c r="M33" s="189"/>
      <c r="N33" s="189"/>
      <c r="O33" s="189"/>
      <c r="P33" s="189"/>
      <c r="Q33" s="189"/>
    </row>
    <row r="34" spans="3:21" s="63" customFormat="1" ht="20.100000000000001" customHeight="1" x14ac:dyDescent="0.15">
      <c r="D34" s="73" t="s">
        <v>141</v>
      </c>
      <c r="E34" s="70"/>
      <c r="F34" s="70"/>
      <c r="G34" s="70"/>
      <c r="H34" s="70"/>
      <c r="L34" s="73"/>
    </row>
    <row r="35" spans="3:21" s="63" customFormat="1" ht="20.100000000000001" customHeight="1" x14ac:dyDescent="0.15">
      <c r="C35" s="73"/>
      <c r="D35" s="73" t="s">
        <v>102</v>
      </c>
      <c r="E35" s="74"/>
      <c r="F35" s="74"/>
      <c r="G35" s="74"/>
      <c r="H35" s="74"/>
      <c r="I35" s="74"/>
      <c r="J35" s="74"/>
      <c r="K35" s="74"/>
      <c r="L35" s="67"/>
      <c r="M35" s="70"/>
      <c r="U35" s="71"/>
    </row>
    <row r="36" spans="3:21" s="63" customFormat="1" ht="20.100000000000001" customHeight="1" x14ac:dyDescent="0.15">
      <c r="D36" s="73" t="s">
        <v>123</v>
      </c>
      <c r="E36" s="70"/>
      <c r="F36" s="70"/>
      <c r="G36" s="70"/>
      <c r="H36" s="70"/>
      <c r="L36" s="73"/>
    </row>
    <row r="37" spans="3:21" ht="20.100000000000001" customHeight="1" x14ac:dyDescent="0.15">
      <c r="D37" s="67" t="s">
        <v>85</v>
      </c>
      <c r="L37" s="73"/>
    </row>
    <row r="38" spans="3:21" s="63" customFormat="1" ht="20.100000000000001" customHeight="1" x14ac:dyDescent="0.15">
      <c r="D38" s="67" t="s">
        <v>107</v>
      </c>
      <c r="E38" s="70"/>
      <c r="F38" s="70"/>
      <c r="G38" s="70"/>
      <c r="H38" s="70"/>
      <c r="L38" s="67"/>
    </row>
    <row r="39" spans="3:21" s="63" customFormat="1" ht="20.100000000000001" customHeight="1" x14ac:dyDescent="0.15">
      <c r="D39" s="67" t="s">
        <v>86</v>
      </c>
      <c r="E39" s="64"/>
      <c r="F39" s="64"/>
      <c r="G39" s="64"/>
      <c r="H39" s="64"/>
      <c r="L39" s="67"/>
    </row>
    <row r="40" spans="3:21" s="72" customFormat="1" ht="21" customHeight="1" x14ac:dyDescent="0.15">
      <c r="D40" s="67"/>
      <c r="E40" s="68"/>
      <c r="F40" s="68"/>
      <c r="G40" s="68"/>
      <c r="H40" s="68"/>
      <c r="I40" s="68"/>
      <c r="J40" s="68"/>
      <c r="K40" s="68"/>
      <c r="L40" s="68"/>
      <c r="M40" s="64"/>
    </row>
    <row r="41" spans="3:21" s="1" customFormat="1" ht="18" customHeight="1" x14ac:dyDescent="0.15">
      <c r="C41" s="2"/>
      <c r="D41" s="67"/>
      <c r="E41" s="51"/>
      <c r="F41" s="51"/>
      <c r="G41" s="51"/>
      <c r="H41" s="51"/>
      <c r="I41" s="51"/>
      <c r="J41" s="51"/>
      <c r="K41" s="51"/>
      <c r="L41" s="51"/>
    </row>
    <row r="42" spans="3:21" s="1" customFormat="1" ht="18" customHeight="1" x14ac:dyDescent="0.15">
      <c r="C42" s="2"/>
      <c r="D42" s="51"/>
      <c r="E42" s="51"/>
      <c r="F42" s="51"/>
      <c r="G42" s="51"/>
      <c r="H42" s="51"/>
      <c r="I42" s="51"/>
      <c r="J42" s="51"/>
      <c r="K42" s="51"/>
      <c r="L42" s="51"/>
    </row>
    <row r="43" spans="3:21" s="1" customFormat="1" ht="18" customHeight="1" x14ac:dyDescent="0.15">
      <c r="C43" s="2"/>
      <c r="D43" s="51"/>
      <c r="E43" s="51"/>
      <c r="F43" s="51"/>
      <c r="G43" s="51"/>
      <c r="H43" s="51"/>
      <c r="I43" s="51"/>
      <c r="J43" s="51"/>
      <c r="K43" s="51"/>
      <c r="L43" s="51"/>
    </row>
    <row r="44" spans="3:21" s="1" customFormat="1" ht="18" customHeight="1" x14ac:dyDescent="0.15">
      <c r="C44" s="2"/>
      <c r="D44" s="51"/>
      <c r="E44" s="51"/>
      <c r="F44" s="51"/>
      <c r="G44" s="51"/>
      <c r="H44" s="51"/>
      <c r="I44" s="51"/>
      <c r="J44" s="51"/>
      <c r="K44" s="51"/>
      <c r="L44" s="51"/>
    </row>
    <row r="45" spans="3:21" s="1" customFormat="1" ht="18" customHeight="1" x14ac:dyDescent="0.15">
      <c r="C45" s="2"/>
      <c r="D45" s="51"/>
      <c r="E45" s="51"/>
      <c r="F45" s="51"/>
      <c r="G45" s="51"/>
      <c r="H45" s="51"/>
      <c r="I45" s="51"/>
      <c r="J45" s="51"/>
      <c r="K45" s="51"/>
      <c r="L45" s="51"/>
    </row>
  </sheetData>
  <sheetProtection selectLockedCells="1"/>
  <mergeCells count="30">
    <mergeCell ref="B8:S8"/>
    <mergeCell ref="B25:B27"/>
    <mergeCell ref="B16:B24"/>
    <mergeCell ref="N16:N18"/>
    <mergeCell ref="O16:O18"/>
    <mergeCell ref="H16:H27"/>
    <mergeCell ref="I16:I27"/>
    <mergeCell ref="S16:S23"/>
    <mergeCell ref="B12:C14"/>
    <mergeCell ref="D12:J12"/>
    <mergeCell ref="K12:Q12"/>
    <mergeCell ref="S12:S14"/>
    <mergeCell ref="T16:T23"/>
    <mergeCell ref="K19:K21"/>
    <mergeCell ref="L19:L21"/>
    <mergeCell ref="M19:M21"/>
    <mergeCell ref="N22:N27"/>
    <mergeCell ref="O22:O27"/>
    <mergeCell ref="P22:P27"/>
    <mergeCell ref="P16:P18"/>
    <mergeCell ref="T12:T13"/>
    <mergeCell ref="D13:G13"/>
    <mergeCell ref="H13:I13"/>
    <mergeCell ref="J13:J14"/>
    <mergeCell ref="K13:M13"/>
    <mergeCell ref="N13:P13"/>
    <mergeCell ref="Q13:Q14"/>
    <mergeCell ref="G14:G15"/>
    <mergeCell ref="I14:I15"/>
    <mergeCell ref="R12:R14"/>
  </mergeCells>
  <phoneticPr fontId="1"/>
  <pageMargins left="0.39370078740157483" right="0.19685039370078741" top="0.19685039370078741" bottom="0.19685039370078741" header="0.51181102362204722" footer="0.51181102362204722"/>
  <pageSetup paperSize="9" scale="65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11</vt:i4>
      </vt:variant>
    </vt:vector>
  </HeadingPairs>
  <TitlesOfParts>
    <vt:vector size="22" baseType="lpstr">
      <vt:lpstr>様式5-１電力料金総価</vt:lpstr>
      <vt:lpstr>様式5-2(市庁舎）</vt:lpstr>
      <vt:lpstr>様式5-3(掛洞）</vt:lpstr>
      <vt:lpstr>様式5-4(リサイクル）</vt:lpstr>
      <vt:lpstr>様式5-5(東部）</vt:lpstr>
      <vt:lpstr>様式5-6(寺田）</vt:lpstr>
      <vt:lpstr>様式5-7(大杉）</vt:lpstr>
      <vt:lpstr>様式5-8（奥）</vt:lpstr>
      <vt:lpstr>様式5-9(北野阿原）</vt:lpstr>
      <vt:lpstr>様式5-10(木田）</vt:lpstr>
      <vt:lpstr>様式5-11（売電）</vt:lpstr>
      <vt:lpstr>'様式5-10(木田）'!Print_Area</vt:lpstr>
      <vt:lpstr>'様式5-11（売電）'!Print_Area</vt:lpstr>
      <vt:lpstr>'様式5-１電力料金総価'!Print_Area</vt:lpstr>
      <vt:lpstr>'様式5-2(市庁舎）'!Print_Area</vt:lpstr>
      <vt:lpstr>'様式5-3(掛洞）'!Print_Area</vt:lpstr>
      <vt:lpstr>'様式5-4(リサイクル）'!Print_Area</vt:lpstr>
      <vt:lpstr>'様式5-5(東部）'!Print_Area</vt:lpstr>
      <vt:lpstr>'様式5-6(寺田）'!Print_Area</vt:lpstr>
      <vt:lpstr>'様式5-7(大杉）'!Print_Area</vt:lpstr>
      <vt:lpstr>'様式5-8（奥）'!Print_Area</vt:lpstr>
      <vt:lpstr>'様式5-9(北野阿原）'!Print_Area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青木 昭憲</dc:creator>
  <cp:lastModifiedBy>藤井　日向子</cp:lastModifiedBy>
  <cp:lastPrinted>2024-09-18T06:35:42Z</cp:lastPrinted>
  <dcterms:created xsi:type="dcterms:W3CDTF">2022-09-26T02:34:53Z</dcterms:created>
  <dcterms:modified xsi:type="dcterms:W3CDTF">2024-10-10T02:08:20Z</dcterms:modified>
</cp:coreProperties>
</file>