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消防\公告\HP\"/>
    </mc:Choice>
  </mc:AlternateContent>
  <xr:revisionPtr revIDLastSave="0" documentId="13_ncr:1_{E9D81832-B4A7-4599-BB94-AE7E11474617}" xr6:coauthVersionLast="47" xr6:coauthVersionMax="47" xr10:uidLastSave="{00000000-0000-0000-0000-000000000000}"/>
  <bookViews>
    <workbookView xWindow="-120" yWindow="-120" windowWidth="20730" windowHeight="11160" tabRatio="689" xr2:uid="{00000000-000D-0000-FFFF-FFFF00000000}"/>
  </bookViews>
  <sheets>
    <sheet name="(消防本部)" sheetId="4" r:id="rId1"/>
    <sheet name="(北署用)" sheetId="5" r:id="rId2"/>
    <sheet name="（不採用）入札金額算定書" sheetId="3" state="hidden" r:id="rId3"/>
  </sheets>
  <definedNames>
    <definedName name="_xlnm.Print_Area" localSheetId="0">'(消防本部)'!$B$1:$O$31</definedName>
    <definedName name="_xlnm.Print_Area" localSheetId="2">'（不採用）入札金額算定書'!$A$1:$T$30</definedName>
    <definedName name="_xlnm.Print_Area" localSheetId="1">'(北署用)'!$A$1:$P$28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F8" i="5" l="1"/>
  <c r="H16" i="4"/>
  <c r="L19" i="4"/>
  <c r="L18" i="4"/>
  <c r="L20" i="4"/>
  <c r="L17" i="4"/>
  <c r="L16" i="4"/>
  <c r="L15" i="4"/>
  <c r="L14" i="4"/>
  <c r="L13" i="4"/>
  <c r="L12" i="4"/>
  <c r="L11" i="4"/>
  <c r="L10" i="4"/>
  <c r="L9" i="4"/>
  <c r="H19" i="4"/>
  <c r="H18" i="4"/>
  <c r="H17" i="4"/>
  <c r="H15" i="4"/>
  <c r="H14" i="4"/>
  <c r="H13" i="4"/>
  <c r="H12" i="4"/>
  <c r="H11" i="4"/>
  <c r="H10" i="4"/>
  <c r="H9" i="4"/>
  <c r="I10" i="4" l="1"/>
  <c r="I11" i="4"/>
  <c r="I12" i="4"/>
  <c r="M12" i="4" s="1"/>
  <c r="I13" i="4"/>
  <c r="I14" i="4"/>
  <c r="M14" i="4" s="1"/>
  <c r="I15" i="4"/>
  <c r="I16" i="4"/>
  <c r="M16" i="4" s="1"/>
  <c r="I17" i="4"/>
  <c r="I18" i="4"/>
  <c r="M18" i="4" s="1"/>
  <c r="I19" i="4"/>
  <c r="M19" i="4" s="1"/>
  <c r="I20" i="4"/>
  <c r="M20" i="4" s="1"/>
  <c r="M17" i="4" l="1"/>
  <c r="M13" i="4"/>
  <c r="M10" i="4"/>
  <c r="M15" i="4"/>
  <c r="M11" i="4"/>
  <c r="I9" i="4"/>
  <c r="M9" i="4" s="1"/>
  <c r="J21" i="4"/>
  <c r="D20" i="5" l="1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E8" i="5"/>
  <c r="G12" i="5" l="1"/>
  <c r="G14" i="5"/>
  <c r="G16" i="5"/>
  <c r="G18" i="5"/>
  <c r="G10" i="5"/>
  <c r="G13" i="5"/>
  <c r="G17" i="5"/>
  <c r="G9" i="5"/>
  <c r="G11" i="5"/>
  <c r="G8" i="5"/>
  <c r="G15" i="5"/>
  <c r="G19" i="5"/>
  <c r="G20" i="5" l="1"/>
  <c r="C30" i="3" l="1"/>
  <c r="J18" i="3"/>
  <c r="J10" i="3"/>
  <c r="M21" i="4" l="1"/>
  <c r="L20" i="5" s="1"/>
  <c r="K19" i="3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<sst xmlns="http://schemas.openxmlformats.org/spreadsheetml/2006/main" count="156" uniqueCount="116">
  <si>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</si>
  <si>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</si>
  <si>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</si>
  <si>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</si>
  <si>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</si>
  <si>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</si>
  <si>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</si>
  <si>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</si>
  <si>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</si>
  <si>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</si>
  <si>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</si>
  <si>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</si>
  <si>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</si>
  <si>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</si>
  <si>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</si>
  <si>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</si>
  <si>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</si>
  <si>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</si>
  <si>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</si>
  <si>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</si>
  <si>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</si>
  <si>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</si>
  <si>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</si>
  <si>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</si>
  <si>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</si>
  <si>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</si>
  <si>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</si>
  <si>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</si>
  <si>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</si>
  <si>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</si>
  <si>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</si>
  <si>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</si>
  <si>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</si>
  <si>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</si>
  <si>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</si>
  <si>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</si>
  <si>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</si>
  <si>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</si>
  <si>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</si>
  <si>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</si>
  <si>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</si>
  <si>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</si>
  <si>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</si>
  <si>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</si>
  <si>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</si>
  <si>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</si>
  <si>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</si>
  <si>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</si>
  <si>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</si>
  <si>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</si>
  <si>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</si>
  <si>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</si>
  <si>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</si>
  <si>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</si>
  <si>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</si>
  <si>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</si>
  <si>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</si>
  <si>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</si>
  <si>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</si>
  <si>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</si>
  <si>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供給年月</t>
    <rPh sb="0" eb="2">
      <t>キョウキュウ</t>
    </rPh>
    <rPh sb="2" eb="4">
      <t>ネンゲツ</t>
    </rPh>
    <phoneticPr fontId="1"/>
  </si>
  <si>
    <t>基本料金
Ａ</t>
    <rPh sb="0" eb="2">
      <t>キホン</t>
    </rPh>
    <rPh sb="2" eb="4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</si>
  <si>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</si>
  <si>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</si>
  <si>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</si>
  <si>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（円）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</si>
  <si>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</si>
  <si>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</si>
  <si>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</si>
  <si>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</si>
  <si>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</si>
  <si>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</si>
  <si>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合計</t>
    <rPh sb="0" eb="2">
      <t>ゴウケイ</t>
    </rPh>
    <phoneticPr fontId="1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</si>
  <si>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</si>
  <si>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r>
      <t>0～20(m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</si>
  <si>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21～50(m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</si>
  <si>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51～100(m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 /月)</t>
    </r>
    <phoneticPr fontId="1"/>
  </si>
  <si>
    <r>
      <t>101～250(m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</si>
  <si>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251～500(m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</si>
  <si>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r>
      <t>501～(m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/月)</t>
    </r>
    <phoneticPr fontId="1"/>
  </si>
  <si>
    <t>入札金額算定書（消防本部・中消防署合同庁舎）</t>
    <rPh sb="0" eb="2">
      <t>ニュウサツ</t>
    </rPh>
    <rPh sb="2" eb="4">
      <t>キンガク</t>
    </rPh>
    <rPh sb="4" eb="6">
      <t>サンテイ</t>
    </rPh>
    <rPh sb="6" eb="7">
      <t>ショ</t>
    </rPh>
    <rPh sb="8" eb="10">
      <t>ショウボウ</t>
    </rPh>
    <rPh sb="10" eb="12">
      <t>ホンブ</t>
    </rPh>
    <rPh sb="13" eb="21">
      <t>ナカショウボウショゴウドウチョウシャ</t>
    </rPh>
    <phoneticPr fontId="2"/>
  </si>
  <si>
    <t>入札金額算定書（北消防署）</t>
    <rPh sb="0" eb="2">
      <t>ニュウサツ</t>
    </rPh>
    <rPh sb="2" eb="4">
      <t>キンガク</t>
    </rPh>
    <rPh sb="8" eb="9">
      <t>キタ</t>
    </rPh>
    <rPh sb="9" eb="12">
      <t>ショウボウショ</t>
    </rPh>
    <phoneticPr fontId="1"/>
  </si>
  <si>
    <t>契約最大流量
①</t>
    <rPh sb="0" eb="2">
      <t>ケイヤク</t>
    </rPh>
    <rPh sb="2" eb="4">
      <t>サイダイ</t>
    </rPh>
    <rPh sb="4" eb="6">
      <t>リュウリョウ</t>
    </rPh>
    <phoneticPr fontId="1"/>
  </si>
  <si>
    <t>予定ガス使用量</t>
    <phoneticPr fontId="1"/>
  </si>
  <si>
    <t>（円/月）</t>
    <rPh sb="1" eb="2">
      <t>エン</t>
    </rPh>
    <rPh sb="3" eb="4">
      <t>ツキ</t>
    </rPh>
    <phoneticPr fontId="2"/>
  </si>
  <si>
    <t>単価</t>
    <rPh sb="0" eb="2">
      <t>タンカ</t>
    </rPh>
    <phoneticPr fontId="1"/>
  </si>
  <si>
    <t>ガス従量料金</t>
    <rPh sb="2" eb="4">
      <t>ジュウリョウ</t>
    </rPh>
    <rPh sb="4" eb="6">
      <t>リョウキン</t>
    </rPh>
    <phoneticPr fontId="1"/>
  </si>
  <si>
    <t>基本料金
A</t>
    <rPh sb="0" eb="2">
      <t>キホン</t>
    </rPh>
    <rPh sb="2" eb="4">
      <t>リョウキン</t>
    </rPh>
    <phoneticPr fontId="2"/>
  </si>
  <si>
    <t>流量単価
②</t>
    <rPh sb="0" eb="2">
      <t>リュウリョウ</t>
    </rPh>
    <rPh sb="2" eb="4">
      <t>タンカ</t>
    </rPh>
    <phoneticPr fontId="2"/>
  </si>
  <si>
    <t>流量料金
B
（①×②）</t>
    <rPh sb="0" eb="2">
      <t>リュウリョウ</t>
    </rPh>
    <rPh sb="2" eb="4">
      <t>リョウキン</t>
    </rPh>
    <phoneticPr fontId="1"/>
  </si>
  <si>
    <t>③</t>
    <phoneticPr fontId="1"/>
  </si>
  <si>
    <t>小計
C
（A+B）</t>
    <rPh sb="0" eb="2">
      <t>ショウケイ</t>
    </rPh>
    <phoneticPr fontId="1"/>
  </si>
  <si>
    <t>D</t>
    <phoneticPr fontId="1"/>
  </si>
  <si>
    <t>計
E
（③×D)</t>
    <rPh sb="0" eb="1">
      <t>ケイ</t>
    </rPh>
    <phoneticPr fontId="2"/>
  </si>
  <si>
    <t>月毎の
ガス料金合計
F
（C+E）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</si>
  <si>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</si>
  <si>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</si>
  <si>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t>７　仕様書の注意点を踏まえた記載であれば、入札参加者の需給内容に合わせた様式も可とする。</t>
    <phoneticPr fontId="1"/>
  </si>
  <si>
    <t>４　月毎のガス料金合計Fの1円未満の端数は切り捨てる。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</si>
  <si>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ガス料金総価①</t>
    <rPh sb="2" eb="4">
      <t>リョウキン</t>
    </rPh>
    <rPh sb="4" eb="5">
      <t>ソウ</t>
    </rPh>
    <rPh sb="5" eb="6">
      <t>カ</t>
    </rPh>
    <phoneticPr fontId="1"/>
  </si>
  <si>
    <t>ガス料金総価②</t>
    <rPh sb="2" eb="4">
      <t>リョウキン</t>
    </rPh>
    <rPh sb="4" eb="5">
      <t>ソウ</t>
    </rPh>
    <rPh sb="5" eb="6">
      <t>カ</t>
    </rPh>
    <phoneticPr fontId="11"/>
  </si>
  <si>
    <t>予定ガス
使用量
①</t>
    <rPh sb="0" eb="2">
      <t>ヨテイ</t>
    </rPh>
    <rPh sb="5" eb="7">
      <t>シヨウ</t>
    </rPh>
    <rPh sb="7" eb="8">
      <t>リョウ</t>
    </rPh>
    <phoneticPr fontId="1"/>
  </si>
  <si>
    <t>基本料金単価
A</t>
    <phoneticPr fontId="1"/>
  </si>
  <si>
    <t>ガス従量料金単価
B</t>
    <phoneticPr fontId="1"/>
  </si>
  <si>
    <t>ガス従量料金
C
（①×Ｂ）</t>
    <rPh sb="2" eb="4">
      <t>ジュウリョウ</t>
    </rPh>
    <rPh sb="4" eb="6">
      <t>リョウキン</t>
    </rPh>
    <phoneticPr fontId="1"/>
  </si>
  <si>
    <t>月毎の
ガス料金合計
D
（Ａ＋C）</t>
    <rPh sb="0" eb="1">
      <t>ツキ</t>
    </rPh>
    <rPh sb="1" eb="2">
      <t>ゴト</t>
    </rPh>
    <rPh sb="6" eb="8">
      <t>リョウキン</t>
    </rPh>
    <rPh sb="8" eb="10">
      <t>ゴウケイ</t>
    </rPh>
    <phoneticPr fontId="1"/>
  </si>
  <si>
    <t>４　月毎のガス料金合計Dの1円未満の端数は切り捨てる。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</si>
  <si>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入札書記載金額
(ガス料金総価①＋②）</t>
    <rPh sb="0" eb="2">
      <t>ニュウサツ</t>
    </rPh>
    <rPh sb="2" eb="3">
      <t>ショ</t>
    </rPh>
    <rPh sb="3" eb="5">
      <t>キサイ</t>
    </rPh>
    <rPh sb="5" eb="7">
      <t>キンガク</t>
    </rPh>
    <rPh sb="11" eb="13">
      <t>リョウキン</t>
    </rPh>
    <rPh sb="13" eb="14">
      <t>ソウ</t>
    </rPh>
    <rPh sb="14" eb="15">
      <t>カ</t>
    </rPh>
    <phoneticPr fontId="11"/>
  </si>
  <si>
    <t>様式第5</t>
    <rPh sb="0" eb="2">
      <t>ヨウシキ</t>
    </rPh>
    <rPh sb="2" eb="3">
      <t>ダイ</t>
    </rPh>
    <phoneticPr fontId="1"/>
  </si>
  <si>
    <t xml:space="preserve">様式第5 </t>
    <rPh sb="0" eb="2">
      <t>ヨウシキ</t>
    </rPh>
    <rPh sb="2" eb="3">
      <t>ダイ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</si>
  <si>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入札書に記載する金額はガス料金総価（①，②の合計）の額とする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4" eb="26">
      <t>ゴウケイ</t>
    </rPh>
    <rPh sb="28" eb="29">
      <t>ガク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</si>
  <si>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</si>
  <si>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は、料金単価表に記載すること。また、各単価は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20" eb="22">
      <t>リョウキン</t>
    </rPh>
    <rPh sb="22" eb="24">
      <t>タンカ</t>
    </rPh>
    <rPh sb="24" eb="25">
      <t>ヒョウ</t>
    </rPh>
    <rPh sb="26" eb="28">
      <t>キサイ</t>
    </rPh>
    <rPh sb="36" eb="37">
      <t>カク</t>
    </rPh>
    <rPh sb="37" eb="39">
      <t>タンカ</t>
    </rPh>
    <rPh sb="40" eb="42">
      <t>ゼイコ</t>
    </rPh>
    <rPh sb="42" eb="44">
      <t>タンカ</t>
    </rPh>
    <rPh sb="47" eb="50">
      <t>ショウスウテン</t>
    </rPh>
    <rPh sb="50" eb="51">
      <t>ダイ</t>
    </rPh>
    <rPh sb="52" eb="53">
      <t>イ</t>
    </rPh>
    <rPh sb="54" eb="55">
      <t>キ</t>
    </rPh>
    <rPh sb="56" eb="57">
      <t>ス</t>
    </rPh>
    <phoneticPr fontId="3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</si>
  <si>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</si>
  <si>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R５</t>
    <phoneticPr fontId="1"/>
  </si>
  <si>
    <t>R６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</si>
</sst>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);[Red]\(#,##0.00\)"/>
    <numFmt numFmtId="177" formatCode="#,##0_);[Red]\(#,##0\)"/>
    <numFmt numFmtId="178" formatCode="General&quot;m3&quot;"/>
    <numFmt numFmtId="179" formatCode="#,##0&quot;円&quot;"/>
    <numFmt numFmtId="180" formatCode="#,##0.00_ "/>
    <numFmt numFmtId="181" formatCode="0.00_ "/>
  </numFmts>
  <fonts count="1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224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177" fontId="4" fillId="2" borderId="1" xfId="1" applyNumberFormat="1" applyFont="1" applyFill="1" applyBorder="1" applyProtection="1"/>
    <xf numFmtId="177" fontId="4" fillId="2" borderId="52" xfId="1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7" fillId="2" borderId="0" xfId="2" applyFont="1" applyFill="1" applyAlignment="1" applyProtection="1">
      <alignment horizontal="left"/>
    </xf>
    <xf numFmtId="0" fontId="4" fillId="2" borderId="0" xfId="2" applyFont="1" applyFill="1" applyProtection="1"/>
    <xf numFmtId="0" fontId="4" fillId="2" borderId="0" xfId="2" applyFont="1" applyFill="1" applyAlignment="1" applyProtection="1"/>
    <xf numFmtId="0" fontId="4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9" xfId="2" applyFont="1" applyFill="1" applyBorder="1" applyAlignment="1" applyProtection="1">
      <alignment horizontal="right"/>
    </xf>
    <xf numFmtId="0" fontId="4" fillId="2" borderId="57" xfId="2" applyFont="1" applyFill="1" applyBorder="1" applyAlignment="1" applyProtection="1">
      <alignment horizontal="right" wrapText="1"/>
    </xf>
    <xf numFmtId="0" fontId="4" fillId="2" borderId="58" xfId="2" applyFont="1" applyFill="1" applyBorder="1" applyAlignment="1" applyProtection="1">
      <alignment horizontal="right"/>
    </xf>
    <xf numFmtId="0" fontId="4" fillId="2" borderId="8" xfId="2" applyFont="1" applyFill="1" applyBorder="1" applyAlignment="1" applyProtection="1">
      <alignment horizontal="right"/>
    </xf>
    <xf numFmtId="0" fontId="4" fillId="2" borderId="0" xfId="2" applyFont="1" applyFill="1" applyBorder="1" applyAlignment="1" applyProtection="1">
      <alignment horizontal="right"/>
    </xf>
    <xf numFmtId="0" fontId="4" fillId="0" borderId="23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17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/>
    </xf>
    <xf numFmtId="177" fontId="4" fillId="2" borderId="10" xfId="3" applyNumberFormat="1" applyFont="1" applyFill="1" applyBorder="1" applyProtection="1"/>
    <xf numFmtId="177" fontId="4" fillId="2" borderId="59" xfId="2" applyNumberFormat="1" applyFont="1" applyFill="1" applyBorder="1" applyProtection="1"/>
    <xf numFmtId="177" fontId="4" fillId="2" borderId="0" xfId="3" applyNumberFormat="1" applyFont="1" applyFill="1" applyBorder="1" applyAlignment="1" applyProtection="1">
      <alignment horizontal="right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 vertical="center" wrapText="1" indent="1"/>
    </xf>
    <xf numFmtId="177" fontId="4" fillId="2" borderId="0" xfId="2" applyNumberFormat="1" applyFont="1" applyFill="1" applyBorder="1" applyAlignment="1" applyProtection="1">
      <alignment horizontal="right"/>
    </xf>
    <xf numFmtId="0" fontId="4" fillId="2" borderId="0" xfId="2" applyFont="1" applyFill="1" applyAlignment="1" applyProtection="1">
      <alignment horizontal="left" vertical="top" wrapText="1"/>
    </xf>
    <xf numFmtId="0" fontId="7" fillId="2" borderId="4" xfId="2" applyFont="1" applyFill="1" applyBorder="1" applyAlignment="1" applyProtection="1">
      <alignment horizontal="center"/>
    </xf>
    <xf numFmtId="177" fontId="4" fillId="2" borderId="6" xfId="3" applyNumberFormat="1" applyFont="1" applyFill="1" applyBorder="1" applyProtection="1"/>
    <xf numFmtId="177" fontId="4" fillId="2" borderId="62" xfId="3" applyNumberFormat="1" applyFont="1" applyFill="1" applyBorder="1" applyProtection="1"/>
    <xf numFmtId="0" fontId="4" fillId="2" borderId="63" xfId="3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right"/>
    </xf>
    <xf numFmtId="9" fontId="12" fillId="2" borderId="0" xfId="2" applyNumberFormat="1" applyFont="1" applyFill="1" applyAlignment="1" applyProtection="1">
      <alignment horizontal="left"/>
    </xf>
    <xf numFmtId="0" fontId="4" fillId="2" borderId="0" xfId="0" applyFont="1" applyFill="1" applyBorder="1" applyAlignment="1" applyProtection="1"/>
    <xf numFmtId="177" fontId="4" fillId="2" borderId="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177" fontId="5" fillId="2" borderId="0" xfId="1" applyNumberFormat="1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177" fontId="4" fillId="2" borderId="24" xfId="1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 wrapText="1"/>
    </xf>
    <xf numFmtId="0" fontId="4" fillId="2" borderId="21" xfId="1" applyNumberFormat="1" applyFont="1" applyFill="1" applyBorder="1" applyAlignment="1" applyProtection="1">
      <alignment vertical="center"/>
    </xf>
    <xf numFmtId="0" fontId="4" fillId="2" borderId="18" xfId="3" applyNumberFormat="1" applyFont="1" applyFill="1" applyBorder="1" applyAlignment="1" applyProtection="1">
      <alignment vertical="center"/>
    </xf>
    <xf numFmtId="0" fontId="4" fillId="2" borderId="70" xfId="1" applyNumberFormat="1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horizontal="right" wrapText="1"/>
    </xf>
    <xf numFmtId="177" fontId="4" fillId="2" borderId="71" xfId="1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/>
    </xf>
    <xf numFmtId="177" fontId="4" fillId="2" borderId="20" xfId="1" applyNumberFormat="1" applyFont="1" applyFill="1" applyBorder="1" applyProtection="1"/>
    <xf numFmtId="177" fontId="4" fillId="2" borderId="75" xfId="1" applyNumberFormat="1" applyFont="1" applyFill="1" applyBorder="1" applyAlignment="1" applyProtection="1">
      <alignment horizontal="center"/>
    </xf>
    <xf numFmtId="177" fontId="4" fillId="2" borderId="76" xfId="1" applyNumberFormat="1" applyFont="1" applyFill="1" applyBorder="1" applyAlignment="1" applyProtection="1">
      <alignment horizontal="center"/>
    </xf>
    <xf numFmtId="177" fontId="4" fillId="2" borderId="33" xfId="0" applyNumberFormat="1" applyFont="1" applyFill="1" applyBorder="1" applyProtection="1"/>
    <xf numFmtId="177" fontId="4" fillId="2" borderId="77" xfId="1" applyNumberFormat="1" applyFont="1" applyFill="1" applyBorder="1" applyProtection="1"/>
    <xf numFmtId="177" fontId="4" fillId="2" borderId="78" xfId="1" applyNumberFormat="1" applyFont="1" applyFill="1" applyBorder="1" applyAlignment="1" applyProtection="1">
      <alignment horizontal="center"/>
    </xf>
    <xf numFmtId="0" fontId="4" fillId="2" borderId="79" xfId="3" applyNumberFormat="1" applyFont="1" applyFill="1" applyBorder="1" applyAlignment="1" applyProtection="1">
      <alignment horizontal="center"/>
    </xf>
    <xf numFmtId="177" fontId="4" fillId="2" borderId="53" xfId="2" applyNumberFormat="1" applyFont="1" applyFill="1" applyBorder="1" applyProtection="1"/>
    <xf numFmtId="177" fontId="4" fillId="2" borderId="80" xfId="3" applyNumberFormat="1" applyFont="1" applyFill="1" applyBorder="1" applyProtection="1"/>
    <xf numFmtId="177" fontId="4" fillId="2" borderId="78" xfId="3" applyNumberFormat="1" applyFont="1" applyFill="1" applyBorder="1" applyAlignment="1" applyProtection="1">
      <alignment horizontal="center"/>
    </xf>
    <xf numFmtId="179" fontId="7" fillId="2" borderId="81" xfId="2" applyNumberFormat="1" applyFont="1" applyFill="1" applyBorder="1" applyAlignment="1" applyProtection="1">
      <alignment horizontal="right" vertical="center" wrapText="1"/>
    </xf>
    <xf numFmtId="0" fontId="15" fillId="2" borderId="64" xfId="2" applyFont="1" applyFill="1" applyBorder="1" applyAlignment="1" applyProtection="1">
      <alignment horizontal="center" vertical="center" wrapText="1"/>
    </xf>
    <xf numFmtId="180" fontId="4" fillId="2" borderId="2" xfId="1" applyNumberFormat="1" applyFont="1" applyFill="1" applyBorder="1" applyProtection="1"/>
    <xf numFmtId="180" fontId="4" fillId="2" borderId="7" xfId="3" applyNumberFormat="1" applyFont="1" applyFill="1" applyBorder="1" applyAlignment="1" applyProtection="1">
      <alignment vertical="center"/>
    </xf>
    <xf numFmtId="180" fontId="4" fillId="2" borderId="4" xfId="3" applyNumberFormat="1" applyFont="1" applyFill="1" applyBorder="1" applyAlignment="1" applyProtection="1">
      <alignment horizontal="center" vertical="center"/>
    </xf>
    <xf numFmtId="2" fontId="4" fillId="2" borderId="59" xfId="3" applyNumberFormat="1" applyFont="1" applyFill="1" applyBorder="1" applyAlignment="1" applyProtection="1"/>
    <xf numFmtId="2" fontId="4" fillId="2" borderId="53" xfId="3" applyNumberFormat="1" applyFont="1" applyFill="1" applyBorder="1" applyAlignment="1" applyProtection="1"/>
    <xf numFmtId="2" fontId="4" fillId="2" borderId="14" xfId="3" applyNumberFormat="1" applyFont="1" applyFill="1" applyBorder="1" applyProtection="1"/>
    <xf numFmtId="2" fontId="6" fillId="0" borderId="67" xfId="2" applyNumberFormat="1" applyFont="1" applyBorder="1" applyAlignment="1" applyProtection="1">
      <alignment horizontal="right" vertical="center" wrapText="1" indent="2"/>
      <protection locked="0"/>
    </xf>
    <xf numFmtId="2" fontId="6" fillId="0" borderId="37" xfId="2" applyNumberFormat="1" applyFont="1" applyBorder="1" applyAlignment="1" applyProtection="1">
      <alignment horizontal="right" vertical="center" wrapText="1" indent="2"/>
      <protection locked="0"/>
    </xf>
    <xf numFmtId="2" fontId="6" fillId="0" borderId="65" xfId="2" applyNumberFormat="1" applyFont="1" applyBorder="1" applyAlignment="1" applyProtection="1">
      <alignment horizontal="right" vertical="center" wrapText="1" indent="2"/>
      <protection locked="0"/>
    </xf>
    <xf numFmtId="2" fontId="6" fillId="0" borderId="39" xfId="2" applyNumberFormat="1" applyFont="1" applyBorder="1" applyAlignment="1" applyProtection="1">
      <alignment horizontal="right" vertical="center" wrapText="1" indent="2"/>
      <protection locked="0"/>
    </xf>
    <xf numFmtId="2" fontId="6" fillId="0" borderId="66" xfId="2" applyNumberFormat="1" applyFont="1" applyBorder="1" applyAlignment="1" applyProtection="1">
      <alignment horizontal="right" vertical="center" wrapText="1" indent="2"/>
      <protection locked="0"/>
    </xf>
    <xf numFmtId="2" fontId="6" fillId="0" borderId="41" xfId="2" applyNumberFormat="1" applyFont="1" applyBorder="1" applyAlignment="1" applyProtection="1">
      <alignment horizontal="right" vertical="center" wrapText="1" indent="2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0" borderId="3" xfId="6" applyFont="1" applyBorder="1" applyAlignment="1" applyProtection="1">
      <alignment horizontal="center" vertical="center"/>
    </xf>
    <xf numFmtId="0" fontId="4" fillId="0" borderId="4" xfId="6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60" xfId="2" applyFont="1" applyFill="1" applyBorder="1" applyAlignment="1" applyProtection="1">
      <alignment horizontal="center" vertical="center"/>
    </xf>
    <xf numFmtId="0" fontId="4" fillId="2" borderId="61" xfId="2" applyFont="1" applyFill="1" applyBorder="1" applyAlignment="1" applyProtection="1"/>
    <xf numFmtId="0" fontId="4" fillId="2" borderId="1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/>
    <xf numFmtId="0" fontId="4" fillId="2" borderId="1" xfId="2" applyFont="1" applyFill="1" applyBorder="1" applyAlignment="1" applyProtection="1"/>
    <xf numFmtId="0" fontId="4" fillId="2" borderId="6" xfId="2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/>
    </xf>
    <xf numFmtId="0" fontId="4" fillId="2" borderId="53" xfId="2" applyFont="1" applyFill="1" applyBorder="1" applyAlignment="1" applyProtection="1">
      <alignment horizontal="center" vertical="center" wrapText="1"/>
    </xf>
    <xf numFmtId="0" fontId="4" fillId="0" borderId="55" xfId="2" applyFont="1" applyBorder="1" applyAlignment="1" applyProtection="1">
      <alignment horizontal="center" vertical="center"/>
    </xf>
    <xf numFmtId="0" fontId="4" fillId="2" borderId="54" xfId="2" applyFont="1" applyFill="1" applyBorder="1" applyAlignment="1" applyProtection="1">
      <alignment horizontal="center" vertical="center" wrapText="1"/>
    </xf>
    <xf numFmtId="0" fontId="4" fillId="0" borderId="5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180" fontId="4" fillId="2" borderId="68" xfId="1" applyNumberFormat="1" applyFont="1" applyFill="1" applyBorder="1" applyAlignment="1" applyProtection="1">
      <alignment vertical="center"/>
      <protection locked="0" hidden="1"/>
    </xf>
    <xf numFmtId="180" fontId="4" fillId="2" borderId="69" xfId="1" applyNumberFormat="1" applyFont="1" applyFill="1" applyBorder="1" applyAlignment="1" applyProtection="1">
      <alignment vertical="center"/>
      <protection locked="0" hidden="1"/>
    </xf>
    <xf numFmtId="180" fontId="4" fillId="2" borderId="72" xfId="1" applyNumberFormat="1" applyFont="1" applyFill="1" applyBorder="1" applyAlignment="1" applyProtection="1">
      <alignment vertical="center"/>
      <protection locked="0" hidden="1"/>
    </xf>
    <xf numFmtId="181" fontId="4" fillId="2" borderId="68" xfId="3" applyNumberFormat="1" applyFont="1" applyFill="1" applyBorder="1" applyAlignment="1" applyProtection="1">
      <alignment vertical="center"/>
      <protection locked="0" hidden="1"/>
    </xf>
    <xf numFmtId="181" fontId="4" fillId="2" borderId="69" xfId="3" applyNumberFormat="1" applyFont="1" applyFill="1" applyBorder="1" applyAlignment="1" applyProtection="1">
      <alignment vertical="center"/>
      <protection locked="0" hidden="1"/>
    </xf>
    <xf numFmtId="181" fontId="4" fillId="2" borderId="72" xfId="3" applyNumberFormat="1" applyFont="1" applyFill="1" applyBorder="1" applyAlignment="1" applyProtection="1">
      <alignment vertical="center"/>
      <protection locked="0" hidden="1"/>
    </xf>
    <xf numFmtId="2" fontId="4" fillId="2" borderId="73" xfId="1" applyNumberFormat="1" applyFont="1" applyFill="1" applyBorder="1" applyProtection="1">
      <protection locked="0" hidden="1"/>
    </xf>
    <xf numFmtId="2" fontId="4" fillId="2" borderId="69" xfId="1" applyNumberFormat="1" applyFont="1" applyFill="1" applyBorder="1" applyProtection="1">
      <protection locked="0" hidden="1"/>
    </xf>
    <xf numFmtId="2" fontId="4" fillId="2" borderId="74" xfId="1" applyNumberFormat="1" applyFont="1" applyFill="1" applyBorder="1" applyProtection="1">
      <protection locked="0" hidden="1"/>
    </xf>
  </cellXfs>
  <cellStyles count="7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 2" xfId="4" xr:uid="{00000000-0005-0000-0000-000004000000}"/>
    <cellStyle name="標準 3" xfId="5" xr:uid="{00000000-0005-0000-0000-000005000000}"/>
    <cellStyle name="標準 3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37"/>
  <sheetViews>
    <sheetView showGridLines="0" showZeros="0" tabSelected="1" view="pageBreakPreview" topLeftCell="B6" zoomScale="80" zoomScaleNormal="100" zoomScaleSheetLayoutView="80" workbookViewId="0">
      <selection activeCell="G20" sqref="G20"/>
    </sheetView>
  </sheetViews>
  <sheetFormatPr defaultRowHeight="13.5" x14ac:dyDescent="0.15"/>
  <cols>
    <col min="1" max="1" width="2" style="1" customWidth="1"/>
    <col min="2" max="2" width="4.25" style="1" customWidth="1"/>
    <col min="3" max="3" width="4.75" style="1" customWidth="1"/>
    <col min="4" max="4" width="6.375" style="1" customWidth="1"/>
    <col min="5" max="5" width="12.625" style="1" customWidth="1"/>
    <col min="6" max="6" width="10" style="1" customWidth="1"/>
    <col min="7" max="9" width="12.625" style="1" customWidth="1"/>
    <col min="10" max="10" width="14.25" style="1" customWidth="1"/>
    <col min="11" max="11" width="12.625" style="1" customWidth="1"/>
    <col min="12" max="12" width="15.625" style="1" customWidth="1"/>
    <col min="13" max="13" width="18.25" style="1" customWidth="1"/>
    <col min="14" max="14" width="17.875" style="1" customWidth="1"/>
    <col min="15" max="15" width="13.625" style="1" customWidth="1"/>
    <col min="16" max="18" width="15.625" style="1" customWidth="1"/>
    <col min="19" max="16384" width="9" style="1"/>
  </cols>
  <sheetData>
    <row r="1" spans="3:14" ht="14.25" x14ac:dyDescent="0.15">
      <c r="C1" s="3" t="s">
        <v>109</v>
      </c>
    </row>
    <row r="2" spans="3:14" ht="17.25" x14ac:dyDescent="0.2">
      <c r="C2" s="4" t="s">
        <v>80</v>
      </c>
      <c r="D2" s="4"/>
      <c r="G2" s="56"/>
      <c r="H2" s="56"/>
      <c r="I2" s="56"/>
    </row>
    <row r="3" spans="3:14" ht="15" customHeight="1" x14ac:dyDescent="0.15"/>
    <row r="4" spans="3:14" ht="20.100000000000001" customHeight="1" x14ac:dyDescent="0.15">
      <c r="C4" s="149" t="s">
        <v>1</v>
      </c>
      <c r="D4" s="150"/>
      <c r="E4" s="128" t="s">
        <v>24</v>
      </c>
      <c r="F4" s="129"/>
      <c r="G4" s="129"/>
      <c r="H4" s="129"/>
      <c r="I4" s="130"/>
      <c r="J4" s="137" t="s">
        <v>86</v>
      </c>
      <c r="K4" s="138"/>
      <c r="L4" s="139"/>
      <c r="M4" s="126" t="s">
        <v>94</v>
      </c>
    </row>
    <row r="5" spans="3:14" ht="15" customHeight="1" x14ac:dyDescent="0.15">
      <c r="C5" s="151"/>
      <c r="D5" s="152"/>
      <c r="E5" s="143" t="s">
        <v>87</v>
      </c>
      <c r="F5" s="135" t="s">
        <v>82</v>
      </c>
      <c r="G5" s="146" t="s">
        <v>88</v>
      </c>
      <c r="H5" s="135" t="s">
        <v>89</v>
      </c>
      <c r="I5" s="131" t="s">
        <v>91</v>
      </c>
      <c r="J5" s="93"/>
      <c r="K5" s="92"/>
      <c r="L5" s="140" t="s">
        <v>93</v>
      </c>
      <c r="M5" s="126"/>
    </row>
    <row r="6" spans="3:14" ht="15" customHeight="1" x14ac:dyDescent="0.15">
      <c r="C6" s="151"/>
      <c r="D6" s="152"/>
      <c r="E6" s="144"/>
      <c r="F6" s="136"/>
      <c r="G6" s="137"/>
      <c r="H6" s="136"/>
      <c r="I6" s="132"/>
      <c r="J6" s="92" t="s">
        <v>83</v>
      </c>
      <c r="K6" s="92" t="s">
        <v>85</v>
      </c>
      <c r="L6" s="140"/>
      <c r="M6" s="126"/>
      <c r="N6" s="57"/>
    </row>
    <row r="7" spans="3:14" ht="24.95" customHeight="1" x14ac:dyDescent="0.15">
      <c r="C7" s="151"/>
      <c r="D7" s="152"/>
      <c r="E7" s="145"/>
      <c r="F7" s="136"/>
      <c r="G7" s="147"/>
      <c r="H7" s="136"/>
      <c r="I7" s="132"/>
      <c r="J7" s="92" t="s">
        <v>90</v>
      </c>
      <c r="K7" s="92" t="s">
        <v>92</v>
      </c>
      <c r="L7" s="140"/>
      <c r="M7" s="127"/>
      <c r="N7" s="6"/>
    </row>
    <row r="8" spans="3:14" ht="24.95" customHeight="1" thickBot="1" x14ac:dyDescent="0.2">
      <c r="C8" s="7" t="s">
        <v>2</v>
      </c>
      <c r="D8" s="7" t="s">
        <v>3</v>
      </c>
      <c r="E8" s="95" t="s">
        <v>84</v>
      </c>
      <c r="F8" s="8" t="s">
        <v>50</v>
      </c>
      <c r="G8" s="99" t="s">
        <v>4</v>
      </c>
      <c r="H8" s="12"/>
      <c r="I8" s="12" t="s">
        <v>4</v>
      </c>
      <c r="J8" s="8" t="s">
        <v>50</v>
      </c>
      <c r="K8" s="101"/>
      <c r="L8" s="8" t="s">
        <v>4</v>
      </c>
      <c r="M8" s="36" t="s">
        <v>4</v>
      </c>
      <c r="N8" s="14"/>
    </row>
    <row r="9" spans="3:14" ht="24.95" customHeight="1" x14ac:dyDescent="0.2">
      <c r="C9" s="148" t="s">
        <v>114</v>
      </c>
      <c r="D9" s="16">
        <v>4</v>
      </c>
      <c r="E9" s="215"/>
      <c r="F9" s="96">
        <v>44</v>
      </c>
      <c r="G9" s="218"/>
      <c r="H9" s="115">
        <f t="shared" ref="H9:H19" si="0">ROUNDDOWN(F9*G9,3)</f>
        <v>0</v>
      </c>
      <c r="I9" s="116">
        <f>E9+H9</f>
        <v>0</v>
      </c>
      <c r="J9" s="54">
        <v>1290</v>
      </c>
      <c r="K9" s="221"/>
      <c r="L9" s="114">
        <f t="shared" ref="L9:L20" si="1">ROUNDDOWN(J9*K9,3)</f>
        <v>0</v>
      </c>
      <c r="M9" s="37">
        <f>INT(I9+L9)</f>
        <v>0</v>
      </c>
      <c r="N9" s="22"/>
    </row>
    <row r="10" spans="3:14" ht="24.95" customHeight="1" x14ac:dyDescent="0.2">
      <c r="C10" s="148"/>
      <c r="D10" s="16">
        <v>5</v>
      </c>
      <c r="E10" s="216"/>
      <c r="F10" s="97">
        <v>44</v>
      </c>
      <c r="G10" s="219"/>
      <c r="H10" s="115">
        <f t="shared" si="0"/>
        <v>0</v>
      </c>
      <c r="I10" s="116">
        <f t="shared" ref="I10:I20" si="2">E10+H10</f>
        <v>0</v>
      </c>
      <c r="J10" s="54">
        <v>2890</v>
      </c>
      <c r="K10" s="222"/>
      <c r="L10" s="114">
        <f t="shared" si="1"/>
        <v>0</v>
      </c>
      <c r="M10" s="37">
        <f t="shared" ref="M10:M20" si="3">INT(I10+L10)</f>
        <v>0</v>
      </c>
      <c r="N10" s="23"/>
    </row>
    <row r="11" spans="3:14" ht="24.95" customHeight="1" x14ac:dyDescent="0.2">
      <c r="C11" s="148"/>
      <c r="D11" s="16">
        <v>6</v>
      </c>
      <c r="E11" s="216"/>
      <c r="F11" s="97">
        <v>44</v>
      </c>
      <c r="G11" s="219"/>
      <c r="H11" s="115">
        <f t="shared" si="0"/>
        <v>0</v>
      </c>
      <c r="I11" s="116">
        <f t="shared" si="2"/>
        <v>0</v>
      </c>
      <c r="J11" s="54">
        <v>4910</v>
      </c>
      <c r="K11" s="222"/>
      <c r="L11" s="114">
        <f t="shared" si="1"/>
        <v>0</v>
      </c>
      <c r="M11" s="37">
        <f t="shared" si="3"/>
        <v>0</v>
      </c>
      <c r="N11" s="23"/>
    </row>
    <row r="12" spans="3:14" ht="24.95" customHeight="1" x14ac:dyDescent="0.2">
      <c r="C12" s="148"/>
      <c r="D12" s="16">
        <v>7</v>
      </c>
      <c r="E12" s="216"/>
      <c r="F12" s="97">
        <v>44</v>
      </c>
      <c r="G12" s="219"/>
      <c r="H12" s="115">
        <f t="shared" si="0"/>
        <v>0</v>
      </c>
      <c r="I12" s="116">
        <f t="shared" si="2"/>
        <v>0</v>
      </c>
      <c r="J12" s="54">
        <v>6630</v>
      </c>
      <c r="K12" s="222"/>
      <c r="L12" s="114">
        <f t="shared" si="1"/>
        <v>0</v>
      </c>
      <c r="M12" s="37">
        <f t="shared" si="3"/>
        <v>0</v>
      </c>
      <c r="N12" s="23"/>
    </row>
    <row r="13" spans="3:14" ht="24.95" customHeight="1" x14ac:dyDescent="0.2">
      <c r="C13" s="148"/>
      <c r="D13" s="16">
        <v>8</v>
      </c>
      <c r="E13" s="216"/>
      <c r="F13" s="97">
        <v>44</v>
      </c>
      <c r="G13" s="219"/>
      <c r="H13" s="115">
        <f t="shared" si="0"/>
        <v>0</v>
      </c>
      <c r="I13" s="116">
        <f t="shared" si="2"/>
        <v>0</v>
      </c>
      <c r="J13" s="54">
        <v>8140</v>
      </c>
      <c r="K13" s="222"/>
      <c r="L13" s="114">
        <f t="shared" si="1"/>
        <v>0</v>
      </c>
      <c r="M13" s="37">
        <f t="shared" si="3"/>
        <v>0</v>
      </c>
      <c r="N13" s="23"/>
    </row>
    <row r="14" spans="3:14" ht="24.95" customHeight="1" x14ac:dyDescent="0.2">
      <c r="C14" s="148"/>
      <c r="D14" s="16">
        <v>9</v>
      </c>
      <c r="E14" s="216"/>
      <c r="F14" s="97">
        <v>44</v>
      </c>
      <c r="G14" s="219"/>
      <c r="H14" s="115">
        <f t="shared" si="0"/>
        <v>0</v>
      </c>
      <c r="I14" s="116">
        <f t="shared" si="2"/>
        <v>0</v>
      </c>
      <c r="J14" s="54">
        <v>6700</v>
      </c>
      <c r="K14" s="222"/>
      <c r="L14" s="114">
        <f t="shared" si="1"/>
        <v>0</v>
      </c>
      <c r="M14" s="37">
        <f t="shared" si="3"/>
        <v>0</v>
      </c>
      <c r="N14" s="23"/>
    </row>
    <row r="15" spans="3:14" ht="24.95" customHeight="1" x14ac:dyDescent="0.2">
      <c r="C15" s="148"/>
      <c r="D15" s="16">
        <v>10</v>
      </c>
      <c r="E15" s="216"/>
      <c r="F15" s="97">
        <v>44</v>
      </c>
      <c r="G15" s="219"/>
      <c r="H15" s="115">
        <f t="shared" si="0"/>
        <v>0</v>
      </c>
      <c r="I15" s="116">
        <f t="shared" si="2"/>
        <v>0</v>
      </c>
      <c r="J15" s="54">
        <v>4620</v>
      </c>
      <c r="K15" s="222"/>
      <c r="L15" s="114">
        <f t="shared" si="1"/>
        <v>0</v>
      </c>
      <c r="M15" s="37">
        <f t="shared" si="3"/>
        <v>0</v>
      </c>
      <c r="N15" s="23"/>
    </row>
    <row r="16" spans="3:14" ht="24.95" customHeight="1" x14ac:dyDescent="0.2">
      <c r="C16" s="148"/>
      <c r="D16" s="16">
        <v>11</v>
      </c>
      <c r="E16" s="216"/>
      <c r="F16" s="97">
        <v>44</v>
      </c>
      <c r="G16" s="219"/>
      <c r="H16" s="115">
        <f t="shared" si="0"/>
        <v>0</v>
      </c>
      <c r="I16" s="116">
        <f t="shared" si="2"/>
        <v>0</v>
      </c>
      <c r="J16" s="54">
        <v>3210</v>
      </c>
      <c r="K16" s="222"/>
      <c r="L16" s="114">
        <f t="shared" si="1"/>
        <v>0</v>
      </c>
      <c r="M16" s="37">
        <f t="shared" si="3"/>
        <v>0</v>
      </c>
      <c r="N16" s="23"/>
    </row>
    <row r="17" spans="3:14" ht="24.95" customHeight="1" x14ac:dyDescent="0.2">
      <c r="C17" s="148"/>
      <c r="D17" s="16">
        <v>12</v>
      </c>
      <c r="E17" s="216"/>
      <c r="F17" s="97">
        <v>44</v>
      </c>
      <c r="G17" s="219"/>
      <c r="H17" s="115">
        <f t="shared" si="0"/>
        <v>0</v>
      </c>
      <c r="I17" s="116">
        <f t="shared" si="2"/>
        <v>0</v>
      </c>
      <c r="J17" s="54">
        <v>5540</v>
      </c>
      <c r="K17" s="222"/>
      <c r="L17" s="114">
        <f t="shared" si="1"/>
        <v>0</v>
      </c>
      <c r="M17" s="37">
        <f t="shared" si="3"/>
        <v>0</v>
      </c>
      <c r="N17" s="23"/>
    </row>
    <row r="18" spans="3:14" ht="24.95" customHeight="1" x14ac:dyDescent="0.2">
      <c r="C18" s="141" t="s">
        <v>115</v>
      </c>
      <c r="D18" s="16">
        <v>1</v>
      </c>
      <c r="E18" s="216"/>
      <c r="F18" s="97">
        <v>44</v>
      </c>
      <c r="G18" s="219"/>
      <c r="H18" s="115">
        <f t="shared" si="0"/>
        <v>0</v>
      </c>
      <c r="I18" s="116">
        <f t="shared" si="2"/>
        <v>0</v>
      </c>
      <c r="J18" s="54">
        <v>7600</v>
      </c>
      <c r="K18" s="222"/>
      <c r="L18" s="114">
        <f t="shared" si="1"/>
        <v>0</v>
      </c>
      <c r="M18" s="37">
        <f t="shared" si="3"/>
        <v>0</v>
      </c>
      <c r="N18" s="23"/>
    </row>
    <row r="19" spans="3:14" ht="24.95" customHeight="1" x14ac:dyDescent="0.2">
      <c r="C19" s="141"/>
      <c r="D19" s="16">
        <v>2</v>
      </c>
      <c r="E19" s="216"/>
      <c r="F19" s="97">
        <v>44</v>
      </c>
      <c r="G19" s="219"/>
      <c r="H19" s="115">
        <f t="shared" si="0"/>
        <v>0</v>
      </c>
      <c r="I19" s="116">
        <f t="shared" si="2"/>
        <v>0</v>
      </c>
      <c r="J19" s="54">
        <v>8000</v>
      </c>
      <c r="K19" s="222"/>
      <c r="L19" s="114">
        <f t="shared" si="1"/>
        <v>0</v>
      </c>
      <c r="M19" s="37">
        <f t="shared" si="3"/>
        <v>0</v>
      </c>
      <c r="N19" s="23"/>
    </row>
    <row r="20" spans="3:14" ht="24.95" customHeight="1" thickBot="1" x14ac:dyDescent="0.25">
      <c r="C20" s="142"/>
      <c r="D20" s="24">
        <v>3</v>
      </c>
      <c r="E20" s="217"/>
      <c r="F20" s="98">
        <v>44</v>
      </c>
      <c r="G20" s="220"/>
      <c r="H20" s="115">
        <f>ROUNDDOWN(F20*G20,3)</f>
        <v>0</v>
      </c>
      <c r="I20" s="116">
        <f t="shared" si="2"/>
        <v>0</v>
      </c>
      <c r="J20" s="54">
        <v>5430</v>
      </c>
      <c r="K20" s="223"/>
      <c r="L20" s="114">
        <f t="shared" si="1"/>
        <v>0</v>
      </c>
      <c r="M20" s="105">
        <f t="shared" si="3"/>
        <v>0</v>
      </c>
      <c r="N20" s="23"/>
    </row>
    <row r="21" spans="3:14" ht="24.95" customHeight="1" thickTop="1" thickBot="1" x14ac:dyDescent="0.2">
      <c r="C21" s="133" t="s">
        <v>6</v>
      </c>
      <c r="D21" s="134"/>
      <c r="E21" s="103"/>
      <c r="F21" s="55"/>
      <c r="G21" s="100"/>
      <c r="H21" s="94"/>
      <c r="I21" s="94"/>
      <c r="J21" s="30">
        <f>SUM(J9:J20)</f>
        <v>64960</v>
      </c>
      <c r="K21" s="102"/>
      <c r="L21" s="104"/>
      <c r="M21" s="106">
        <f>SUM(M9:M20)</f>
        <v>0</v>
      </c>
      <c r="N21" s="107" t="s">
        <v>99</v>
      </c>
    </row>
    <row r="22" spans="3:14" ht="24.95" customHeight="1" x14ac:dyDescent="0.15">
      <c r="C22" s="6"/>
      <c r="D22" s="88"/>
      <c r="E22" s="89"/>
      <c r="F22" s="89"/>
      <c r="G22" s="89"/>
      <c r="H22" s="89"/>
      <c r="I22" s="89"/>
      <c r="J22" s="89"/>
      <c r="K22" s="89"/>
      <c r="L22" s="91"/>
      <c r="M22" s="91"/>
      <c r="N22" s="90"/>
    </row>
    <row r="23" spans="3:14" ht="24.95" customHeight="1" x14ac:dyDescent="0.15">
      <c r="C23" s="2" t="s">
        <v>95</v>
      </c>
      <c r="D23" s="2"/>
    </row>
    <row r="24" spans="3:14" ht="18" customHeight="1" x14ac:dyDescent="0.15">
      <c r="C24" s="2"/>
      <c r="D24" s="2" t="s">
        <v>54</v>
      </c>
    </row>
    <row r="25" spans="3:14" ht="18" customHeight="1" x14ac:dyDescent="0.15">
      <c r="C25" s="2"/>
      <c r="D25" s="2" t="s">
        <v>113</v>
      </c>
    </row>
    <row r="26" spans="3:14" ht="18" customHeight="1" x14ac:dyDescent="0.15">
      <c r="C26" s="2"/>
      <c r="D26" s="2" t="s">
        <v>111</v>
      </c>
    </row>
    <row r="27" spans="3:14" ht="18" customHeight="1" x14ac:dyDescent="0.15">
      <c r="C27" s="2"/>
      <c r="D27" s="2" t="s">
        <v>98</v>
      </c>
    </row>
    <row r="28" spans="3:14" ht="18" customHeight="1" x14ac:dyDescent="0.15">
      <c r="C28" s="2"/>
      <c r="D28" s="2" t="s">
        <v>110</v>
      </c>
    </row>
    <row r="29" spans="3:14" ht="18" customHeight="1" x14ac:dyDescent="0.15">
      <c r="C29" s="2"/>
      <c r="D29" s="2" t="s">
        <v>96</v>
      </c>
    </row>
    <row r="30" spans="3:14" ht="18" customHeight="1" x14ac:dyDescent="0.15">
      <c r="C30" s="2"/>
      <c r="D30" s="2" t="s">
        <v>97</v>
      </c>
    </row>
    <row r="31" spans="3:14" ht="18" customHeight="1" x14ac:dyDescent="0.15">
      <c r="D31" s="2"/>
    </row>
    <row r="32" spans="3:14" x14ac:dyDescent="0.15">
      <c r="D32" s="2"/>
    </row>
    <row r="33" spans="4:4" x14ac:dyDescent="0.15">
      <c r="D33" s="2"/>
    </row>
    <row r="34" spans="4:4" x14ac:dyDescent="0.15">
      <c r="D34" s="2"/>
    </row>
    <row r="35" spans="4:4" x14ac:dyDescent="0.15">
      <c r="D35" s="2"/>
    </row>
    <row r="36" spans="4:4" x14ac:dyDescent="0.15">
      <c r="D36" s="2"/>
    </row>
    <row r="37" spans="4:4" x14ac:dyDescent="0.15">
      <c r="D37" s="2"/>
    </row>
  </sheetData>
  <sheetProtection algorithmName="SHA-512" hashValue="X/nOuNcVV0AbsnNAXhDABBnCksM0a7Hd9jb4z7MZOWgTIMA7r3yMzceb8tMKjUWBjD3FOQdfo97augK99Ma4/w==" saltValue="VLskxrxbEwPZOCRrVsBYBg==" spinCount="100000" sheet="1" selectLockedCells="1"/>
  <mergeCells count="13">
    <mergeCell ref="M4:M7"/>
    <mergeCell ref="E4:I4"/>
    <mergeCell ref="I5:I7"/>
    <mergeCell ref="C21:D21"/>
    <mergeCell ref="F5:F7"/>
    <mergeCell ref="J4:L4"/>
    <mergeCell ref="L5:L7"/>
    <mergeCell ref="H5:H7"/>
    <mergeCell ref="C18:C20"/>
    <mergeCell ref="E5:E7"/>
    <mergeCell ref="G5:G7"/>
    <mergeCell ref="C9:C17"/>
    <mergeCell ref="C4:D7"/>
  </mergeCells>
  <phoneticPr fontId="1"/>
  <dataValidations count="1">
    <dataValidation type="decimal" operator="greaterThanOrEqual" allowBlank="1" showInputMessage="1" showErrorMessage="1" sqref="E9 G9:I9 H10:I20" xr:uid="{00000000-0002-0000-0000-000000000000}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8"/>
  <sheetViews>
    <sheetView showGridLines="0" showZeros="0" view="pageBreakPreview" topLeftCell="A10" zoomScale="75" zoomScaleNormal="100" zoomScaleSheetLayoutView="75" workbookViewId="0">
      <selection activeCell="K8" sqref="K8:K12"/>
    </sheetView>
  </sheetViews>
  <sheetFormatPr defaultRowHeight="13.5" x14ac:dyDescent="0.15"/>
  <cols>
    <col min="1" max="1" width="1.125" style="59" customWidth="1"/>
    <col min="2" max="2" width="4.75" style="59" customWidth="1"/>
    <col min="3" max="3" width="6.375" style="59" customWidth="1"/>
    <col min="4" max="4" width="12.625" style="59" customWidth="1"/>
    <col min="5" max="5" width="12.625" style="60" customWidth="1"/>
    <col min="6" max="7" width="12.625" style="59" customWidth="1"/>
    <col min="8" max="8" width="17.625" style="59" customWidth="1"/>
    <col min="9" max="9" width="11.5" style="59" customWidth="1"/>
    <col min="10" max="10" width="18.875" style="59" customWidth="1"/>
    <col min="11" max="11" width="23.25" style="59" customWidth="1"/>
    <col min="12" max="12" width="22.25" style="59" customWidth="1"/>
    <col min="13" max="13" width="15.625" style="59" customWidth="1"/>
    <col min="14" max="14" width="5.75" style="59" customWidth="1"/>
    <col min="15" max="15" width="0.375" style="59" hidden="1" customWidth="1"/>
    <col min="16" max="16384" width="9" style="59"/>
  </cols>
  <sheetData>
    <row r="1" spans="2:12" ht="14.25" x14ac:dyDescent="0.15">
      <c r="B1" s="3" t="s">
        <v>108</v>
      </c>
    </row>
    <row r="2" spans="2:12" ht="17.25" x14ac:dyDescent="0.2">
      <c r="B2" s="58" t="s">
        <v>81</v>
      </c>
      <c r="C2" s="58"/>
      <c r="E2" s="58"/>
    </row>
    <row r="3" spans="2:12" ht="9" customHeight="1" x14ac:dyDescent="0.15"/>
    <row r="4" spans="2:12" ht="27" customHeight="1" x14ac:dyDescent="0.15">
      <c r="B4" s="155" t="s">
        <v>60</v>
      </c>
      <c r="C4" s="156"/>
      <c r="D4" s="158" t="s">
        <v>101</v>
      </c>
      <c r="E4" s="160" t="s">
        <v>61</v>
      </c>
      <c r="F4" s="162" t="s">
        <v>104</v>
      </c>
      <c r="G4" s="168" t="s">
        <v>105</v>
      </c>
      <c r="H4" s="61"/>
      <c r="I4" s="164" t="s">
        <v>10</v>
      </c>
      <c r="J4" s="164"/>
      <c r="K4" s="166" t="s">
        <v>102</v>
      </c>
      <c r="L4" s="164" t="s">
        <v>103</v>
      </c>
    </row>
    <row r="5" spans="2:12" ht="25.5" customHeight="1" x14ac:dyDescent="0.15">
      <c r="B5" s="157"/>
      <c r="C5" s="156"/>
      <c r="D5" s="159"/>
      <c r="E5" s="161"/>
      <c r="F5" s="163"/>
      <c r="G5" s="169"/>
      <c r="H5" s="62"/>
      <c r="I5" s="164"/>
      <c r="J5" s="164"/>
      <c r="K5" s="166"/>
      <c r="L5" s="164"/>
    </row>
    <row r="6" spans="2:12" ht="34.5" customHeight="1" x14ac:dyDescent="0.15">
      <c r="B6" s="157"/>
      <c r="C6" s="156"/>
      <c r="D6" s="159"/>
      <c r="E6" s="161"/>
      <c r="F6" s="163"/>
      <c r="G6" s="170"/>
      <c r="H6" s="62"/>
      <c r="I6" s="165"/>
      <c r="J6" s="165"/>
      <c r="K6" s="167"/>
      <c r="L6" s="165"/>
    </row>
    <row r="7" spans="2:12" ht="27" customHeight="1" thickBot="1" x14ac:dyDescent="0.2">
      <c r="B7" s="63" t="s">
        <v>62</v>
      </c>
      <c r="C7" s="64" t="s">
        <v>63</v>
      </c>
      <c r="D7" s="65" t="s">
        <v>73</v>
      </c>
      <c r="E7" s="66" t="s">
        <v>64</v>
      </c>
      <c r="F7" s="67" t="s">
        <v>64</v>
      </c>
      <c r="G7" s="68" t="s">
        <v>64</v>
      </c>
      <c r="H7" s="69"/>
      <c r="I7" s="70"/>
      <c r="J7" s="71"/>
      <c r="K7" s="72" t="s">
        <v>65</v>
      </c>
      <c r="L7" s="73" t="s">
        <v>40</v>
      </c>
    </row>
    <row r="8" spans="2:12" ht="24.95" customHeight="1" thickTop="1" x14ac:dyDescent="0.2">
      <c r="B8" s="148" t="s">
        <v>114</v>
      </c>
      <c r="C8" s="74">
        <v>4</v>
      </c>
      <c r="D8" s="75">
        <v>220</v>
      </c>
      <c r="E8" s="117">
        <f t="shared" ref="E8:E19" si="0">IF(AND(D8&gt;=0,D8&lt;=20),$K$8,IF(AND(D8&gt;=21,D8&lt;=50),$K$9,IF(AND(D8&gt;=51,D8&lt;=100),$K$10,IF(AND(D8&gt;=101,D8&lt;=250),$K$11,IF(AND(D8&gt;=251,D8&lt;=500),$K$12,$K$13)))))</f>
        <v>0</v>
      </c>
      <c r="F8" s="119">
        <f>IF(AND(D8&gt;=0,D8&lt;=20),D8*$L$8,IF(AND(D8&gt;=21,D8&lt;=50),D8*$L$9,IF(AND(D8&gt;=51,D8&lt;=100),D8*$L$10,IF(AND(D8&gt;=101,D8&lt;=250),D8*$L$11,IF(AND(D8&gt;=251,D8&lt;=500),D8*$L$12,D8*$L$13)))))</f>
        <v>0</v>
      </c>
      <c r="G8" s="76">
        <f>INT(E8+F8)</f>
        <v>0</v>
      </c>
      <c r="H8" s="77"/>
      <c r="I8" s="78" t="s">
        <v>66</v>
      </c>
      <c r="J8" s="79" t="s">
        <v>74</v>
      </c>
      <c r="K8" s="120"/>
      <c r="L8" s="121"/>
    </row>
    <row r="9" spans="2:12" ht="24.95" customHeight="1" x14ac:dyDescent="0.2">
      <c r="B9" s="148"/>
      <c r="C9" s="74">
        <v>5</v>
      </c>
      <c r="D9" s="75">
        <v>190</v>
      </c>
      <c r="E9" s="117">
        <f t="shared" si="0"/>
        <v>0</v>
      </c>
      <c r="F9" s="119">
        <f t="shared" ref="F9:F19" si="1">IF(AND(D9&gt;=0,D9&lt;=20),D9*$L$8,IF(AND(D9&gt;=21,D9&lt;=50),D9*$L$9,IF(AND(D9&gt;=51,D9&lt;=100),D9*$L$10,IF(AND(D9&gt;=101,D9&lt;=250),D9*$L$11,IF(AND(D9&gt;=251,D9&lt;=500),D9*$L$12,D9*$L$13)))))</f>
        <v>0</v>
      </c>
      <c r="G9" s="76">
        <f t="shared" ref="G9:G19" si="2">INT(E9+F9)</f>
        <v>0</v>
      </c>
      <c r="H9" s="80"/>
      <c r="I9" s="78" t="s">
        <v>67</v>
      </c>
      <c r="J9" s="79" t="s">
        <v>75</v>
      </c>
      <c r="K9" s="122"/>
      <c r="L9" s="123"/>
    </row>
    <row r="10" spans="2:12" ht="24.95" customHeight="1" x14ac:dyDescent="0.2">
      <c r="B10" s="148"/>
      <c r="C10" s="74">
        <v>6</v>
      </c>
      <c r="D10" s="75">
        <v>130</v>
      </c>
      <c r="E10" s="117">
        <f t="shared" si="0"/>
        <v>0</v>
      </c>
      <c r="F10" s="119">
        <f t="shared" si="1"/>
        <v>0</v>
      </c>
      <c r="G10" s="76">
        <f t="shared" si="2"/>
        <v>0</v>
      </c>
      <c r="H10" s="80"/>
      <c r="I10" s="78" t="s">
        <v>68</v>
      </c>
      <c r="J10" s="79" t="s">
        <v>76</v>
      </c>
      <c r="K10" s="122"/>
      <c r="L10" s="123"/>
    </row>
    <row r="11" spans="2:12" ht="24.95" customHeight="1" x14ac:dyDescent="0.2">
      <c r="B11" s="148"/>
      <c r="C11" s="74">
        <v>7</v>
      </c>
      <c r="D11" s="75">
        <v>120</v>
      </c>
      <c r="E11" s="117">
        <f t="shared" si="0"/>
        <v>0</v>
      </c>
      <c r="F11" s="119">
        <f t="shared" si="1"/>
        <v>0</v>
      </c>
      <c r="G11" s="76">
        <f t="shared" si="2"/>
        <v>0</v>
      </c>
      <c r="H11" s="80"/>
      <c r="I11" s="78" t="s">
        <v>69</v>
      </c>
      <c r="J11" s="79" t="s">
        <v>77</v>
      </c>
      <c r="K11" s="122"/>
      <c r="L11" s="123"/>
    </row>
    <row r="12" spans="2:12" ht="24.95" customHeight="1" x14ac:dyDescent="0.2">
      <c r="B12" s="148"/>
      <c r="C12" s="74">
        <v>8</v>
      </c>
      <c r="D12" s="75">
        <v>90</v>
      </c>
      <c r="E12" s="117">
        <f t="shared" si="0"/>
        <v>0</v>
      </c>
      <c r="F12" s="119">
        <f t="shared" si="1"/>
        <v>0</v>
      </c>
      <c r="G12" s="76">
        <f t="shared" si="2"/>
        <v>0</v>
      </c>
      <c r="H12" s="80"/>
      <c r="I12" s="78" t="s">
        <v>70</v>
      </c>
      <c r="J12" s="79" t="s">
        <v>78</v>
      </c>
      <c r="K12" s="122"/>
      <c r="L12" s="123"/>
    </row>
    <row r="13" spans="2:12" ht="24.95" customHeight="1" thickBot="1" x14ac:dyDescent="0.25">
      <c r="B13" s="148"/>
      <c r="C13" s="74">
        <v>9</v>
      </c>
      <c r="D13" s="75">
        <v>90</v>
      </c>
      <c r="E13" s="117">
        <f t="shared" si="0"/>
        <v>0</v>
      </c>
      <c r="F13" s="119">
        <f t="shared" si="1"/>
        <v>0</v>
      </c>
      <c r="G13" s="76">
        <f t="shared" si="2"/>
        <v>0</v>
      </c>
      <c r="H13" s="80"/>
      <c r="I13" s="78" t="s">
        <v>71</v>
      </c>
      <c r="J13" s="79" t="s">
        <v>79</v>
      </c>
      <c r="K13" s="124"/>
      <c r="L13" s="125"/>
    </row>
    <row r="14" spans="2:12" ht="24.95" customHeight="1" thickTop="1" x14ac:dyDescent="0.2">
      <c r="B14" s="148"/>
      <c r="C14" s="74">
        <v>10</v>
      </c>
      <c r="D14" s="75">
        <v>100</v>
      </c>
      <c r="E14" s="117">
        <f t="shared" si="0"/>
        <v>0</v>
      </c>
      <c r="F14" s="119">
        <f t="shared" si="1"/>
        <v>0</v>
      </c>
      <c r="G14" s="76">
        <f t="shared" si="2"/>
        <v>0</v>
      </c>
      <c r="H14" s="80"/>
    </row>
    <row r="15" spans="2:12" ht="24.95" customHeight="1" x14ac:dyDescent="0.2">
      <c r="B15" s="148"/>
      <c r="C15" s="74">
        <v>11</v>
      </c>
      <c r="D15" s="75">
        <v>140</v>
      </c>
      <c r="E15" s="117">
        <f t="shared" si="0"/>
        <v>0</v>
      </c>
      <c r="F15" s="119">
        <f t="shared" si="1"/>
        <v>0</v>
      </c>
      <c r="G15" s="76">
        <f t="shared" si="2"/>
        <v>0</v>
      </c>
      <c r="H15" s="80"/>
      <c r="I15" s="81"/>
      <c r="J15" s="81"/>
      <c r="K15" s="81"/>
      <c r="L15" s="81"/>
    </row>
    <row r="16" spans="2:12" ht="24.95" customHeight="1" x14ac:dyDescent="0.2">
      <c r="B16" s="148"/>
      <c r="C16" s="74">
        <v>12</v>
      </c>
      <c r="D16" s="75">
        <v>170</v>
      </c>
      <c r="E16" s="117">
        <f t="shared" si="0"/>
        <v>0</v>
      </c>
      <c r="F16" s="119">
        <f t="shared" si="1"/>
        <v>0</v>
      </c>
      <c r="G16" s="76">
        <f t="shared" si="2"/>
        <v>0</v>
      </c>
      <c r="H16" s="80"/>
      <c r="I16" s="81"/>
      <c r="J16" s="81"/>
      <c r="K16" s="81"/>
      <c r="L16" s="81"/>
    </row>
    <row r="17" spans="2:12" ht="24.95" customHeight="1" x14ac:dyDescent="0.2">
      <c r="B17" s="141" t="s">
        <v>115</v>
      </c>
      <c r="C17" s="74">
        <v>1</v>
      </c>
      <c r="D17" s="75">
        <v>230</v>
      </c>
      <c r="E17" s="117">
        <f t="shared" si="0"/>
        <v>0</v>
      </c>
      <c r="F17" s="119">
        <f t="shared" si="1"/>
        <v>0</v>
      </c>
      <c r="G17" s="76">
        <f t="shared" si="2"/>
        <v>0</v>
      </c>
      <c r="H17" s="80"/>
      <c r="I17" s="81"/>
      <c r="J17" s="81"/>
      <c r="K17" s="81"/>
      <c r="L17" s="81"/>
    </row>
    <row r="18" spans="2:12" ht="24.95" customHeight="1" x14ac:dyDescent="0.2">
      <c r="B18" s="141"/>
      <c r="C18" s="74">
        <v>2</v>
      </c>
      <c r="D18" s="75">
        <v>210</v>
      </c>
      <c r="E18" s="117">
        <f t="shared" si="0"/>
        <v>0</v>
      </c>
      <c r="F18" s="119">
        <f t="shared" si="1"/>
        <v>0</v>
      </c>
      <c r="G18" s="76">
        <f t="shared" si="2"/>
        <v>0</v>
      </c>
      <c r="H18" s="80"/>
      <c r="I18" s="81"/>
      <c r="J18" s="81"/>
      <c r="K18" s="81"/>
      <c r="L18" s="81"/>
    </row>
    <row r="19" spans="2:12" ht="24.95" customHeight="1" thickBot="1" x14ac:dyDescent="0.25">
      <c r="B19" s="142"/>
      <c r="C19" s="82">
        <v>3</v>
      </c>
      <c r="D19" s="83">
        <v>210</v>
      </c>
      <c r="E19" s="118">
        <f t="shared" si="0"/>
        <v>0</v>
      </c>
      <c r="F19" s="119">
        <f t="shared" si="1"/>
        <v>0</v>
      </c>
      <c r="G19" s="109">
        <f t="shared" si="2"/>
        <v>0</v>
      </c>
      <c r="H19" s="80"/>
      <c r="I19" s="81"/>
      <c r="J19" s="81"/>
      <c r="K19" s="81"/>
      <c r="L19" s="81"/>
    </row>
    <row r="20" spans="2:12" ht="33.75" customHeight="1" thickTop="1" thickBot="1" x14ac:dyDescent="0.2">
      <c r="B20" s="153" t="s">
        <v>72</v>
      </c>
      <c r="C20" s="154"/>
      <c r="D20" s="84">
        <f>SUM(D8:D19)</f>
        <v>1900</v>
      </c>
      <c r="E20" s="85"/>
      <c r="F20" s="108"/>
      <c r="G20" s="110">
        <f>SUM(G8:G19)</f>
        <v>0</v>
      </c>
      <c r="H20" s="111" t="s">
        <v>100</v>
      </c>
      <c r="I20" s="86"/>
      <c r="J20" s="87"/>
      <c r="K20" s="113" t="s">
        <v>107</v>
      </c>
      <c r="L20" s="112">
        <f>SUM('(消防本部)'!M21,'(北署用)'!G20)</f>
        <v>0</v>
      </c>
    </row>
    <row r="21" spans="2:12" s="1" customFormat="1" ht="24.95" customHeight="1" thickTop="1" x14ac:dyDescent="0.15">
      <c r="B21" s="2" t="s">
        <v>95</v>
      </c>
      <c r="C21" s="2"/>
    </row>
    <row r="22" spans="2:12" s="1" customFormat="1" ht="18" customHeight="1" x14ac:dyDescent="0.15">
      <c r="B22" s="2"/>
      <c r="C22" s="2" t="s">
        <v>54</v>
      </c>
    </row>
    <row r="23" spans="2:12" s="1" customFormat="1" ht="18" customHeight="1" x14ac:dyDescent="0.15">
      <c r="B23" s="2"/>
      <c r="C23" s="2" t="s">
        <v>112</v>
      </c>
    </row>
    <row r="24" spans="2:12" s="1" customFormat="1" ht="18" customHeight="1" x14ac:dyDescent="0.15">
      <c r="B24" s="2"/>
      <c r="C24" s="2" t="s">
        <v>111</v>
      </c>
    </row>
    <row r="25" spans="2:12" s="1" customFormat="1" ht="18" customHeight="1" x14ac:dyDescent="0.15">
      <c r="B25" s="2"/>
      <c r="C25" s="2" t="s">
        <v>106</v>
      </c>
    </row>
    <row r="26" spans="2:12" s="1" customFormat="1" ht="18" customHeight="1" x14ac:dyDescent="0.15">
      <c r="B26" s="2"/>
      <c r="C26" s="2" t="s">
        <v>110</v>
      </c>
    </row>
    <row r="27" spans="2:12" s="1" customFormat="1" ht="18" customHeight="1" x14ac:dyDescent="0.15">
      <c r="B27" s="2"/>
      <c r="C27" s="2" t="s">
        <v>96</v>
      </c>
    </row>
    <row r="28" spans="2:12" s="1" customFormat="1" ht="18" customHeight="1" x14ac:dyDescent="0.15">
      <c r="B28" s="2"/>
      <c r="C28" s="2" t="s">
        <v>97</v>
      </c>
    </row>
  </sheetData>
  <sheetProtection algorithmName="SHA-512" hashValue="2dYN3ToaBPpXU210Jj7f+CM4COYBgMjYQJNE5XXZQayXMHoC2Ku1Ld1rsJIx84Hs+gwgN2zJ11Fg5dk8EfZDDw==" saltValue="017nGfV1FXFqp4Qag5Ye0Q==" spinCount="100000" sheet="1" selectLockedCells="1"/>
  <mergeCells count="11">
    <mergeCell ref="I4:J6"/>
    <mergeCell ref="K4:K6"/>
    <mergeCell ref="L4:L6"/>
    <mergeCell ref="B8:B16"/>
    <mergeCell ref="B17:B19"/>
    <mergeCell ref="G4:G6"/>
    <mergeCell ref="B20:C20"/>
    <mergeCell ref="B4:C6"/>
    <mergeCell ref="D4:D6"/>
    <mergeCell ref="E4:E6"/>
    <mergeCell ref="F4:F6"/>
  </mergeCells>
  <phoneticPr fontId="11"/>
  <dataValidations count="1">
    <dataValidation type="decimal" operator="greaterThanOrEqual" allowBlank="1" showInputMessage="1" showErrorMessage="1" sqref="E8:E19" xr:uid="{00000000-0002-0000-0100-000000000000}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6" orientation="landscape" cellComments="asDisplayed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 x14ac:dyDescent="0.1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 x14ac:dyDescent="0.15">
      <c r="B1" s="3" t="s">
        <v>21</v>
      </c>
    </row>
    <row r="2" spans="2:20" ht="17.25" x14ac:dyDescent="0.2">
      <c r="B2" s="4" t="s">
        <v>0</v>
      </c>
      <c r="C2" s="4"/>
      <c r="E2" s="4"/>
    </row>
    <row r="3" spans="2:20" ht="15" customHeight="1" x14ac:dyDescent="0.15"/>
    <row r="4" spans="2:20" ht="20.100000000000001" customHeight="1" x14ac:dyDescent="0.15">
      <c r="B4" s="149" t="s">
        <v>1</v>
      </c>
      <c r="C4" s="150"/>
      <c r="D4" s="186" t="s">
        <v>22</v>
      </c>
      <c r="E4" s="187"/>
      <c r="F4" s="187"/>
      <c r="G4" s="188"/>
      <c r="H4" s="204" t="s">
        <v>23</v>
      </c>
      <c r="I4" s="205"/>
      <c r="J4" s="205"/>
      <c r="K4" s="205"/>
      <c r="L4" s="53">
        <v>130</v>
      </c>
      <c r="M4" s="126" t="s">
        <v>28</v>
      </c>
      <c r="N4" s="182" t="s">
        <v>52</v>
      </c>
      <c r="O4" s="143" t="s">
        <v>53</v>
      </c>
      <c r="Q4" s="1" t="s">
        <v>22</v>
      </c>
    </row>
    <row r="5" spans="2:20" ht="15" customHeight="1" x14ac:dyDescent="0.15">
      <c r="B5" s="151"/>
      <c r="C5" s="152"/>
      <c r="D5" s="135" t="s">
        <v>9</v>
      </c>
      <c r="E5" s="135" t="s">
        <v>13</v>
      </c>
      <c r="F5" s="135" t="s">
        <v>14</v>
      </c>
      <c r="G5" s="184" t="s">
        <v>41</v>
      </c>
      <c r="H5" s="202" t="s">
        <v>9</v>
      </c>
      <c r="I5" s="128" t="s">
        <v>24</v>
      </c>
      <c r="J5" s="129"/>
      <c r="K5" s="135" t="s">
        <v>27</v>
      </c>
      <c r="L5" s="180" t="s">
        <v>42</v>
      </c>
      <c r="M5" s="126"/>
      <c r="N5" s="182"/>
      <c r="O5" s="143"/>
      <c r="Q5" s="171" t="s">
        <v>10</v>
      </c>
      <c r="R5" s="171"/>
      <c r="S5" s="171" t="s">
        <v>11</v>
      </c>
      <c r="T5" s="171" t="s">
        <v>33</v>
      </c>
    </row>
    <row r="6" spans="2:20" ht="15" customHeight="1" x14ac:dyDescent="0.15">
      <c r="B6" s="151"/>
      <c r="C6" s="152"/>
      <c r="D6" s="136"/>
      <c r="E6" s="136"/>
      <c r="F6" s="136"/>
      <c r="G6" s="185"/>
      <c r="H6" s="203"/>
      <c r="I6" s="143" t="s">
        <v>25</v>
      </c>
      <c r="J6" s="146" t="s">
        <v>26</v>
      </c>
      <c r="K6" s="136"/>
      <c r="L6" s="181"/>
      <c r="M6" s="126"/>
      <c r="N6" s="182"/>
      <c r="O6" s="143"/>
      <c r="P6" s="5"/>
      <c r="Q6" s="171"/>
      <c r="R6" s="171"/>
      <c r="S6" s="171"/>
      <c r="T6" s="171"/>
    </row>
    <row r="7" spans="2:20" ht="15" customHeight="1" x14ac:dyDescent="0.15">
      <c r="B7" s="151"/>
      <c r="C7" s="152"/>
      <c r="D7" s="136"/>
      <c r="E7" s="136"/>
      <c r="F7" s="136"/>
      <c r="G7" s="185"/>
      <c r="H7" s="203"/>
      <c r="I7" s="144"/>
      <c r="J7" s="137"/>
      <c r="K7" s="136"/>
      <c r="L7" s="181"/>
      <c r="M7" s="126"/>
      <c r="N7" s="182"/>
      <c r="O7" s="143"/>
      <c r="P7" s="6"/>
      <c r="Q7" s="131"/>
      <c r="R7" s="131"/>
      <c r="S7" s="131"/>
      <c r="T7" s="131"/>
    </row>
    <row r="8" spans="2:20" ht="15" customHeight="1" thickBot="1" x14ac:dyDescent="0.2">
      <c r="B8" s="178"/>
      <c r="C8" s="179"/>
      <c r="D8" s="136"/>
      <c r="E8" s="136"/>
      <c r="F8" s="136"/>
      <c r="G8" s="185"/>
      <c r="H8" s="203"/>
      <c r="I8" s="145"/>
      <c r="J8" s="147"/>
      <c r="K8" s="136"/>
      <c r="L8" s="181"/>
      <c r="M8" s="127"/>
      <c r="N8" s="183"/>
      <c r="O8" s="135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 x14ac:dyDescent="0.15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 x14ac:dyDescent="0.2">
      <c r="B10" s="172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94">
        <f>R19</f>
        <v>19400</v>
      </c>
      <c r="J10" s="197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73"/>
      <c r="O10" s="176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 x14ac:dyDescent="0.2">
      <c r="B11" s="172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95"/>
      <c r="J11" s="198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74"/>
      <c r="O11" s="177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 x14ac:dyDescent="0.2">
      <c r="B12" s="172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95"/>
      <c r="J12" s="198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74"/>
      <c r="O12" s="177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 x14ac:dyDescent="0.2">
      <c r="B13" s="172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95"/>
      <c r="J13" s="198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74"/>
      <c r="O13" s="177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 x14ac:dyDescent="0.25">
      <c r="B14" s="172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95"/>
      <c r="J14" s="198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74"/>
      <c r="O14" s="177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 x14ac:dyDescent="0.2">
      <c r="B15" s="172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95"/>
      <c r="J15" s="198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74"/>
      <c r="O15" s="177"/>
      <c r="P15" s="23"/>
      <c r="Q15" s="1" t="s">
        <v>23</v>
      </c>
    </row>
    <row r="16" spans="2:20" ht="24.95" customHeight="1" x14ac:dyDescent="0.2">
      <c r="B16" s="172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95"/>
      <c r="J16" s="198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74"/>
      <c r="O16" s="177"/>
      <c r="P16" s="23"/>
      <c r="Q16" s="189" t="s">
        <v>10</v>
      </c>
      <c r="R16" s="189" t="s">
        <v>35</v>
      </c>
      <c r="S16" s="189"/>
      <c r="T16" s="189" t="s">
        <v>34</v>
      </c>
    </row>
    <row r="17" spans="2:20" ht="24.95" customHeight="1" x14ac:dyDescent="0.2">
      <c r="B17" s="172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96"/>
      <c r="J17" s="199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74"/>
      <c r="O17" s="177"/>
      <c r="P17" s="23"/>
      <c r="Q17" s="189"/>
      <c r="R17" s="39" t="s">
        <v>29</v>
      </c>
      <c r="S17" s="39" t="s">
        <v>30</v>
      </c>
      <c r="T17" s="214"/>
    </row>
    <row r="18" spans="2:20" ht="24.95" customHeight="1" thickBot="1" x14ac:dyDescent="0.25">
      <c r="B18" s="172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94">
        <f>R21</f>
        <v>466800</v>
      </c>
      <c r="J18" s="197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74"/>
      <c r="O18" s="177"/>
      <c r="P18" s="23"/>
      <c r="Q18" s="189"/>
      <c r="R18" s="46" t="s">
        <v>36</v>
      </c>
      <c r="S18" s="46" t="s">
        <v>40</v>
      </c>
      <c r="T18" s="46" t="s">
        <v>40</v>
      </c>
    </row>
    <row r="19" spans="2:20" ht="24.95" customHeight="1" thickTop="1" x14ac:dyDescent="0.2">
      <c r="B19" s="144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95"/>
      <c r="J19" s="198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74"/>
      <c r="O19" s="177"/>
      <c r="P19" s="23"/>
      <c r="Q19" s="44" t="s">
        <v>31</v>
      </c>
      <c r="R19" s="190">
        <v>19400</v>
      </c>
      <c r="S19" s="192">
        <v>1580.72</v>
      </c>
      <c r="T19" s="206">
        <v>82.99</v>
      </c>
    </row>
    <row r="20" spans="2:20" ht="24.95" customHeight="1" x14ac:dyDescent="0.2">
      <c r="B20" s="144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95"/>
      <c r="J20" s="198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74"/>
      <c r="O20" s="177"/>
      <c r="P20" s="23"/>
      <c r="Q20" s="45" t="s">
        <v>37</v>
      </c>
      <c r="R20" s="191"/>
      <c r="S20" s="193"/>
      <c r="T20" s="207"/>
    </row>
    <row r="21" spans="2:20" ht="24.95" customHeight="1" thickBot="1" x14ac:dyDescent="0.25">
      <c r="B21" s="145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200"/>
      <c r="J21" s="201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75"/>
      <c r="O21" s="177"/>
      <c r="P21" s="23"/>
      <c r="Q21" s="44" t="s">
        <v>32</v>
      </c>
      <c r="R21" s="208">
        <v>466800</v>
      </c>
      <c r="S21" s="210">
        <v>3036.26</v>
      </c>
      <c r="T21" s="212">
        <v>82.99</v>
      </c>
    </row>
    <row r="22" spans="2:20" ht="24.95" customHeight="1" thickTop="1" thickBot="1" x14ac:dyDescent="0.2">
      <c r="B22" s="133" t="s">
        <v>6</v>
      </c>
      <c r="C22" s="134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209"/>
      <c r="S22" s="211"/>
      <c r="T22" s="213"/>
    </row>
    <row r="23" spans="2:20" ht="24.95" customHeight="1" thickTop="1" x14ac:dyDescent="0.15">
      <c r="B23" s="1" t="s">
        <v>7</v>
      </c>
    </row>
    <row r="24" spans="2:20" ht="18" customHeight="1" x14ac:dyDescent="0.15">
      <c r="C24" s="2" t="s">
        <v>54</v>
      </c>
    </row>
    <row r="25" spans="2:20" ht="18" customHeight="1" x14ac:dyDescent="0.15">
      <c r="C25" s="2" t="s">
        <v>55</v>
      </c>
    </row>
    <row r="26" spans="2:20" ht="18" customHeight="1" x14ac:dyDescent="0.15">
      <c r="C26" s="2" t="s">
        <v>56</v>
      </c>
    </row>
    <row r="27" spans="2:20" ht="18" customHeight="1" x14ac:dyDescent="0.15">
      <c r="C27" s="2" t="s">
        <v>57</v>
      </c>
    </row>
    <row r="28" spans="2:20" ht="18" customHeight="1" x14ac:dyDescent="0.15">
      <c r="C28" s="1" t="s">
        <v>58</v>
      </c>
    </row>
    <row r="29" spans="2:20" ht="18" customHeight="1" x14ac:dyDescent="0.15">
      <c r="C29" s="2" t="s">
        <v>59</v>
      </c>
    </row>
    <row r="30" spans="2:20" ht="18" customHeight="1" x14ac:dyDescent="0.15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 x14ac:dyDescent="0.15">
      <c r="C31" s="2"/>
    </row>
    <row r="32" spans="2:20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 xr:uid="{00000000-0002-0000-0200-000000000000}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(消防本部)</vt:lpstr>
      <vt:lpstr>(北署用)</vt:lpstr>
      <vt:lpstr>（不採用）入札金額算定書</vt:lpstr>
      <vt:lpstr>'(消防本部)'!Print_Area</vt:lpstr>
      <vt:lpstr>'（不採用）入札金額算定書'!Print_Area</vt:lpstr>
      <vt:lpstr>'(北署用)'!Print_Area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2020-10-16T02:25:02Z</cp:lastPrinted>
  <dcterms:created xsi:type="dcterms:W3CDTF">2017-06-08T05:05:27Z</dcterms:created>
  <dcterms:modified xsi:type="dcterms:W3CDTF">2022-11-22T06:44:43Z</dcterms:modified>
</cp:coreProperties>
</file>