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9.6環境\公告\HP\"/>
    </mc:Choice>
  </mc:AlternateContent>
  <bookViews>
    <workbookView xWindow="0" yWindow="0" windowWidth="20265" windowHeight="6585"/>
  </bookViews>
  <sheets>
    <sheet name="様式5-1(東部クリーンセンター）" sheetId="8" r:id="rId1"/>
    <sheet name="様式5-2（リサイクルセンター）" sheetId="14" r:id="rId2"/>
    <sheet name="様式5-３（契約種別１）" sheetId="13" r:id="rId3"/>
    <sheet name="様式5-４（契約種別２）" sheetId="12" r:id="rId4"/>
  </sheets>
  <definedNames>
    <definedName name="_xlnm.Print_Area" localSheetId="0">'様式5-1(東部クリーンセンター）'!$A$1:$V$36</definedName>
    <definedName name="_xlnm.Print_Area" localSheetId="1">'様式5-2（リサイクルセンター）'!$B$1:$M$25</definedName>
    <definedName name="_xlnm.Print_Area" localSheetId="2">'様式5-３（契約種別１）'!$B$1:$M$33</definedName>
    <definedName name="_xlnm.Print_Area" localSheetId="3">'様式5-４（契約種別２）'!$A$1:$T$32</definedName>
  </definedNames>
  <calcPr calcId="162913"/>
</workbook>
</file>

<file path=xl/calcChain.xml><?xml version="1.0" encoding="utf-8"?>
<calcChain xmlns="http://schemas.openxmlformats.org/spreadsheetml/2006/main">
  <c r="T12" i="8" l="1"/>
  <c r="G12" i="8"/>
  <c r="P19" i="12" l="1"/>
  <c r="P20" i="12"/>
  <c r="P18" i="12"/>
  <c r="M12" i="12"/>
  <c r="M13" i="12"/>
  <c r="M14" i="12"/>
  <c r="M15" i="12"/>
  <c r="M16" i="12"/>
  <c r="M17" i="12"/>
  <c r="M18" i="12"/>
  <c r="M19" i="12"/>
  <c r="M20" i="12"/>
  <c r="M21" i="12"/>
  <c r="M22" i="12"/>
  <c r="M11" i="12"/>
  <c r="J12" i="12"/>
  <c r="J13" i="12"/>
  <c r="J14" i="12"/>
  <c r="J15" i="12"/>
  <c r="J16" i="12"/>
  <c r="J17" i="12"/>
  <c r="J18" i="12"/>
  <c r="J19" i="12"/>
  <c r="J20" i="12"/>
  <c r="J21" i="12"/>
  <c r="J22" i="12"/>
  <c r="J11" i="12"/>
  <c r="G12" i="12"/>
  <c r="G13" i="12"/>
  <c r="G14" i="12"/>
  <c r="G15" i="12"/>
  <c r="G16" i="12"/>
  <c r="G17" i="12"/>
  <c r="G18" i="12"/>
  <c r="G19" i="12"/>
  <c r="G20" i="12"/>
  <c r="G21" i="12"/>
  <c r="G22" i="12"/>
  <c r="G11" i="12"/>
  <c r="K12" i="13"/>
  <c r="K13" i="13"/>
  <c r="K14" i="13"/>
  <c r="K15" i="13"/>
  <c r="K16" i="13"/>
  <c r="K17" i="13"/>
  <c r="K18" i="13"/>
  <c r="K19" i="13"/>
  <c r="K20" i="13"/>
  <c r="K21" i="13"/>
  <c r="K22" i="13"/>
  <c r="K11" i="13"/>
  <c r="H12" i="13"/>
  <c r="H13" i="13"/>
  <c r="H14" i="13"/>
  <c r="H15" i="13"/>
  <c r="H16" i="13"/>
  <c r="H17" i="13"/>
  <c r="H18" i="13"/>
  <c r="H19" i="13"/>
  <c r="H20" i="13"/>
  <c r="H21" i="13"/>
  <c r="H22" i="13"/>
  <c r="H11" i="13"/>
  <c r="H12" i="14"/>
  <c r="H13" i="14"/>
  <c r="H14" i="14"/>
  <c r="H11" i="14"/>
  <c r="K12" i="14"/>
  <c r="K13" i="14"/>
  <c r="K14" i="14"/>
  <c r="K11" i="14"/>
  <c r="M22" i="8"/>
  <c r="G14" i="8"/>
  <c r="G13" i="8"/>
  <c r="M14" i="8"/>
  <c r="S20" i="8"/>
  <c r="S21" i="8"/>
  <c r="S19" i="8"/>
  <c r="P13" i="8"/>
  <c r="P14" i="8"/>
  <c r="P15" i="8"/>
  <c r="P16" i="8"/>
  <c r="P17" i="8"/>
  <c r="P18" i="8"/>
  <c r="P19" i="8"/>
  <c r="P20" i="8"/>
  <c r="P21" i="8"/>
  <c r="P22" i="8"/>
  <c r="P23" i="8"/>
  <c r="P12" i="8"/>
  <c r="M13" i="8"/>
  <c r="M15" i="8"/>
  <c r="M16" i="8"/>
  <c r="M17" i="8"/>
  <c r="M18" i="8"/>
  <c r="M19" i="8"/>
  <c r="M20" i="8"/>
  <c r="M21" i="8"/>
  <c r="M23" i="8"/>
  <c r="M12" i="8"/>
  <c r="I13" i="8"/>
  <c r="I14" i="8"/>
  <c r="I15" i="8"/>
  <c r="I16" i="8"/>
  <c r="I17" i="8"/>
  <c r="I18" i="8"/>
  <c r="I19" i="8"/>
  <c r="I20" i="8"/>
  <c r="I21" i="8"/>
  <c r="I22" i="8"/>
  <c r="I23" i="8"/>
  <c r="I12" i="8"/>
  <c r="G23" i="8"/>
  <c r="G22" i="8"/>
  <c r="G21" i="8"/>
  <c r="G20" i="8"/>
  <c r="G19" i="8"/>
  <c r="G18" i="8"/>
  <c r="G17" i="8"/>
  <c r="G16" i="8"/>
  <c r="G15" i="8"/>
  <c r="L11" i="14" l="1"/>
  <c r="I15" i="14"/>
  <c r="L12" i="14" l="1"/>
  <c r="L14" i="14"/>
  <c r="L13" i="14"/>
  <c r="L15" i="14" l="1"/>
  <c r="J14" i="8"/>
  <c r="L11" i="13" l="1"/>
  <c r="T14" i="8"/>
  <c r="U14" i="8" s="1"/>
  <c r="J12" i="8"/>
  <c r="L22" i="13"/>
  <c r="L21" i="13"/>
  <c r="L20" i="13"/>
  <c r="L19" i="13"/>
  <c r="L18" i="13"/>
  <c r="L17" i="13"/>
  <c r="L16" i="13"/>
  <c r="L15" i="13"/>
  <c r="L14" i="13"/>
  <c r="L13" i="13"/>
  <c r="L12" i="13"/>
  <c r="J13" i="8"/>
  <c r="J15" i="8"/>
  <c r="J16" i="8"/>
  <c r="J17" i="8"/>
  <c r="J18" i="8"/>
  <c r="J19" i="8"/>
  <c r="J20" i="8"/>
  <c r="J21" i="8"/>
  <c r="J22" i="8"/>
  <c r="J23" i="8"/>
  <c r="P21" i="12" l="1"/>
  <c r="N23" i="12" l="1"/>
  <c r="P22" i="12"/>
  <c r="P17" i="12"/>
  <c r="P16" i="12"/>
  <c r="P15" i="12"/>
  <c r="P14" i="12"/>
  <c r="P13" i="12"/>
  <c r="Q13" i="12" s="1"/>
  <c r="P12" i="12"/>
  <c r="P11" i="12"/>
  <c r="Q11" i="12" s="1"/>
  <c r="S22" i="8"/>
  <c r="S12" i="8"/>
  <c r="U12" i="8" s="1"/>
  <c r="T13" i="8"/>
  <c r="T15" i="8"/>
  <c r="T18" i="8"/>
  <c r="T17" i="8"/>
  <c r="T19" i="8"/>
  <c r="T21" i="8"/>
  <c r="T23" i="8" l="1"/>
  <c r="Q17" i="12"/>
  <c r="Q22" i="12"/>
  <c r="T20" i="8"/>
  <c r="T16" i="8"/>
  <c r="T22" i="8"/>
  <c r="I23" i="13"/>
  <c r="Q12" i="12"/>
  <c r="R12" i="12" s="1"/>
  <c r="R11" i="12"/>
  <c r="Q21" i="12"/>
  <c r="Q20" i="12"/>
  <c r="Q19" i="12"/>
  <c r="Q18" i="12"/>
  <c r="Q16" i="12"/>
  <c r="Q15" i="12"/>
  <c r="Q14" i="12"/>
  <c r="K23" i="12"/>
  <c r="H23" i="12"/>
  <c r="R13" i="12" l="1"/>
  <c r="R14" i="12"/>
  <c r="R15" i="12" l="1"/>
  <c r="R16" i="12" l="1"/>
  <c r="R17" i="12" l="1"/>
  <c r="Q24" i="8"/>
  <c r="N24" i="8"/>
  <c r="K24" i="8"/>
  <c r="R18" i="12" l="1"/>
  <c r="U13" i="8"/>
  <c r="R19" i="12" l="1"/>
  <c r="R20" i="12" l="1"/>
  <c r="U15" i="8"/>
  <c r="L23" i="13" l="1"/>
  <c r="R22" i="12"/>
  <c r="R21" i="12"/>
  <c r="U16" i="8"/>
  <c r="R23" i="12" l="1"/>
  <c r="U17" i="8"/>
  <c r="U18" i="8" l="1"/>
  <c r="U19" i="8" l="1"/>
  <c r="U20" i="8" l="1"/>
  <c r="U21" i="8" l="1"/>
  <c r="U22" i="8" l="1"/>
  <c r="U23" i="8" l="1"/>
  <c r="U24" i="8" s="1"/>
  <c r="S25" i="12" s="1"/>
</calcChain>
</file>

<file path=xl/sharedStrings.xml><?xml version="1.0" encoding="utf-8"?>
<sst xmlns="http://schemas.openxmlformats.org/spreadsheetml/2006/main" count="188" uniqueCount="90">
  <si>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</si>
  <si>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</si>
  <si>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</si>
  <si>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</si>
  <si>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</si>
  <si>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</si>
  <si>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</si>
  <si>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</si>
  <si>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</si>
  <si>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（kＷ）</t>
    <phoneticPr fontId="1"/>
  </si>
  <si>
    <t>昼間</t>
    <phoneticPr fontId="1"/>
  </si>
  <si>
    <t>夜間</t>
    <rPh sb="0" eb="2">
      <t>ヤカン</t>
    </rPh>
    <phoneticPr fontId="1"/>
  </si>
  <si>
    <t>昼間</t>
    <phoneticPr fontId="1"/>
  </si>
  <si>
    <t>重負荷</t>
    <rPh sb="0" eb="1">
      <t>ジュウ</t>
    </rPh>
    <rPh sb="1" eb="3">
      <t>フカ</t>
    </rPh>
    <phoneticPr fontId="1"/>
  </si>
  <si>
    <t>×0.85</t>
    <phoneticPr fontId="1"/>
  </si>
  <si>
    <t>R3</t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</si>
  <si>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</si>
  <si>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t>(kW/h円)</t>
    <rPh sb="5" eb="6">
      <t>エン</t>
    </rPh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</si>
  <si>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</si>
  <si>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小計
B
(A×①×
力率割引)</t>
    <rPh sb="0" eb="1">
      <t>ショウ</t>
    </rPh>
    <rPh sb="11" eb="12">
      <t>チカラ</t>
    </rPh>
    <rPh sb="12" eb="13">
      <t>リツ</t>
    </rPh>
    <rPh sb="13" eb="15">
      <t>ワリビキ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</si>
  <si>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1"/>
  </si>
  <si>
    <t>(kW/円)</t>
    <rPh sb="4" eb="5">
      <t>エン</t>
    </rPh>
    <phoneticPr fontId="1"/>
  </si>
  <si>
    <t>(C1×②)
　　　（円）</t>
    <rPh sb="11" eb="12">
      <t>エン</t>
    </rPh>
    <phoneticPr fontId="1"/>
  </si>
  <si>
    <t>(C3×④)
　　　（円）</t>
    <rPh sb="11" eb="12">
      <t>エン</t>
    </rPh>
    <phoneticPr fontId="1"/>
  </si>
  <si>
    <t>(C2×③)
　　　　（円）</t>
    <rPh sb="12" eb="13">
      <t>エン</t>
    </rPh>
    <phoneticPr fontId="1"/>
  </si>
  <si>
    <t>C2
    （kWh）</t>
    <phoneticPr fontId="1"/>
  </si>
  <si>
    <t>C1
　   （kWh）</t>
    <phoneticPr fontId="1"/>
  </si>
  <si>
    <t>C3
    （kWh）</t>
    <phoneticPr fontId="1"/>
  </si>
  <si>
    <t>C2
     （kWh）</t>
    <phoneticPr fontId="1"/>
  </si>
  <si>
    <t>C1
    （kWh）</t>
    <phoneticPr fontId="1"/>
  </si>
  <si>
    <t>C3
     （kWh）</t>
    <phoneticPr fontId="1"/>
  </si>
  <si>
    <t>(C1×③)
　　　　（円）</t>
    <rPh sb="12" eb="13">
      <t>エン</t>
    </rPh>
    <phoneticPr fontId="1"/>
  </si>
  <si>
    <t>(C2×④)
　　　　（円）</t>
    <rPh sb="12" eb="13">
      <t>エン</t>
    </rPh>
    <phoneticPr fontId="1"/>
  </si>
  <si>
    <t>(C3×⑤)
　　　　（円）</t>
    <rPh sb="12" eb="13">
      <t>エン</t>
    </rPh>
    <phoneticPr fontId="1"/>
  </si>
  <si>
    <t>様式5-2</t>
    <rPh sb="0" eb="2">
      <t>ヨウシキ</t>
    </rPh>
    <phoneticPr fontId="1"/>
  </si>
  <si>
    <t>常時</t>
    <rPh sb="0" eb="2">
      <t>ジョウジ</t>
    </rPh>
    <phoneticPr fontId="1"/>
  </si>
  <si>
    <t>単価
①</t>
    <rPh sb="0" eb="2">
      <t>タンカ</t>
    </rPh>
    <phoneticPr fontId="1"/>
  </si>
  <si>
    <t>予定契約
電力
A</t>
    <rPh sb="0" eb="2">
      <t>ヨテイ</t>
    </rPh>
    <rPh sb="2" eb="4">
      <t>ケイヤク</t>
    </rPh>
    <rPh sb="5" eb="7">
      <t>デンリョク</t>
    </rPh>
    <phoneticPr fontId="1"/>
  </si>
  <si>
    <t>力率
割引</t>
    <rPh sb="0" eb="2">
      <t>リキリツ</t>
    </rPh>
    <rPh sb="3" eb="5">
      <t>ワリビキ</t>
    </rPh>
    <phoneticPr fontId="1"/>
  </si>
  <si>
    <t>単価
②</t>
    <rPh sb="0" eb="2">
      <t>タンカ</t>
    </rPh>
    <phoneticPr fontId="1"/>
  </si>
  <si>
    <t>予備線</t>
    <rPh sb="0" eb="2">
      <t>ヨビ</t>
    </rPh>
    <rPh sb="2" eb="3">
      <t>セン</t>
    </rPh>
    <phoneticPr fontId="1"/>
  </si>
  <si>
    <r>
      <t xml:space="preserve">計
a1
</t>
    </r>
    <r>
      <rPr>
        <sz val="10"/>
        <rFont val="ＭＳ Ｐ明朝"/>
        <family val="1"/>
        <charset val="128"/>
      </rPr>
      <t>(A×①
×力率割引）</t>
    </r>
    <rPh sb="0" eb="1">
      <t>ケイ</t>
    </rPh>
    <rPh sb="11" eb="15">
      <t>リキリツワリヒ</t>
    </rPh>
    <phoneticPr fontId="1"/>
  </si>
  <si>
    <t>計
a2
(A×②）</t>
    <rPh sb="0" eb="1">
      <t>ケイ</t>
    </rPh>
    <phoneticPr fontId="1"/>
  </si>
  <si>
    <t>小計
B
(a1+a2)</t>
    <rPh sb="0" eb="2">
      <t>ショウケイ</t>
    </rPh>
    <phoneticPr fontId="1"/>
  </si>
  <si>
    <t>計
b2</t>
    <rPh sb="0" eb="1">
      <t>ケイ</t>
    </rPh>
    <phoneticPr fontId="1"/>
  </si>
  <si>
    <t>計
b1</t>
    <rPh sb="0" eb="1">
      <t>ケイ</t>
    </rPh>
    <phoneticPr fontId="1"/>
  </si>
  <si>
    <t>計
b3</t>
    <rPh sb="0" eb="1">
      <t>ケイ</t>
    </rPh>
    <phoneticPr fontId="1"/>
  </si>
  <si>
    <t>小計
D
（b1+b2+b3）</t>
    <rPh sb="0" eb="1">
      <t>ショウ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</si>
  <si>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</si>
  <si>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 5-1</t>
    <rPh sb="0" eb="2">
      <t>ヨウシキ</t>
    </rPh>
    <phoneticPr fontId="1"/>
  </si>
  <si>
    <t xml:space="preserve">
     （kWh）</t>
    <phoneticPr fontId="1"/>
  </si>
  <si>
    <t>予定使用
電力量
B</t>
    <rPh sb="0" eb="2">
      <t>ヨテイ</t>
    </rPh>
    <rPh sb="2" eb="4">
      <t>シヨウ</t>
    </rPh>
    <rPh sb="5" eb="8">
      <t>デンリョクリョウ</t>
    </rPh>
    <phoneticPr fontId="1"/>
  </si>
  <si>
    <t xml:space="preserve">
　　　（円）</t>
    <rPh sb="5" eb="6">
      <t>エン</t>
    </rPh>
    <phoneticPr fontId="1"/>
  </si>
  <si>
    <t>小計
C
（B×②）</t>
    <rPh sb="0" eb="1">
      <t>ショウ</t>
    </rPh>
    <rPh sb="1" eb="2">
      <t>ケイ</t>
    </rPh>
    <phoneticPr fontId="1"/>
  </si>
  <si>
    <t>月毎の
電気料金合計
D
（B＋C）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</si>
  <si>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</si>
  <si>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</si>
  <si>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入札金額算定書</t>
    <rPh sb="0" eb="7">
      <t>ニュウサツキンガクサンテイショ</t>
    </rPh>
    <phoneticPr fontId="1"/>
  </si>
  <si>
    <t>単価
②</t>
    <phoneticPr fontId="1"/>
  </si>
  <si>
    <t>電気料金総価
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</si>
  <si>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</si>
  <si>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</si>
  <si>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単価
③</t>
    <phoneticPr fontId="1"/>
  </si>
  <si>
    <t>単価
④</t>
    <phoneticPr fontId="1"/>
  </si>
  <si>
    <t>単価
⑤</t>
    <phoneticPr fontId="1"/>
  </si>
  <si>
    <r>
      <t>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</si>
  <si>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8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</si>
  <si>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</si>
  <si>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</si>
  <si>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R4</t>
    <phoneticPr fontId="1"/>
  </si>
  <si>
    <t>様式5-3</t>
    <rPh sb="0" eb="2">
      <t>ヨウシキ</t>
    </rPh>
    <phoneticPr fontId="1"/>
  </si>
  <si>
    <r>
      <rPr>
        <sz val="12"/>
        <rFont val="ＭＳ Ｐゴシック"/>
        <family val="3"/>
        <charset val="128"/>
      </rPr>
      <t>5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入札書に記載する金額は、様式5-1、5-2、5-3、5-4の電気料金総価（①、②、③、④の合計）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4" eb="16">
      <t>ヨウシキ</t>
    </rPh>
    <rPh sb="32" eb="34">
      <t>デンキ</t>
    </rPh>
    <rPh sb="34" eb="36">
      <t>リョウキン</t>
    </rPh>
    <rPh sb="36" eb="37">
      <t>ソウ</t>
    </rPh>
    <rPh sb="37" eb="38">
      <t>カ</t>
    </rPh>
    <rPh sb="47" eb="49">
      <t>ゴウケイ</t>
    </rPh>
    <rPh sb="52" eb="53">
      <t>ガク</t>
    </rPh>
    <phoneticPr fontId="1"/>
  </si>
  <si>
    <t>様式 5-４</t>
    <rPh sb="0" eb="2">
      <t>ヨウシキ</t>
    </rPh>
    <phoneticPr fontId="1"/>
  </si>
  <si>
    <t>電気料金総価
④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</si>
  <si>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リサイクルセンター</t>
    <phoneticPr fontId="2"/>
  </si>
  <si>
    <t>東部クリーンセンター</t>
    <rPh sb="0" eb="2">
      <t>トウブ</t>
    </rPh>
    <phoneticPr fontId="2"/>
  </si>
  <si>
    <t>7　予定使用電力量の設定がない月についても、単価を記載すること。　</t>
    <rPh sb="2" eb="4">
      <t>ヨテイ</t>
    </rPh>
    <rPh sb="4" eb="6">
      <t>シヨウ</t>
    </rPh>
    <rPh sb="6" eb="8">
      <t>デンリョク</t>
    </rPh>
    <rPh sb="8" eb="9">
      <t>リョウ</t>
    </rPh>
    <rPh sb="10" eb="12">
      <t>セッテイ</t>
    </rPh>
    <rPh sb="15" eb="16">
      <t>ツキ</t>
    </rPh>
    <rPh sb="22" eb="24">
      <t>タンカ</t>
    </rPh>
    <rPh sb="25" eb="27">
      <t>キサイ</t>
    </rPh>
    <phoneticPr fontId="1"/>
  </si>
  <si>
    <t>7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</si>
  <si>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寺田プラント、北野阿原一般廃棄物最終処分場、木田環境事務所</t>
    <phoneticPr fontId="1"/>
  </si>
  <si>
    <t>掛洞プラント、大杉一般廃棄物最終処分場、奥埋立跡地</t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</si>
  <si>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電力量料金単価③～⑤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</si>
  <si>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t xml:space="preserve">3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</si>
  <si>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基本料金単価①、電力量料金単価②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</si>
  <si>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D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</si>
  <si>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とし、小数点第３位を切り捨てる。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1"/>
  </si>
  <si>
    <r>
      <t xml:space="preserve">3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基本料金小計、電力量料金の計及び小計の端数は、小数点第３位を切り捨てる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</si>
  <si>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電力量料金単価②～④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とし、小数点第３位を切り捨てる。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21" eb="23">
      <t>ゼイコ</t>
    </rPh>
    <rPh sb="23" eb="25">
      <t>タンカ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ス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</si>
  <si>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</si>
  <si>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</si>
  <si>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電気料金総価（①＋②＋③＋④）</t>
    <rPh sb="0" eb="2">
      <t>デンキ</t>
    </rPh>
    <rPh sb="2" eb="4">
      <t>リョウキン</t>
    </rPh>
    <rPh sb="4" eb="5">
      <t>ソウ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</si>
</sst>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.0000_ "/>
    <numFmt numFmtId="177" formatCode="#,##0.0000_);[Red]\(#,##0.0000\)"/>
    <numFmt numFmtId="178" formatCode="#,##0.0000;[Red]\-#,##0.0000"/>
    <numFmt numFmtId="179" formatCode="#,##0.00_ ;[Red]\-#,##0.00\ "/>
    <numFmt numFmtId="180" formatCode="#,##0.00_);[Red]\(#,##0.00\)"/>
    <numFmt numFmtId="181" formatCode="#,##0&quot;円&quot;"/>
  </numFmts>
  <fonts count="2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6">
    <xf numFmtId="0" fontId="0" fillId="0" borderId="0" xfId="0"/>
    <xf numFmtId="0" fontId="4" fillId="2" borderId="0" xfId="0" applyFont="1" applyFill="1" applyProtection="1"/>
    <xf numFmtId="0" fontId="4" fillId="2" borderId="0" xfId="6" applyFont="1" applyFill="1" applyProtection="1"/>
    <xf numFmtId="0" fontId="8" fillId="2" borderId="0" xfId="0" applyFont="1" applyFill="1" applyAlignment="1" applyProtection="1">
      <alignment horizontal="left"/>
    </xf>
    <xf numFmtId="0" fontId="8" fillId="2" borderId="0" xfId="6" applyFont="1" applyFill="1" applyAlignment="1" applyProtection="1">
      <alignment horizontal="left"/>
    </xf>
    <xf numFmtId="0" fontId="8" fillId="2" borderId="0" xfId="7" applyFont="1" applyFill="1" applyAlignment="1" applyProtection="1">
      <alignment horizontal="left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11" xfId="6" applyFont="1" applyFill="1" applyBorder="1" applyAlignment="1" applyProtection="1">
      <alignment horizontal="right"/>
    </xf>
    <xf numFmtId="0" fontId="4" fillId="2" borderId="13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4" fillId="2" borderId="9" xfId="6" applyFont="1" applyFill="1" applyBorder="1" applyAlignment="1" applyProtection="1">
      <alignment horizontal="center" vertical="center"/>
    </xf>
    <xf numFmtId="0" fontId="8" fillId="2" borderId="3" xfId="6" applyFont="1" applyFill="1" applyBorder="1" applyAlignment="1" applyProtection="1">
      <alignment horizontal="center"/>
    </xf>
    <xf numFmtId="0" fontId="10" fillId="2" borderId="0" xfId="6" applyFont="1" applyFill="1" applyProtection="1"/>
    <xf numFmtId="0" fontId="4" fillId="2" borderId="21" xfId="6" applyFont="1" applyFill="1" applyBorder="1" applyAlignment="1" applyProtection="1">
      <alignment horizontal="center" vertical="center"/>
    </xf>
    <xf numFmtId="0" fontId="4" fillId="2" borderId="22" xfId="6" applyFont="1" applyFill="1" applyBorder="1" applyAlignment="1" applyProtection="1"/>
    <xf numFmtId="38" fontId="4" fillId="2" borderId="23" xfId="9" applyFont="1" applyFill="1" applyBorder="1" applyAlignment="1" applyProtection="1">
      <alignment horizontal="center"/>
    </xf>
    <xf numFmtId="38" fontId="4" fillId="2" borderId="24" xfId="9" applyFont="1" applyFill="1" applyBorder="1" applyProtection="1"/>
    <xf numFmtId="38" fontId="4" fillId="2" borderId="26" xfId="9" applyFont="1" applyFill="1" applyBorder="1" applyProtection="1"/>
    <xf numFmtId="0" fontId="7" fillId="2" borderId="0" xfId="6" applyFont="1" applyFill="1" applyProtection="1"/>
    <xf numFmtId="0" fontId="4" fillId="2" borderId="18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wrapText="1"/>
    </xf>
    <xf numFmtId="38" fontId="4" fillId="2" borderId="26" xfId="9" applyFont="1" applyFill="1" applyBorder="1" applyAlignment="1" applyProtection="1">
      <alignment horizontal="center"/>
    </xf>
    <xf numFmtId="38" fontId="4" fillId="2" borderId="6" xfId="9" applyFont="1" applyFill="1" applyBorder="1" applyAlignment="1" applyProtection="1">
      <alignment horizontal="right"/>
    </xf>
    <xf numFmtId="38" fontId="4" fillId="2" borderId="3" xfId="9" applyFont="1" applyFill="1" applyBorder="1" applyAlignment="1" applyProtection="1">
      <alignment horizontal="right"/>
    </xf>
    <xf numFmtId="38" fontId="4" fillId="2" borderId="18" xfId="9" applyFont="1" applyFill="1" applyBorder="1" applyAlignment="1" applyProtection="1">
      <alignment horizontal="right"/>
    </xf>
    <xf numFmtId="38" fontId="4" fillId="2" borderId="4" xfId="9" applyFont="1" applyFill="1" applyBorder="1" applyAlignment="1" applyProtection="1">
      <alignment horizontal="right"/>
    </xf>
    <xf numFmtId="38" fontId="4" fillId="2" borderId="2" xfId="6" applyNumberFormat="1" applyFont="1" applyFill="1" applyBorder="1" applyAlignment="1" applyProtection="1">
      <alignment horizontal="right" shrinkToFit="1"/>
    </xf>
    <xf numFmtId="38" fontId="4" fillId="2" borderId="25" xfId="9" applyFont="1" applyFill="1" applyBorder="1" applyAlignment="1" applyProtection="1">
      <alignment shrinkToFit="1"/>
    </xf>
    <xf numFmtId="9" fontId="4" fillId="2" borderId="16" xfId="6" applyNumberFormat="1" applyFont="1" applyFill="1" applyBorder="1" applyProtection="1"/>
    <xf numFmtId="0" fontId="6" fillId="0" borderId="0" xfId="8" applyFont="1" applyBorder="1" applyAlignment="1" applyProtection="1">
      <alignment horizontal="left" vertical="center" wrapText="1"/>
    </xf>
    <xf numFmtId="0" fontId="9" fillId="0" borderId="0" xfId="8" applyFont="1" applyBorder="1" applyAlignment="1" applyProtection="1">
      <alignment horizontal="left" vertical="center" wrapText="1"/>
    </xf>
    <xf numFmtId="0" fontId="3" fillId="2" borderId="0" xfId="6" applyFont="1" applyFill="1" applyAlignment="1" applyProtection="1">
      <alignment horizontal="right"/>
    </xf>
    <xf numFmtId="0" fontId="12" fillId="2" borderId="0" xfId="6" applyFont="1" applyFill="1" applyProtection="1"/>
    <xf numFmtId="0" fontId="12" fillId="2" borderId="0" xfId="0" applyFont="1" applyFill="1" applyProtection="1"/>
    <xf numFmtId="3" fontId="13" fillId="0" borderId="3" xfId="0" applyNumberFormat="1" applyFont="1" applyBorder="1"/>
    <xf numFmtId="3" fontId="13" fillId="0" borderId="6" xfId="0" applyNumberFormat="1" applyFont="1" applyBorder="1"/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right"/>
    </xf>
    <xf numFmtId="38" fontId="4" fillId="2" borderId="28" xfId="9" applyFont="1" applyFill="1" applyBorder="1" applyAlignment="1" applyProtection="1">
      <alignment horizontal="right"/>
    </xf>
    <xf numFmtId="38" fontId="4" fillId="2" borderId="29" xfId="9" applyFont="1" applyFill="1" applyBorder="1" applyAlignment="1" applyProtection="1">
      <alignment horizontal="right"/>
    </xf>
    <xf numFmtId="38" fontId="4" fillId="2" borderId="27" xfId="9" applyFont="1" applyFill="1" applyBorder="1" applyAlignment="1" applyProtection="1">
      <alignment horizontal="right"/>
    </xf>
    <xf numFmtId="38" fontId="4" fillId="2" borderId="30" xfId="9" applyFont="1" applyFill="1" applyBorder="1" applyAlignment="1" applyProtection="1">
      <alignment horizontal="center"/>
    </xf>
    <xf numFmtId="0" fontId="4" fillId="2" borderId="20" xfId="6" applyFont="1" applyFill="1" applyBorder="1" applyAlignment="1" applyProtection="1">
      <alignment horizontal="center" vertical="center" wrapText="1"/>
    </xf>
    <xf numFmtId="38" fontId="4" fillId="2" borderId="38" xfId="9" applyFont="1" applyFill="1" applyBorder="1" applyProtection="1"/>
    <xf numFmtId="38" fontId="4" fillId="2" borderId="10" xfId="6" applyNumberFormat="1" applyFont="1" applyFill="1" applyBorder="1" applyAlignment="1" applyProtection="1">
      <alignment horizontal="right" shrinkToFit="1"/>
    </xf>
    <xf numFmtId="0" fontId="4" fillId="2" borderId="0" xfId="6" applyFont="1" applyFill="1" applyBorder="1" applyProtection="1"/>
    <xf numFmtId="0" fontId="4" fillId="2" borderId="0" xfId="6" applyFont="1" applyFill="1" applyBorder="1" applyAlignment="1" applyProtection="1">
      <alignment horizontal="center" vertical="center" wrapText="1"/>
    </xf>
    <xf numFmtId="9" fontId="3" fillId="2" borderId="0" xfId="6" applyNumberFormat="1" applyFont="1" applyFill="1" applyBorder="1" applyAlignment="1" applyProtection="1">
      <alignment horizontal="left"/>
    </xf>
    <xf numFmtId="38" fontId="7" fillId="2" borderId="43" xfId="9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38" fontId="7" fillId="2" borderId="42" xfId="9" applyFont="1" applyFill="1" applyBorder="1" applyAlignment="1" applyProtection="1">
      <alignment horizontal="center" vertical="center" wrapText="1"/>
    </xf>
    <xf numFmtId="0" fontId="4" fillId="2" borderId="44" xfId="6" applyFont="1" applyFill="1" applyBorder="1" applyAlignment="1" applyProtection="1">
      <alignment horizontal="center" wrapText="1"/>
    </xf>
    <xf numFmtId="0" fontId="4" fillId="2" borderId="11" xfId="6" applyFont="1" applyFill="1" applyBorder="1" applyAlignment="1" applyProtection="1">
      <alignment horizont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3" fillId="2" borderId="0" xfId="6" applyFont="1" applyFill="1" applyProtection="1"/>
    <xf numFmtId="0" fontId="14" fillId="2" borderId="0" xfId="7" applyFont="1" applyFill="1" applyAlignment="1" applyProtection="1">
      <alignment horizontal="left" vertical="top" wrapText="1"/>
    </xf>
    <xf numFmtId="0" fontId="6" fillId="0" borderId="0" xfId="8" applyFont="1" applyBorder="1" applyAlignment="1" applyProtection="1">
      <alignment horizontal="center" vertical="center" wrapText="1"/>
    </xf>
    <xf numFmtId="0" fontId="4" fillId="0" borderId="0" xfId="8" applyFont="1" applyBorder="1" applyAlignment="1" applyProtection="1">
      <alignment horizontal="right" vertical="center" wrapText="1"/>
      <protection locked="0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45" xfId="6" applyFont="1" applyFill="1" applyBorder="1" applyAlignment="1" applyProtection="1">
      <alignment horizontal="right"/>
    </xf>
    <xf numFmtId="38" fontId="4" fillId="2" borderId="46" xfId="9" applyFont="1" applyFill="1" applyBorder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9" fontId="15" fillId="2" borderId="0" xfId="6" applyNumberFormat="1" applyFont="1" applyFill="1" applyAlignment="1" applyProtection="1">
      <alignment horizontal="left"/>
    </xf>
    <xf numFmtId="0" fontId="6" fillId="0" borderId="0" xfId="8" applyFont="1" applyBorder="1" applyAlignment="1" applyProtection="1">
      <alignment horizontal="center" vertical="center" wrapText="1"/>
    </xf>
    <xf numFmtId="0" fontId="7" fillId="2" borderId="3" xfId="6" applyFont="1" applyFill="1" applyBorder="1" applyAlignment="1" applyProtection="1">
      <alignment horizontal="center"/>
    </xf>
    <xf numFmtId="0" fontId="6" fillId="0" borderId="0" xfId="8" applyFont="1" applyBorder="1" applyAlignment="1" applyProtection="1">
      <alignment horizontal="center" vertical="center" wrapText="1"/>
    </xf>
    <xf numFmtId="38" fontId="7" fillId="2" borderId="40" xfId="9" applyFont="1" applyFill="1" applyBorder="1" applyProtection="1"/>
    <xf numFmtId="38" fontId="4" fillId="2" borderId="9" xfId="9" applyFont="1" applyFill="1" applyBorder="1" applyAlignment="1" applyProtection="1">
      <alignment horizontal="right"/>
    </xf>
    <xf numFmtId="38" fontId="4" fillId="2" borderId="45" xfId="9" applyFont="1" applyFill="1" applyBorder="1" applyAlignment="1" applyProtection="1">
      <alignment horizontal="right"/>
    </xf>
    <xf numFmtId="38" fontId="4" fillId="2" borderId="53" xfId="9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 wrapText="1"/>
    </xf>
    <xf numFmtId="3" fontId="16" fillId="0" borderId="6" xfId="0" applyNumberFormat="1" applyFont="1" applyBorder="1"/>
    <xf numFmtId="3" fontId="16" fillId="0" borderId="3" xfId="0" applyNumberFormat="1" applyFont="1" applyBorder="1"/>
    <xf numFmtId="38" fontId="6" fillId="2" borderId="58" xfId="9" applyFont="1" applyFill="1" applyBorder="1" applyAlignment="1" applyProtection="1">
      <alignment horizontal="center" vertical="center" shrinkToFit="1"/>
    </xf>
    <xf numFmtId="38" fontId="6" fillId="2" borderId="60" xfId="9" applyFont="1" applyFill="1" applyBorder="1" applyAlignment="1" applyProtection="1">
      <alignment horizontal="center" vertical="center" shrinkToFit="1"/>
    </xf>
    <xf numFmtId="0" fontId="4" fillId="2" borderId="12" xfId="6" applyFont="1" applyFill="1" applyBorder="1" applyAlignment="1" applyProtection="1">
      <alignment horizontal="center" vertical="center" wrapText="1"/>
    </xf>
    <xf numFmtId="38" fontId="4" fillId="2" borderId="2" xfId="9" applyFont="1" applyFill="1" applyBorder="1" applyAlignment="1" applyProtection="1">
      <alignment horizontal="right"/>
    </xf>
    <xf numFmtId="38" fontId="4" fillId="2" borderId="10" xfId="9" applyFont="1" applyFill="1" applyBorder="1" applyAlignment="1" applyProtection="1">
      <alignment horizontal="right"/>
    </xf>
    <xf numFmtId="0" fontId="4" fillId="2" borderId="16" xfId="6" applyFont="1" applyFill="1" applyBorder="1" applyAlignment="1" applyProtection="1">
      <alignment horizontal="right"/>
    </xf>
    <xf numFmtId="38" fontId="4" fillId="2" borderId="5" xfId="9" applyFont="1" applyFill="1" applyBorder="1" applyAlignment="1" applyProtection="1">
      <alignment horizontal="right"/>
    </xf>
    <xf numFmtId="0" fontId="4" fillId="2" borderId="10" xfId="9" applyNumberFormat="1" applyFont="1" applyFill="1" applyBorder="1" applyAlignment="1" applyProtection="1">
      <alignment horizontal="right" shrinkToFit="1"/>
    </xf>
    <xf numFmtId="38" fontId="4" fillId="2" borderId="19" xfId="9" applyFont="1" applyFill="1" applyBorder="1" applyAlignment="1" applyProtection="1">
      <alignment horizontal="right"/>
    </xf>
    <xf numFmtId="0" fontId="4" fillId="2" borderId="12" xfId="9" applyNumberFormat="1" applyFont="1" applyFill="1" applyBorder="1" applyAlignment="1" applyProtection="1">
      <alignment horizontal="right" shrinkToFit="1"/>
    </xf>
    <xf numFmtId="0" fontId="4" fillId="2" borderId="31" xfId="9" applyNumberFormat="1" applyFont="1" applyFill="1" applyBorder="1" applyAlignment="1" applyProtection="1">
      <alignment horizontal="right" shrinkToFit="1"/>
    </xf>
    <xf numFmtId="38" fontId="4" fillId="2" borderId="11" xfId="9" applyFont="1" applyFill="1" applyBorder="1" applyAlignment="1" applyProtection="1">
      <alignment horizontal="right"/>
    </xf>
    <xf numFmtId="38" fontId="4" fillId="2" borderId="54" xfId="9" applyFont="1" applyFill="1" applyBorder="1" applyAlignment="1" applyProtection="1">
      <alignment horizontal="right"/>
    </xf>
    <xf numFmtId="0" fontId="17" fillId="2" borderId="0" xfId="6" applyFont="1" applyFill="1" applyAlignment="1" applyProtection="1">
      <alignment horizontal="center"/>
    </xf>
    <xf numFmtId="0" fontId="7" fillId="2" borderId="0" xfId="6" applyFont="1" applyFill="1" applyAlignment="1" applyProtection="1">
      <alignment vertical="center"/>
    </xf>
    <xf numFmtId="0" fontId="18" fillId="2" borderId="0" xfId="7" applyFont="1" applyFill="1" applyAlignment="1" applyProtection="1">
      <alignment horizontal="left" vertical="center" wrapText="1"/>
    </xf>
    <xf numFmtId="0" fontId="3" fillId="2" borderId="0" xfId="6" applyFont="1" applyFill="1" applyAlignment="1" applyProtection="1">
      <alignment vertical="center"/>
    </xf>
    <xf numFmtId="40" fontId="11" fillId="2" borderId="0" xfId="1" applyNumberFormat="1" applyFont="1" applyFill="1" applyAlignment="1" applyProtection="1">
      <alignment vertical="center"/>
    </xf>
    <xf numFmtId="0" fontId="14" fillId="2" borderId="0" xfId="7" applyFont="1" applyFill="1" applyAlignment="1" applyProtection="1">
      <alignment vertical="center" wrapText="1"/>
    </xf>
    <xf numFmtId="38" fontId="11" fillId="2" borderId="0" xfId="0" applyNumberFormat="1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8" fillId="2" borderId="0" xfId="6" applyFont="1" applyFill="1" applyAlignment="1" applyProtection="1">
      <alignment vertical="center"/>
    </xf>
    <xf numFmtId="0" fontId="18" fillId="2" borderId="0" xfId="7" applyFont="1" applyFill="1" applyAlignment="1" applyProtection="1">
      <alignment vertical="center" wrapText="1"/>
    </xf>
    <xf numFmtId="0" fontId="8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/>
    <xf numFmtId="38" fontId="4" fillId="2" borderId="0" xfId="9" applyFont="1" applyFill="1" applyBorder="1" applyAlignment="1" applyProtection="1">
      <alignment horizontal="center"/>
    </xf>
    <xf numFmtId="38" fontId="4" fillId="2" borderId="0" xfId="9" applyFont="1" applyFill="1" applyBorder="1" applyProtection="1"/>
    <xf numFmtId="38" fontId="4" fillId="2" borderId="0" xfId="9" applyFont="1" applyFill="1" applyBorder="1" applyAlignment="1" applyProtection="1">
      <alignment shrinkToFit="1"/>
    </xf>
    <xf numFmtId="38" fontId="7" fillId="2" borderId="0" xfId="9" applyFont="1" applyFill="1" applyBorder="1" applyProtection="1"/>
    <xf numFmtId="38" fontId="7" fillId="2" borderId="41" xfId="9" applyFont="1" applyFill="1" applyBorder="1" applyAlignment="1" applyProtection="1">
      <alignment horizontal="center" vertical="center" wrapText="1"/>
    </xf>
    <xf numFmtId="38" fontId="7" fillId="2" borderId="0" xfId="9" applyFont="1" applyFill="1" applyBorder="1" applyAlignment="1" applyProtection="1">
      <alignment horizontal="right"/>
    </xf>
    <xf numFmtId="0" fontId="3" fillId="2" borderId="0" xfId="6" applyFont="1" applyFill="1" applyBorder="1" applyAlignment="1" applyProtection="1">
      <alignment horizontal="right"/>
    </xf>
    <xf numFmtId="38" fontId="7" fillId="2" borderId="0" xfId="9" applyFont="1" applyFill="1" applyBorder="1" applyAlignment="1" applyProtection="1">
      <alignment horizontal="center" vertical="center" wrapText="1"/>
    </xf>
    <xf numFmtId="176" fontId="4" fillId="2" borderId="15" xfId="9" applyNumberFormat="1" applyFont="1" applyFill="1" applyBorder="1" applyAlignment="1" applyProtection="1">
      <alignment horizontal="right" shrinkToFit="1"/>
    </xf>
    <xf numFmtId="177" fontId="4" fillId="2" borderId="13" xfId="6" applyNumberFormat="1" applyFont="1" applyFill="1" applyBorder="1" applyAlignment="1" applyProtection="1">
      <alignment horizontal="right"/>
    </xf>
    <xf numFmtId="178" fontId="4" fillId="2" borderId="37" xfId="1" applyNumberFormat="1" applyFont="1" applyFill="1" applyBorder="1" applyAlignment="1" applyProtection="1">
      <alignment horizontal="right"/>
      <protection locked="0"/>
    </xf>
    <xf numFmtId="178" fontId="4" fillId="2" borderId="47" xfId="1" applyNumberFormat="1" applyFont="1" applyFill="1" applyBorder="1" applyAlignment="1" applyProtection="1">
      <alignment horizontal="right"/>
      <protection locked="0"/>
    </xf>
    <xf numFmtId="178" fontId="4" fillId="2" borderId="35" xfId="1" applyNumberFormat="1" applyFont="1" applyFill="1" applyBorder="1" applyAlignment="1" applyProtection="1">
      <alignment horizontal="right"/>
      <protection locked="0"/>
    </xf>
    <xf numFmtId="0" fontId="4" fillId="2" borderId="4" xfId="9" applyNumberFormat="1" applyFont="1" applyFill="1" applyBorder="1" applyAlignment="1" applyProtection="1">
      <alignment horizontal="right"/>
    </xf>
    <xf numFmtId="0" fontId="4" fillId="2" borderId="3" xfId="9" applyNumberFormat="1" applyFont="1" applyFill="1" applyBorder="1" applyAlignment="1" applyProtection="1">
      <alignment horizontal="right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4" fillId="2" borderId="30" xfId="9" applyFont="1" applyFill="1" applyBorder="1" applyAlignment="1" applyProtection="1">
      <alignment horizontal="center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38" fontId="4" fillId="2" borderId="30" xfId="9" applyFont="1" applyFill="1" applyBorder="1" applyAlignment="1" applyProtection="1">
      <alignment horizontal="center"/>
    </xf>
    <xf numFmtId="0" fontId="4" fillId="2" borderId="22" xfId="6" applyFont="1" applyFill="1" applyBorder="1" applyAlignment="1" applyProtection="1">
      <alignment vertical="center"/>
    </xf>
    <xf numFmtId="38" fontId="4" fillId="2" borderId="23" xfId="9" applyFont="1" applyFill="1" applyBorder="1" applyAlignment="1" applyProtection="1">
      <alignment horizontal="center" vertical="center"/>
    </xf>
    <xf numFmtId="38" fontId="4" fillId="2" borderId="30" xfId="9" applyFont="1" applyFill="1" applyBorder="1" applyAlignment="1" applyProtection="1">
      <alignment horizontal="center" vertical="center"/>
    </xf>
    <xf numFmtId="38" fontId="4" fillId="2" borderId="26" xfId="9" applyFont="1" applyFill="1" applyBorder="1" applyAlignment="1" applyProtection="1">
      <alignment horizontal="center" vertical="center"/>
    </xf>
    <xf numFmtId="38" fontId="7" fillId="2" borderId="43" xfId="9" applyFont="1" applyFill="1" applyBorder="1" applyAlignment="1" applyProtection="1">
      <alignment horizontal="right" vertical="center"/>
    </xf>
    <xf numFmtId="38" fontId="4" fillId="2" borderId="24" xfId="9" applyFont="1" applyFill="1" applyBorder="1" applyAlignment="1" applyProtection="1"/>
    <xf numFmtId="38" fontId="4" fillId="2" borderId="26" xfId="9" applyFont="1" applyFill="1" applyBorder="1" applyAlignment="1" applyProtection="1"/>
    <xf numFmtId="38" fontId="4" fillId="2" borderId="38" xfId="9" applyFont="1" applyFill="1" applyBorder="1" applyAlignment="1" applyProtection="1"/>
    <xf numFmtId="38" fontId="7" fillId="2" borderId="40" xfId="9" applyFont="1" applyFill="1" applyBorder="1" applyAlignment="1" applyProtection="1"/>
    <xf numFmtId="179" fontId="4" fillId="2" borderId="33" xfId="1" applyNumberFormat="1" applyFont="1" applyFill="1" applyBorder="1" applyAlignment="1" applyProtection="1">
      <alignment horizontal="right"/>
      <protection locked="0"/>
    </xf>
    <xf numFmtId="179" fontId="4" fillId="2" borderId="34" xfId="1" applyNumberFormat="1" applyFont="1" applyFill="1" applyBorder="1" applyAlignment="1" applyProtection="1">
      <alignment horizontal="right"/>
      <protection locked="0"/>
    </xf>
    <xf numFmtId="179" fontId="4" fillId="2" borderId="37" xfId="1" applyNumberFormat="1" applyFont="1" applyFill="1" applyBorder="1" applyAlignment="1" applyProtection="1">
      <alignment horizontal="right"/>
      <protection locked="0"/>
    </xf>
    <xf numFmtId="179" fontId="4" fillId="2" borderId="28" xfId="9" applyNumberFormat="1" applyFont="1" applyFill="1" applyBorder="1" applyAlignment="1" applyProtection="1">
      <alignment horizontal="right" shrinkToFit="1"/>
    </xf>
    <xf numFmtId="179" fontId="4" fillId="2" borderId="27" xfId="9" applyNumberFormat="1" applyFont="1" applyFill="1" applyBorder="1" applyAlignment="1" applyProtection="1">
      <alignment horizontal="right" shrinkToFit="1"/>
    </xf>
    <xf numFmtId="179" fontId="4" fillId="2" borderId="0" xfId="9" applyNumberFormat="1" applyFont="1" applyFill="1" applyBorder="1" applyAlignment="1" applyProtection="1">
      <alignment horizontal="right" shrinkToFit="1"/>
    </xf>
    <xf numFmtId="179" fontId="4" fillId="2" borderId="1" xfId="1" applyNumberFormat="1" applyFont="1" applyFill="1" applyBorder="1" applyAlignment="1" applyProtection="1">
      <alignment shrinkToFit="1"/>
    </xf>
    <xf numFmtId="179" fontId="4" fillId="2" borderId="64" xfId="9" applyNumberFormat="1" applyFont="1" applyFill="1" applyBorder="1" applyAlignment="1" applyProtection="1">
      <alignment horizontal="right" shrinkToFit="1"/>
    </xf>
    <xf numFmtId="179" fontId="4" fillId="2" borderId="35" xfId="1" applyNumberFormat="1" applyFont="1" applyFill="1" applyBorder="1" applyAlignment="1" applyProtection="1">
      <alignment horizontal="right"/>
      <protection locked="0"/>
    </xf>
    <xf numFmtId="179" fontId="4" fillId="2" borderId="36" xfId="1" applyNumberFormat="1" applyFont="1" applyFill="1" applyBorder="1" applyAlignment="1" applyProtection="1">
      <alignment horizontal="right"/>
      <protection locked="0"/>
    </xf>
    <xf numFmtId="179" fontId="4" fillId="2" borderId="1" xfId="1" applyNumberFormat="1" applyFont="1" applyFill="1" applyBorder="1" applyAlignment="1" applyProtection="1">
      <alignment horizontal="right" shrinkToFit="1"/>
    </xf>
    <xf numFmtId="179" fontId="4" fillId="2" borderId="3" xfId="1" applyNumberFormat="1" applyFont="1" applyFill="1" applyBorder="1" applyAlignment="1" applyProtection="1">
      <alignment horizontal="right" shrinkToFit="1"/>
    </xf>
    <xf numFmtId="179" fontId="4" fillId="2" borderId="33" xfId="9" applyNumberFormat="1" applyFont="1" applyFill="1" applyBorder="1" applyAlignment="1" applyProtection="1">
      <alignment horizontal="right"/>
      <protection locked="0"/>
    </xf>
    <xf numFmtId="179" fontId="4" fillId="2" borderId="3" xfId="9" applyNumberFormat="1" applyFont="1" applyFill="1" applyBorder="1" applyAlignment="1" applyProtection="1">
      <alignment horizontal="right" shrinkToFit="1"/>
    </xf>
    <xf numFmtId="179" fontId="4" fillId="2" borderId="36" xfId="9" applyNumberFormat="1" applyFont="1" applyFill="1" applyBorder="1" applyAlignment="1" applyProtection="1">
      <alignment horizontal="right"/>
      <protection locked="0"/>
    </xf>
    <xf numFmtId="179" fontId="4" fillId="2" borderId="37" xfId="9" applyNumberFormat="1" applyFont="1" applyFill="1" applyBorder="1" applyAlignment="1" applyProtection="1">
      <alignment horizontal="right"/>
      <protection locked="0"/>
    </xf>
    <xf numFmtId="180" fontId="4" fillId="2" borderId="15" xfId="9" applyNumberFormat="1" applyFont="1" applyFill="1" applyBorder="1" applyAlignment="1" applyProtection="1">
      <alignment horizontal="right" shrinkToFit="1"/>
    </xf>
    <xf numFmtId="179" fontId="4" fillId="2" borderId="65" xfId="9" applyNumberFormat="1" applyFont="1" applyFill="1" applyBorder="1" applyAlignment="1" applyProtection="1">
      <alignment horizontal="right" shrinkToFit="1"/>
    </xf>
    <xf numFmtId="179" fontId="4" fillId="2" borderId="66" xfId="1" applyNumberFormat="1" applyFont="1" applyFill="1" applyBorder="1" applyAlignment="1" applyProtection="1">
      <alignment horizontal="right"/>
      <protection locked="0"/>
    </xf>
    <xf numFmtId="180" fontId="4" fillId="2" borderId="33" xfId="9" applyNumberFormat="1" applyFont="1" applyFill="1" applyBorder="1" applyAlignment="1" applyProtection="1">
      <alignment horizontal="right"/>
      <protection locked="0"/>
    </xf>
    <xf numFmtId="180" fontId="4" fillId="2" borderId="34" xfId="9" applyNumberFormat="1" applyFont="1" applyFill="1" applyBorder="1" applyAlignment="1" applyProtection="1">
      <alignment horizontal="right"/>
      <protection locked="0"/>
    </xf>
    <xf numFmtId="180" fontId="4" fillId="2" borderId="37" xfId="9" applyNumberFormat="1" applyFont="1" applyFill="1" applyBorder="1" applyAlignment="1" applyProtection="1">
      <alignment horizontal="right"/>
      <protection locked="0"/>
    </xf>
    <xf numFmtId="180" fontId="4" fillId="2" borderId="3" xfId="9" applyNumberFormat="1" applyFont="1" applyFill="1" applyBorder="1" applyAlignment="1" applyProtection="1">
      <alignment horizontal="right" shrinkToFit="1"/>
    </xf>
    <xf numFmtId="180" fontId="4" fillId="2" borderId="35" xfId="9" applyNumberFormat="1" applyFont="1" applyFill="1" applyBorder="1" applyAlignment="1" applyProtection="1">
      <alignment horizontal="right"/>
      <protection locked="0"/>
    </xf>
    <xf numFmtId="180" fontId="4" fillId="2" borderId="36" xfId="9" applyNumberFormat="1" applyFont="1" applyFill="1" applyBorder="1" applyAlignment="1" applyProtection="1">
      <alignment horizontal="right"/>
      <protection locked="0"/>
    </xf>
    <xf numFmtId="180" fontId="4" fillId="2" borderId="1" xfId="9" applyNumberFormat="1" applyFont="1" applyFill="1" applyBorder="1" applyAlignment="1" applyProtection="1">
      <alignment horizontal="right" shrinkToFit="1"/>
    </xf>
    <xf numFmtId="180" fontId="4" fillId="2" borderId="63" xfId="9" applyNumberFormat="1" applyFont="1" applyFill="1" applyBorder="1" applyAlignment="1" applyProtection="1">
      <alignment horizontal="right"/>
      <protection locked="0"/>
    </xf>
    <xf numFmtId="0" fontId="6" fillId="2" borderId="0" xfId="7" applyFont="1" applyFill="1" applyAlignment="1" applyProtection="1">
      <alignment horizontal="left" vertical="top" wrapText="1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0" fontId="4" fillId="2" borderId="3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38" fontId="6" fillId="2" borderId="58" xfId="9" applyFont="1" applyFill="1" applyBorder="1" applyAlignment="1" applyProtection="1">
      <alignment horizontal="center" vertical="center" shrinkToFit="1"/>
    </xf>
    <xf numFmtId="38" fontId="6" fillId="2" borderId="59" xfId="9" applyFont="1" applyFill="1" applyBorder="1" applyAlignment="1" applyProtection="1">
      <alignment horizontal="center" vertical="center" shrinkToFit="1"/>
    </xf>
    <xf numFmtId="38" fontId="6" fillId="2" borderId="43" xfId="9" applyFont="1" applyFill="1" applyBorder="1" applyAlignment="1" applyProtection="1">
      <alignment horizontal="center" vertical="center" shrinkToFit="1"/>
    </xf>
    <xf numFmtId="38" fontId="4" fillId="2" borderId="48" xfId="9" applyFont="1" applyFill="1" applyBorder="1" applyAlignment="1" applyProtection="1">
      <alignment horizontal="center"/>
    </xf>
    <xf numFmtId="38" fontId="4" fillId="2" borderId="49" xfId="9" applyFont="1" applyFill="1" applyBorder="1" applyAlignment="1" applyProtection="1">
      <alignment horizontal="center"/>
    </xf>
    <xf numFmtId="38" fontId="4" fillId="2" borderId="30" xfId="9" applyFont="1" applyFill="1" applyBorder="1" applyAlignment="1" applyProtection="1">
      <alignment horizontal="center"/>
    </xf>
    <xf numFmtId="38" fontId="4" fillId="2" borderId="50" xfId="9" applyFont="1" applyFill="1" applyBorder="1" applyAlignment="1" applyProtection="1">
      <alignment horizontal="center"/>
    </xf>
    <xf numFmtId="38" fontId="4" fillId="2" borderId="51" xfId="9" applyFont="1" applyFill="1" applyBorder="1" applyAlignment="1" applyProtection="1">
      <alignment horizontal="center"/>
    </xf>
    <xf numFmtId="38" fontId="4" fillId="2" borderId="52" xfId="9" applyFont="1" applyFill="1" applyBorder="1" applyAlignment="1" applyProtection="1">
      <alignment horizontal="center"/>
    </xf>
    <xf numFmtId="38" fontId="4" fillId="2" borderId="55" xfId="9" applyFont="1" applyFill="1" applyBorder="1" applyAlignment="1" applyProtection="1">
      <alignment horizontal="center"/>
    </xf>
    <xf numFmtId="38" fontId="4" fillId="2" borderId="56" xfId="9" applyFont="1" applyFill="1" applyBorder="1" applyAlignment="1" applyProtection="1">
      <alignment horizontal="center"/>
    </xf>
    <xf numFmtId="0" fontId="4" fillId="2" borderId="50" xfId="9" applyNumberFormat="1" applyFont="1" applyFill="1" applyBorder="1" applyAlignment="1" applyProtection="1">
      <alignment horizontal="center" shrinkToFit="1"/>
    </xf>
    <xf numFmtId="0" fontId="4" fillId="2" borderId="51" xfId="9" applyNumberFormat="1" applyFont="1" applyFill="1" applyBorder="1" applyAlignment="1" applyProtection="1">
      <alignment horizontal="center" shrinkToFit="1"/>
    </xf>
    <xf numFmtId="0" fontId="4" fillId="2" borderId="57" xfId="9" applyNumberFormat="1" applyFont="1" applyFill="1" applyBorder="1" applyAlignment="1" applyProtection="1">
      <alignment horizontal="center" shrinkToFit="1"/>
    </xf>
    <xf numFmtId="0" fontId="4" fillId="2" borderId="56" xfId="9" applyNumberFormat="1" applyFont="1" applyFill="1" applyBorder="1" applyAlignment="1" applyProtection="1">
      <alignment horizontal="center" shrinkToFit="1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4" fillId="2" borderId="61" xfId="6" applyFont="1" applyFill="1" applyBorder="1" applyAlignment="1" applyProtection="1">
      <alignment horizontal="center" vertical="center"/>
    </xf>
    <xf numFmtId="0" fontId="17" fillId="2" borderId="0" xfId="6" applyFont="1" applyFill="1" applyAlignment="1" applyProtection="1">
      <alignment horizontal="center"/>
    </xf>
    <xf numFmtId="0" fontId="6" fillId="2" borderId="7" xfId="6" applyFont="1" applyFill="1" applyBorder="1" applyAlignment="1" applyProtection="1">
      <alignment horizontal="center" vertical="center" wrapText="1"/>
    </xf>
    <xf numFmtId="0" fontId="6" fillId="2" borderId="8" xfId="6" applyFont="1" applyFill="1" applyBorder="1" applyAlignment="1" applyProtection="1">
      <alignment horizontal="center" vertical="center"/>
    </xf>
    <xf numFmtId="0" fontId="4" fillId="2" borderId="18" xfId="6" applyFont="1" applyFill="1" applyBorder="1" applyAlignment="1" applyProtection="1">
      <alignment horizontal="center" vertical="center"/>
    </xf>
    <xf numFmtId="0" fontId="4" fillId="2" borderId="44" xfId="6" applyFont="1" applyFill="1" applyBorder="1" applyAlignment="1" applyProtection="1">
      <alignment horizontal="center" vertical="center"/>
    </xf>
    <xf numFmtId="0" fontId="4" fillId="0" borderId="4" xfId="6" applyFont="1" applyBorder="1" applyAlignment="1" applyProtection="1">
      <alignment horizontal="center" vertical="center"/>
    </xf>
    <xf numFmtId="0" fontId="4" fillId="0" borderId="9" xfId="6" applyFont="1" applyBorder="1" applyAlignment="1" applyProtection="1">
      <alignment horizontal="center" vertical="center"/>
    </xf>
    <xf numFmtId="0" fontId="4" fillId="0" borderId="54" xfId="6" applyFont="1" applyBorder="1" applyAlignment="1" applyProtection="1">
      <alignment horizontal="center" vertical="center"/>
    </xf>
    <xf numFmtId="38" fontId="4" fillId="2" borderId="19" xfId="9" applyFont="1" applyFill="1" applyBorder="1" applyAlignment="1" applyProtection="1">
      <alignment horizontal="center"/>
    </xf>
    <xf numFmtId="38" fontId="4" fillId="2" borderId="39" xfId="9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0" fontId="4" fillId="2" borderId="19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center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>
      <alignment horizont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4" xfId="6" applyFont="1" applyFill="1" applyBorder="1" applyAlignment="1" applyProtection="1">
      <alignment horizontal="center" vertical="center" wrapText="1"/>
    </xf>
    <xf numFmtId="0" fontId="4" fillId="2" borderId="1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4" fillId="2" borderId="19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18" xfId="6" applyFont="1" applyFill="1" applyBorder="1" applyAlignment="1" applyProtection="1">
      <alignment horizontal="center" vertical="center" wrapText="1"/>
    </xf>
    <xf numFmtId="0" fontId="4" fillId="2" borderId="62" xfId="6" applyFont="1" applyFill="1" applyBorder="1" applyAlignment="1" applyProtection="1">
      <alignment horizontal="center" vertical="center" wrapText="1"/>
    </xf>
    <xf numFmtId="38" fontId="6" fillId="2" borderId="10" xfId="9" applyFont="1" applyFill="1" applyBorder="1" applyAlignment="1" applyProtection="1">
      <alignment horizontal="center" vertical="center" shrinkToFit="1"/>
    </xf>
    <xf numFmtId="38" fontId="6" fillId="2" borderId="31" xfId="9" applyFont="1" applyFill="1" applyBorder="1" applyAlignment="1" applyProtection="1">
      <alignment horizontal="center" vertical="center" shrinkToFit="1"/>
    </xf>
    <xf numFmtId="0" fontId="8" fillId="2" borderId="0" xfId="6" applyFont="1" applyFill="1" applyAlignment="1" applyProtection="1">
      <alignment horizontal="center"/>
    </xf>
    <xf numFmtId="38" fontId="6" fillId="2" borderId="32" xfId="9" applyFont="1" applyFill="1" applyBorder="1" applyAlignment="1" applyProtection="1">
      <alignment horizontal="center" vertical="center" shrinkToFit="1"/>
    </xf>
    <xf numFmtId="0" fontId="4" fillId="2" borderId="67" xfId="6" applyFont="1" applyFill="1" applyBorder="1" applyAlignment="1" applyProtection="1">
      <alignment horizontal="center"/>
    </xf>
    <xf numFmtId="0" fontId="4" fillId="2" borderId="68" xfId="6" applyFont="1" applyFill="1" applyBorder="1" applyAlignment="1" applyProtection="1">
      <alignment horizontal="center"/>
    </xf>
    <xf numFmtId="0" fontId="4" fillId="2" borderId="69" xfId="6" applyFont="1" applyFill="1" applyBorder="1" applyAlignment="1" applyProtection="1">
      <alignment horizontal="center"/>
    </xf>
    <xf numFmtId="0" fontId="4" fillId="2" borderId="70" xfId="6" applyFont="1" applyFill="1" applyBorder="1" applyAlignment="1" applyProtection="1">
      <alignment horizontal="center"/>
    </xf>
    <xf numFmtId="181" fontId="17" fillId="2" borderId="71" xfId="6" applyNumberFormat="1" applyFont="1" applyFill="1" applyBorder="1" applyAlignment="1" applyProtection="1">
      <alignment horizontal="right"/>
    </xf>
    <xf numFmtId="181" fontId="17" fillId="2" borderId="72" xfId="6" applyNumberFormat="1" applyFont="1" applyFill="1" applyBorder="1" applyAlignment="1" applyProtection="1">
      <alignment horizontal="right"/>
    </xf>
  </cellXfs>
  <cellStyles count="14">
    <cellStyle name="パーセント 2" xfId="4"/>
    <cellStyle name="桁区切り" xfId="1" builtinId="6"/>
    <cellStyle name="桁区切り 2" xfId="3"/>
    <cellStyle name="桁区切り 2 2" xfId="9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0</xdr:rowOff>
    </xdr:from>
    <xdr:to>
      <xdr:col>14</xdr:col>
      <xdr:colOff>0</xdr:colOff>
      <xdr:row>17</xdr:row>
      <xdr:rowOff>0</xdr:rowOff>
    </xdr:to>
    <xdr:cxnSp macro="">
      <xdr:nvCxnSpPr>
        <xdr:cNvPr id="3" name="直線コネクタ 2"/>
        <xdr:cNvCxnSpPr/>
      </xdr:nvCxnSpPr>
      <xdr:spPr>
        <a:xfrm flipH="1">
          <a:off x="9525000" y="3124200"/>
          <a:ext cx="812800" cy="1778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12700</xdr:colOff>
      <xdr:row>9</xdr:row>
      <xdr:rowOff>342900</xdr:rowOff>
    </xdr:from>
    <xdr:to>
      <xdr:col>15</xdr:col>
      <xdr:colOff>12700</xdr:colOff>
      <xdr:row>16</xdr:row>
      <xdr:rowOff>215900</xdr:rowOff>
    </xdr:to>
    <xdr:cxnSp macro="">
      <xdr:nvCxnSpPr>
        <xdr:cNvPr id="4" name="直線コネクタ 3"/>
        <xdr:cNvCxnSpPr/>
      </xdr:nvCxnSpPr>
      <xdr:spPr>
        <a:xfrm flipH="1">
          <a:off x="10350500" y="3086100"/>
          <a:ext cx="812800" cy="1778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10</xdr:row>
      <xdr:rowOff>0</xdr:rowOff>
    </xdr:from>
    <xdr:to>
      <xdr:col>15</xdr:col>
      <xdr:colOff>939800</xdr:colOff>
      <xdr:row>17</xdr:row>
      <xdr:rowOff>25400</xdr:rowOff>
    </xdr:to>
    <xdr:cxnSp macro="">
      <xdr:nvCxnSpPr>
        <xdr:cNvPr id="5" name="直線コネクタ 4"/>
        <xdr:cNvCxnSpPr/>
      </xdr:nvCxnSpPr>
      <xdr:spPr>
        <a:xfrm flipH="1">
          <a:off x="11188700" y="3124200"/>
          <a:ext cx="901700" cy="180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787400</xdr:colOff>
      <xdr:row>21</xdr:row>
      <xdr:rowOff>241300</xdr:rowOff>
    </xdr:to>
    <xdr:cxnSp macro="">
      <xdr:nvCxnSpPr>
        <xdr:cNvPr id="8" name="直線コネクタ 7"/>
        <xdr:cNvCxnSpPr/>
      </xdr:nvCxnSpPr>
      <xdr:spPr>
        <a:xfrm flipH="1">
          <a:off x="9525000" y="5664200"/>
          <a:ext cx="787400" cy="49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20</xdr:row>
      <xdr:rowOff>0</xdr:rowOff>
    </xdr:from>
    <xdr:to>
      <xdr:col>14</xdr:col>
      <xdr:colOff>787400</xdr:colOff>
      <xdr:row>21</xdr:row>
      <xdr:rowOff>241300</xdr:rowOff>
    </xdr:to>
    <xdr:cxnSp macro="">
      <xdr:nvCxnSpPr>
        <xdr:cNvPr id="9" name="直線コネクタ 8"/>
        <xdr:cNvCxnSpPr/>
      </xdr:nvCxnSpPr>
      <xdr:spPr>
        <a:xfrm flipH="1">
          <a:off x="10337800" y="5664200"/>
          <a:ext cx="787400" cy="49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20</xdr:row>
      <xdr:rowOff>12700</xdr:rowOff>
    </xdr:from>
    <xdr:to>
      <xdr:col>16</xdr:col>
      <xdr:colOff>0</xdr:colOff>
      <xdr:row>21</xdr:row>
      <xdr:rowOff>241300</xdr:rowOff>
    </xdr:to>
    <xdr:cxnSp macro="">
      <xdr:nvCxnSpPr>
        <xdr:cNvPr id="10" name="直線コネクタ 9"/>
        <xdr:cNvCxnSpPr/>
      </xdr:nvCxnSpPr>
      <xdr:spPr>
        <a:xfrm flipH="1">
          <a:off x="11150600" y="5676900"/>
          <a:ext cx="965200" cy="482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4"/>
  <sheetViews>
    <sheetView showGridLines="0" showZeros="0" tabSelected="1" view="pageBreakPreview" topLeftCell="A9" zoomScale="90" zoomScaleNormal="75" zoomScaleSheetLayoutView="90" workbookViewId="0">
      <selection activeCell="E18" sqref="E18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10.625" style="2" customWidth="1"/>
    <col min="5" max="5" width="11.875" style="2" customWidth="1"/>
    <col min="6" max="6" width="8.625" style="2" customWidth="1"/>
    <col min="7" max="7" width="12.375" style="2" customWidth="1"/>
    <col min="8" max="9" width="12.125" style="2" customWidth="1"/>
    <col min="10" max="10" width="13.75" style="2" customWidth="1"/>
    <col min="11" max="12" width="10.625" style="2" customWidth="1"/>
    <col min="13" max="13" width="13.375" style="2" customWidth="1"/>
    <col min="14" max="15" width="10.625" style="2" customWidth="1"/>
    <col min="16" max="16" width="12.625" style="2" customWidth="1"/>
    <col min="17" max="19" width="10.625" style="2" customWidth="1"/>
    <col min="20" max="20" width="15.125" style="2" customWidth="1"/>
    <col min="21" max="21" width="20.5" style="2" customWidth="1"/>
    <col min="22" max="22" width="14.625" style="2" customWidth="1"/>
    <col min="23" max="23" width="18.625" style="2" customWidth="1"/>
    <col min="24" max="24" width="3.5" style="2" customWidth="1"/>
    <col min="25" max="25" width="10" style="2" customWidth="1"/>
    <col min="26" max="26" width="9" style="2"/>
    <col min="27" max="28" width="10.625" style="2" customWidth="1"/>
    <col min="29" max="16384" width="9" style="2"/>
  </cols>
  <sheetData>
    <row r="2" spans="2:23" ht="17.25" x14ac:dyDescent="0.2">
      <c r="B2" s="106" t="s">
        <v>49</v>
      </c>
    </row>
    <row r="3" spans="2:23" ht="17.25" x14ac:dyDescent="0.2">
      <c r="B3" s="3"/>
      <c r="C3" s="4"/>
      <c r="D3" s="4"/>
      <c r="E3" s="4"/>
      <c r="G3" s="4"/>
      <c r="H3" s="4"/>
      <c r="I3" s="4"/>
      <c r="L3" s="4"/>
      <c r="O3" s="4"/>
      <c r="R3" s="4"/>
    </row>
    <row r="4" spans="2:23" ht="17.25" x14ac:dyDescent="0.2">
      <c r="B4" s="5"/>
      <c r="C4" s="4"/>
      <c r="D4" s="4"/>
      <c r="E4" s="4"/>
      <c r="G4" s="4"/>
      <c r="H4" s="4"/>
      <c r="I4" s="4"/>
      <c r="K4" s="192" t="s">
        <v>57</v>
      </c>
      <c r="L4" s="192"/>
      <c r="M4" s="192"/>
      <c r="N4" s="192"/>
      <c r="O4" s="4"/>
      <c r="R4" s="4"/>
      <c r="S4" s="168"/>
      <c r="T4" s="168"/>
      <c r="U4" s="62"/>
      <c r="V4" s="62"/>
    </row>
    <row r="5" spans="2:23" ht="17.25" x14ac:dyDescent="0.2">
      <c r="B5" s="5"/>
      <c r="C5" s="4"/>
      <c r="D5" s="4"/>
      <c r="E5" s="4"/>
      <c r="G5" s="4"/>
      <c r="H5" s="4"/>
      <c r="I5" s="4"/>
      <c r="K5" s="95"/>
      <c r="L5" s="95"/>
      <c r="M5" s="95"/>
      <c r="N5" s="95"/>
      <c r="O5" s="4"/>
      <c r="R5" s="4"/>
      <c r="S5" s="73"/>
      <c r="T5" s="73"/>
      <c r="U5" s="73"/>
      <c r="V5" s="73"/>
    </row>
    <row r="6" spans="2:23" ht="17.25" x14ac:dyDescent="0.2">
      <c r="B6" s="5"/>
      <c r="C6" s="4"/>
      <c r="D6" s="4"/>
      <c r="E6" s="4"/>
      <c r="G6" s="4"/>
      <c r="H6" s="4"/>
      <c r="I6" s="4"/>
      <c r="L6" s="4"/>
      <c r="O6" s="4"/>
      <c r="R6" s="4"/>
      <c r="S6" s="64"/>
      <c r="T6" s="33"/>
      <c r="U6" s="32"/>
      <c r="V6" s="63"/>
    </row>
    <row r="7" spans="2:23" ht="17.25" x14ac:dyDescent="0.2">
      <c r="B7" s="3" t="s">
        <v>75</v>
      </c>
      <c r="C7" s="4"/>
      <c r="D7" s="4"/>
      <c r="E7" s="4"/>
      <c r="G7" s="4"/>
      <c r="H7" s="4"/>
      <c r="I7" s="4"/>
      <c r="L7" s="4"/>
      <c r="O7" s="4"/>
      <c r="R7" s="4"/>
      <c r="W7" s="51"/>
    </row>
    <row r="8" spans="2:23" ht="27" customHeight="1" x14ac:dyDescent="0.15">
      <c r="B8" s="169" t="s">
        <v>1</v>
      </c>
      <c r="C8" s="170"/>
      <c r="D8" s="172" t="s">
        <v>2</v>
      </c>
      <c r="E8" s="172"/>
      <c r="F8" s="172"/>
      <c r="G8" s="172"/>
      <c r="H8" s="172"/>
      <c r="I8" s="173"/>
      <c r="J8" s="173"/>
      <c r="K8" s="189" t="s">
        <v>3</v>
      </c>
      <c r="L8" s="190"/>
      <c r="M8" s="190"/>
      <c r="N8" s="190"/>
      <c r="O8" s="190"/>
      <c r="P8" s="190"/>
      <c r="Q8" s="190"/>
      <c r="R8" s="190"/>
      <c r="S8" s="190"/>
      <c r="T8" s="191"/>
      <c r="U8" s="209" t="s">
        <v>48</v>
      </c>
      <c r="V8" s="203"/>
      <c r="W8" s="208"/>
    </row>
    <row r="9" spans="2:23" ht="25.5" customHeight="1" x14ac:dyDescent="0.15">
      <c r="B9" s="171"/>
      <c r="C9" s="170"/>
      <c r="D9" s="212" t="s">
        <v>35</v>
      </c>
      <c r="E9" s="213"/>
      <c r="F9" s="213"/>
      <c r="G9" s="214"/>
      <c r="H9" s="215" t="s">
        <v>40</v>
      </c>
      <c r="I9" s="209"/>
      <c r="J9" s="193" t="s">
        <v>43</v>
      </c>
      <c r="K9" s="195" t="s">
        <v>11</v>
      </c>
      <c r="L9" s="196"/>
      <c r="M9" s="173"/>
      <c r="N9" s="205" t="s">
        <v>12</v>
      </c>
      <c r="O9" s="205"/>
      <c r="P9" s="205"/>
      <c r="Q9" s="205" t="s">
        <v>13</v>
      </c>
      <c r="R9" s="205"/>
      <c r="S9" s="205"/>
      <c r="T9" s="206" t="s">
        <v>47</v>
      </c>
      <c r="U9" s="210"/>
      <c r="V9" s="204"/>
      <c r="W9" s="208"/>
    </row>
    <row r="10" spans="2:23" ht="45" customHeight="1" x14ac:dyDescent="0.15">
      <c r="B10" s="171"/>
      <c r="C10" s="170"/>
      <c r="D10" s="67" t="s">
        <v>37</v>
      </c>
      <c r="E10" s="68" t="s">
        <v>36</v>
      </c>
      <c r="F10" s="68" t="s">
        <v>38</v>
      </c>
      <c r="G10" s="216" t="s">
        <v>41</v>
      </c>
      <c r="H10" s="69" t="s">
        <v>39</v>
      </c>
      <c r="I10" s="216" t="s">
        <v>42</v>
      </c>
      <c r="J10" s="194"/>
      <c r="K10" s="21" t="s">
        <v>18</v>
      </c>
      <c r="L10" s="57" t="s">
        <v>62</v>
      </c>
      <c r="M10" s="22" t="s">
        <v>45</v>
      </c>
      <c r="N10" s="23" t="s">
        <v>18</v>
      </c>
      <c r="O10" s="57" t="s">
        <v>63</v>
      </c>
      <c r="P10" s="22" t="s">
        <v>44</v>
      </c>
      <c r="Q10" s="42" t="s">
        <v>18</v>
      </c>
      <c r="R10" s="57" t="s">
        <v>64</v>
      </c>
      <c r="S10" s="22" t="s">
        <v>46</v>
      </c>
      <c r="T10" s="207"/>
      <c r="U10" s="211"/>
      <c r="V10" s="204"/>
      <c r="W10" s="52"/>
    </row>
    <row r="11" spans="2:23" ht="30" customHeight="1" thickBot="1" x14ac:dyDescent="0.2">
      <c r="B11" s="7" t="s">
        <v>4</v>
      </c>
      <c r="C11" s="8" t="s">
        <v>5</v>
      </c>
      <c r="D11" s="9" t="s">
        <v>9</v>
      </c>
      <c r="E11" s="43" t="s">
        <v>21</v>
      </c>
      <c r="F11" s="31"/>
      <c r="G11" s="217"/>
      <c r="H11" s="65" t="s">
        <v>21</v>
      </c>
      <c r="I11" s="217"/>
      <c r="J11" s="9" t="s">
        <v>6</v>
      </c>
      <c r="K11" s="48" t="s">
        <v>29</v>
      </c>
      <c r="L11" s="43" t="s">
        <v>17</v>
      </c>
      <c r="M11" s="58" t="s">
        <v>31</v>
      </c>
      <c r="N11" s="59" t="s">
        <v>28</v>
      </c>
      <c r="O11" s="43" t="s">
        <v>17</v>
      </c>
      <c r="P11" s="58" t="s">
        <v>32</v>
      </c>
      <c r="Q11" s="59" t="s">
        <v>30</v>
      </c>
      <c r="R11" s="43" t="s">
        <v>17</v>
      </c>
      <c r="S11" s="58" t="s">
        <v>33</v>
      </c>
      <c r="T11" s="119" t="s">
        <v>6</v>
      </c>
      <c r="U11" s="11" t="s">
        <v>6</v>
      </c>
      <c r="V11" s="43"/>
      <c r="W11" s="55"/>
    </row>
    <row r="12" spans="2:23" ht="20.100000000000001" customHeight="1" x14ac:dyDescent="0.15">
      <c r="B12" s="12" t="s">
        <v>15</v>
      </c>
      <c r="C12" s="72">
        <v>12</v>
      </c>
      <c r="D12" s="44">
        <v>2080</v>
      </c>
      <c r="E12" s="140"/>
      <c r="F12" s="174"/>
      <c r="G12" s="143">
        <f>TRUNC((D12*E12)/2,3)</f>
        <v>0</v>
      </c>
      <c r="H12" s="121"/>
      <c r="I12" s="145">
        <f>TRUNC(D12*H12,3)</f>
        <v>0</v>
      </c>
      <c r="J12" s="146">
        <f>SUM(G12,I12)</f>
        <v>0</v>
      </c>
      <c r="K12" s="25"/>
      <c r="L12" s="140"/>
      <c r="M12" s="150">
        <f>TRUNC(K12*L12,3)</f>
        <v>0</v>
      </c>
      <c r="N12" s="26"/>
      <c r="O12" s="140"/>
      <c r="P12" s="151">
        <f>TRUNC(N12*O12,3)</f>
        <v>0</v>
      </c>
      <c r="Q12" s="177"/>
      <c r="R12" s="180"/>
      <c r="S12" s="185">
        <f>Q12*R12</f>
        <v>0</v>
      </c>
      <c r="T12" s="156">
        <f>M12+P12+S12</f>
        <v>0</v>
      </c>
      <c r="U12" s="29">
        <f>INT(J12+T12)</f>
        <v>0</v>
      </c>
      <c r="V12" s="200"/>
      <c r="W12" s="202"/>
    </row>
    <row r="13" spans="2:23" ht="20.100000000000001" customHeight="1" x14ac:dyDescent="0.15">
      <c r="B13" s="197" t="s">
        <v>69</v>
      </c>
      <c r="C13" s="72">
        <v>1</v>
      </c>
      <c r="D13" s="44">
        <v>2080</v>
      </c>
      <c r="E13" s="141"/>
      <c r="F13" s="175"/>
      <c r="G13" s="143">
        <f>TRUNC((D13*E13)/2,3)</f>
        <v>0</v>
      </c>
      <c r="H13" s="122"/>
      <c r="I13" s="147">
        <f t="shared" ref="I13:I23" si="0">TRUNC(D13*H13,3)</f>
        <v>0</v>
      </c>
      <c r="J13" s="146">
        <f t="shared" ref="J13:J23" si="1">SUM(G13,I13)</f>
        <v>0</v>
      </c>
      <c r="K13" s="25"/>
      <c r="L13" s="141"/>
      <c r="M13" s="150">
        <f t="shared" ref="M13:M23" si="2">TRUNC(K13*L13,3)</f>
        <v>0</v>
      </c>
      <c r="N13" s="26"/>
      <c r="O13" s="141"/>
      <c r="P13" s="151">
        <f t="shared" ref="P13:P23" si="3">TRUNC(N13*O13,3)</f>
        <v>0</v>
      </c>
      <c r="Q13" s="178"/>
      <c r="R13" s="181"/>
      <c r="S13" s="186"/>
      <c r="T13" s="156">
        <f>M13+P13+S13</f>
        <v>0</v>
      </c>
      <c r="U13" s="29">
        <f t="shared" ref="U13:U23" si="4">INT(J13+T13)</f>
        <v>0</v>
      </c>
      <c r="V13" s="200"/>
      <c r="W13" s="202"/>
    </row>
    <row r="14" spans="2:23" ht="20.100000000000001" customHeight="1" x14ac:dyDescent="0.15">
      <c r="B14" s="198"/>
      <c r="C14" s="72">
        <v>2</v>
      </c>
      <c r="D14" s="44">
        <v>2080</v>
      </c>
      <c r="E14" s="141"/>
      <c r="F14" s="82" t="s">
        <v>14</v>
      </c>
      <c r="G14" s="143">
        <f>TRUNC(D14*E14*0.85,3)</f>
        <v>0</v>
      </c>
      <c r="H14" s="122"/>
      <c r="I14" s="147">
        <f t="shared" si="0"/>
        <v>0</v>
      </c>
      <c r="J14" s="146">
        <f>SUM(G14,I14)</f>
        <v>0</v>
      </c>
      <c r="K14" s="80">
        <v>337806</v>
      </c>
      <c r="L14" s="148"/>
      <c r="M14" s="150">
        <f>TRUNC(K14*L14,3)</f>
        <v>0</v>
      </c>
      <c r="N14" s="81">
        <v>377461</v>
      </c>
      <c r="O14" s="148"/>
      <c r="P14" s="151">
        <f t="shared" si="3"/>
        <v>0</v>
      </c>
      <c r="Q14" s="178"/>
      <c r="R14" s="181"/>
      <c r="S14" s="186"/>
      <c r="T14" s="156">
        <f>M14+P14+S14</f>
        <v>0</v>
      </c>
      <c r="U14" s="29">
        <f>INT(J14+T14)</f>
        <v>0</v>
      </c>
      <c r="V14" s="200"/>
      <c r="W14" s="202"/>
    </row>
    <row r="15" spans="2:23" ht="20.100000000000001" customHeight="1" x14ac:dyDescent="0.15">
      <c r="B15" s="198"/>
      <c r="C15" s="72">
        <v>3</v>
      </c>
      <c r="D15" s="44">
        <v>2080</v>
      </c>
      <c r="E15" s="141"/>
      <c r="F15" s="174"/>
      <c r="G15" s="143">
        <f t="shared" ref="G15:G21" si="5">TRUNC((D15*E15)/2,3)</f>
        <v>0</v>
      </c>
      <c r="H15" s="122"/>
      <c r="I15" s="147">
        <f t="shared" si="0"/>
        <v>0</v>
      </c>
      <c r="J15" s="146">
        <f t="shared" si="1"/>
        <v>0</v>
      </c>
      <c r="K15" s="25"/>
      <c r="L15" s="149"/>
      <c r="M15" s="150">
        <f t="shared" si="2"/>
        <v>0</v>
      </c>
      <c r="N15" s="26"/>
      <c r="O15" s="149"/>
      <c r="P15" s="151">
        <f t="shared" si="3"/>
        <v>0</v>
      </c>
      <c r="Q15" s="178"/>
      <c r="R15" s="181"/>
      <c r="S15" s="186"/>
      <c r="T15" s="156">
        <f t="shared" ref="T15:T22" si="6">M15+P15+S15</f>
        <v>0</v>
      </c>
      <c r="U15" s="29">
        <f t="shared" si="4"/>
        <v>0</v>
      </c>
      <c r="V15" s="200"/>
      <c r="W15" s="202"/>
    </row>
    <row r="16" spans="2:23" ht="20.100000000000001" customHeight="1" x14ac:dyDescent="0.15">
      <c r="B16" s="198"/>
      <c r="C16" s="72">
        <v>4</v>
      </c>
      <c r="D16" s="44">
        <v>2080</v>
      </c>
      <c r="E16" s="141"/>
      <c r="F16" s="176"/>
      <c r="G16" s="143">
        <f t="shared" si="5"/>
        <v>0</v>
      </c>
      <c r="H16" s="122"/>
      <c r="I16" s="147">
        <f t="shared" si="0"/>
        <v>0</v>
      </c>
      <c r="J16" s="146">
        <f t="shared" si="1"/>
        <v>0</v>
      </c>
      <c r="K16" s="25"/>
      <c r="L16" s="141"/>
      <c r="M16" s="150">
        <f t="shared" si="2"/>
        <v>0</v>
      </c>
      <c r="N16" s="26"/>
      <c r="O16" s="141"/>
      <c r="P16" s="151">
        <f t="shared" si="3"/>
        <v>0</v>
      </c>
      <c r="Q16" s="178"/>
      <c r="R16" s="181"/>
      <c r="S16" s="186"/>
      <c r="T16" s="156">
        <f t="shared" si="6"/>
        <v>0</v>
      </c>
      <c r="U16" s="29">
        <f t="shared" si="4"/>
        <v>0</v>
      </c>
      <c r="V16" s="200"/>
      <c r="W16" s="202"/>
    </row>
    <row r="17" spans="2:25" ht="20.100000000000001" customHeight="1" x14ac:dyDescent="0.15">
      <c r="B17" s="198"/>
      <c r="C17" s="72">
        <v>5</v>
      </c>
      <c r="D17" s="45">
        <v>2080</v>
      </c>
      <c r="E17" s="141"/>
      <c r="F17" s="176"/>
      <c r="G17" s="143">
        <f t="shared" si="5"/>
        <v>0</v>
      </c>
      <c r="H17" s="122"/>
      <c r="I17" s="147">
        <f t="shared" si="0"/>
        <v>0</v>
      </c>
      <c r="J17" s="146">
        <f t="shared" si="1"/>
        <v>0</v>
      </c>
      <c r="K17" s="27"/>
      <c r="L17" s="148"/>
      <c r="M17" s="150">
        <f t="shared" si="2"/>
        <v>0</v>
      </c>
      <c r="N17" s="28"/>
      <c r="O17" s="148"/>
      <c r="P17" s="151">
        <f t="shared" si="3"/>
        <v>0</v>
      </c>
      <c r="Q17" s="178"/>
      <c r="R17" s="181"/>
      <c r="S17" s="186"/>
      <c r="T17" s="156">
        <f t="shared" si="6"/>
        <v>0</v>
      </c>
      <c r="U17" s="29">
        <f t="shared" si="4"/>
        <v>0</v>
      </c>
      <c r="V17" s="200"/>
      <c r="W17" s="202"/>
    </row>
    <row r="18" spans="2:25" ht="20.100000000000001" customHeight="1" thickBot="1" x14ac:dyDescent="0.2">
      <c r="B18" s="198"/>
      <c r="C18" s="72">
        <v>6</v>
      </c>
      <c r="D18" s="45">
        <v>2080</v>
      </c>
      <c r="E18" s="141"/>
      <c r="F18" s="176"/>
      <c r="G18" s="143">
        <f t="shared" si="5"/>
        <v>0</v>
      </c>
      <c r="H18" s="122"/>
      <c r="I18" s="147">
        <f t="shared" si="0"/>
        <v>0</v>
      </c>
      <c r="J18" s="146">
        <f t="shared" si="1"/>
        <v>0</v>
      </c>
      <c r="K18" s="27"/>
      <c r="L18" s="149"/>
      <c r="M18" s="150">
        <f t="shared" si="2"/>
        <v>0</v>
      </c>
      <c r="N18" s="28"/>
      <c r="O18" s="149"/>
      <c r="P18" s="151">
        <f t="shared" si="3"/>
        <v>0</v>
      </c>
      <c r="Q18" s="179"/>
      <c r="R18" s="182"/>
      <c r="S18" s="187"/>
      <c r="T18" s="156">
        <f t="shared" si="6"/>
        <v>0</v>
      </c>
      <c r="U18" s="29">
        <f t="shared" si="4"/>
        <v>0</v>
      </c>
      <c r="V18" s="200"/>
      <c r="W18" s="202"/>
    </row>
    <row r="19" spans="2:25" ht="20.100000000000001" customHeight="1" x14ac:dyDescent="0.15">
      <c r="B19" s="198"/>
      <c r="C19" s="72">
        <v>7</v>
      </c>
      <c r="D19" s="45">
        <v>2080</v>
      </c>
      <c r="E19" s="141"/>
      <c r="F19" s="176"/>
      <c r="G19" s="143">
        <f t="shared" si="5"/>
        <v>0</v>
      </c>
      <c r="H19" s="122"/>
      <c r="I19" s="147">
        <f t="shared" si="0"/>
        <v>0</v>
      </c>
      <c r="J19" s="146">
        <f t="shared" si="1"/>
        <v>0</v>
      </c>
      <c r="K19" s="27"/>
      <c r="L19" s="148"/>
      <c r="M19" s="150">
        <f t="shared" si="2"/>
        <v>0</v>
      </c>
      <c r="N19" s="28"/>
      <c r="O19" s="148"/>
      <c r="P19" s="151">
        <f t="shared" si="3"/>
        <v>0</v>
      </c>
      <c r="Q19" s="123"/>
      <c r="R19" s="152"/>
      <c r="S19" s="153">
        <f>TRUNC(Q19*R19,3)</f>
        <v>0</v>
      </c>
      <c r="T19" s="156">
        <f t="shared" si="6"/>
        <v>0</v>
      </c>
      <c r="U19" s="29">
        <f t="shared" si="4"/>
        <v>0</v>
      </c>
      <c r="V19" s="200"/>
      <c r="W19" s="202"/>
    </row>
    <row r="20" spans="2:25" ht="20.100000000000001" customHeight="1" x14ac:dyDescent="0.15">
      <c r="B20" s="198"/>
      <c r="C20" s="72">
        <v>8</v>
      </c>
      <c r="D20" s="45">
        <v>2080</v>
      </c>
      <c r="E20" s="141"/>
      <c r="F20" s="176"/>
      <c r="G20" s="143">
        <f t="shared" si="5"/>
        <v>0</v>
      </c>
      <c r="H20" s="122"/>
      <c r="I20" s="147">
        <f t="shared" si="0"/>
        <v>0</v>
      </c>
      <c r="J20" s="146">
        <f t="shared" si="1"/>
        <v>0</v>
      </c>
      <c r="K20" s="27"/>
      <c r="L20" s="149"/>
      <c r="M20" s="150">
        <f t="shared" si="2"/>
        <v>0</v>
      </c>
      <c r="N20" s="28"/>
      <c r="O20" s="149"/>
      <c r="P20" s="151">
        <f t="shared" si="3"/>
        <v>0</v>
      </c>
      <c r="Q20" s="123"/>
      <c r="R20" s="154"/>
      <c r="S20" s="153">
        <f t="shared" ref="S20:S21" si="7">TRUNC(Q20*R20,3)</f>
        <v>0</v>
      </c>
      <c r="T20" s="156">
        <f t="shared" si="6"/>
        <v>0</v>
      </c>
      <c r="U20" s="29">
        <f t="shared" si="4"/>
        <v>0</v>
      </c>
      <c r="V20" s="200"/>
      <c r="W20" s="202"/>
    </row>
    <row r="21" spans="2:25" ht="20.100000000000001" customHeight="1" thickBot="1" x14ac:dyDescent="0.2">
      <c r="B21" s="198"/>
      <c r="C21" s="72">
        <v>9</v>
      </c>
      <c r="D21" s="44">
        <v>2080</v>
      </c>
      <c r="E21" s="141"/>
      <c r="F21" s="176"/>
      <c r="G21" s="143">
        <f t="shared" si="5"/>
        <v>0</v>
      </c>
      <c r="H21" s="122"/>
      <c r="I21" s="147">
        <f t="shared" si="0"/>
        <v>0</v>
      </c>
      <c r="J21" s="146">
        <f t="shared" si="1"/>
        <v>0</v>
      </c>
      <c r="K21" s="25"/>
      <c r="L21" s="148"/>
      <c r="M21" s="150">
        <f t="shared" si="2"/>
        <v>0</v>
      </c>
      <c r="N21" s="26"/>
      <c r="O21" s="148"/>
      <c r="P21" s="151">
        <f t="shared" si="3"/>
        <v>0</v>
      </c>
      <c r="Q21" s="124"/>
      <c r="R21" s="155"/>
      <c r="S21" s="153">
        <f t="shared" si="7"/>
        <v>0</v>
      </c>
      <c r="T21" s="156">
        <f t="shared" si="6"/>
        <v>0</v>
      </c>
      <c r="U21" s="29">
        <f t="shared" si="4"/>
        <v>0</v>
      </c>
      <c r="V21" s="200"/>
      <c r="W21" s="202"/>
      <c r="Y21" s="14"/>
    </row>
    <row r="22" spans="2:25" ht="20.100000000000001" customHeight="1" x14ac:dyDescent="0.15">
      <c r="B22" s="198"/>
      <c r="C22" s="72">
        <v>10</v>
      </c>
      <c r="D22" s="44">
        <v>2080</v>
      </c>
      <c r="E22" s="141"/>
      <c r="F22" s="82" t="s">
        <v>14</v>
      </c>
      <c r="G22" s="143">
        <f>TRUNC(D22*E22*0.85,3)</f>
        <v>0</v>
      </c>
      <c r="H22" s="122"/>
      <c r="I22" s="147">
        <f t="shared" si="0"/>
        <v>0</v>
      </c>
      <c r="J22" s="146">
        <f t="shared" si="1"/>
        <v>0</v>
      </c>
      <c r="K22" s="25">
        <v>85463</v>
      </c>
      <c r="L22" s="149"/>
      <c r="M22" s="150">
        <f t="shared" si="2"/>
        <v>0</v>
      </c>
      <c r="N22" s="26">
        <v>98585</v>
      </c>
      <c r="O22" s="149"/>
      <c r="P22" s="151">
        <f t="shared" si="3"/>
        <v>0</v>
      </c>
      <c r="Q22" s="180"/>
      <c r="R22" s="183"/>
      <c r="S22" s="185">
        <f t="shared" ref="S22" si="8">Q22*R22</f>
        <v>0</v>
      </c>
      <c r="T22" s="156">
        <f t="shared" si="6"/>
        <v>0</v>
      </c>
      <c r="U22" s="29">
        <f t="shared" si="4"/>
        <v>0</v>
      </c>
      <c r="V22" s="200"/>
      <c r="W22" s="202"/>
    </row>
    <row r="23" spans="2:25" ht="20.100000000000001" customHeight="1" thickBot="1" x14ac:dyDescent="0.2">
      <c r="B23" s="199"/>
      <c r="C23" s="72">
        <v>11</v>
      </c>
      <c r="D23" s="46">
        <v>2080</v>
      </c>
      <c r="E23" s="158"/>
      <c r="F23" s="83"/>
      <c r="G23" s="144">
        <f>TRUNC((D23*E23)/2,3)</f>
        <v>0</v>
      </c>
      <c r="H23" s="120"/>
      <c r="I23" s="157">
        <f t="shared" si="0"/>
        <v>0</v>
      </c>
      <c r="J23" s="146">
        <f t="shared" si="1"/>
        <v>0</v>
      </c>
      <c r="K23" s="25"/>
      <c r="L23" s="142"/>
      <c r="M23" s="150">
        <f t="shared" si="2"/>
        <v>0</v>
      </c>
      <c r="N23" s="26"/>
      <c r="O23" s="142"/>
      <c r="P23" s="151">
        <f t="shared" si="3"/>
        <v>0</v>
      </c>
      <c r="Q23" s="184"/>
      <c r="R23" s="184"/>
      <c r="S23" s="188"/>
      <c r="T23" s="156">
        <f>M23+P23+S23</f>
        <v>0</v>
      </c>
      <c r="U23" s="50">
        <f t="shared" si="4"/>
        <v>0</v>
      </c>
      <c r="V23" s="201"/>
      <c r="W23" s="202"/>
    </row>
    <row r="24" spans="2:25" ht="34.5" customHeight="1" thickTop="1" thickBot="1" x14ac:dyDescent="0.2">
      <c r="B24" s="15" t="s">
        <v>8</v>
      </c>
      <c r="C24" s="16"/>
      <c r="D24" s="17"/>
      <c r="E24" s="47"/>
      <c r="F24" s="24"/>
      <c r="G24" s="47"/>
      <c r="H24" s="66"/>
      <c r="I24" s="47"/>
      <c r="J24" s="18"/>
      <c r="K24" s="30">
        <f>SUM(K12:K23)</f>
        <v>423269</v>
      </c>
      <c r="L24" s="47"/>
      <c r="M24" s="19"/>
      <c r="N24" s="30">
        <f>SUM(N12:N23)</f>
        <v>476046</v>
      </c>
      <c r="O24" s="47"/>
      <c r="P24" s="19"/>
      <c r="Q24" s="30">
        <f>SUM(Q12:Q23)</f>
        <v>0</v>
      </c>
      <c r="R24" s="47"/>
      <c r="S24" s="19"/>
      <c r="T24" s="49"/>
      <c r="U24" s="74">
        <f>SUM(U12:U23)</f>
        <v>0</v>
      </c>
      <c r="V24" s="56" t="s">
        <v>59</v>
      </c>
      <c r="W24" s="54"/>
    </row>
    <row r="25" spans="2:25" ht="16.5" customHeight="1" x14ac:dyDescent="0.15">
      <c r="B25" s="108"/>
      <c r="C25" s="109"/>
      <c r="D25" s="110"/>
      <c r="E25" s="110"/>
      <c r="F25" s="110"/>
      <c r="G25" s="110"/>
      <c r="H25" s="110"/>
      <c r="I25" s="110"/>
      <c r="J25" s="111"/>
      <c r="K25" s="112"/>
      <c r="L25" s="110"/>
      <c r="M25" s="111"/>
      <c r="N25" s="112"/>
      <c r="O25" s="110"/>
      <c r="P25" s="111"/>
      <c r="Q25" s="112"/>
      <c r="R25" s="110"/>
      <c r="S25" s="111"/>
      <c r="T25" s="111"/>
      <c r="U25" s="113"/>
      <c r="V25" s="114"/>
      <c r="W25" s="115"/>
    </row>
    <row r="26" spans="2:25" ht="16.5" customHeight="1" x14ac:dyDescent="0.15">
      <c r="B26" s="108"/>
      <c r="C26" s="109"/>
      <c r="D26" s="110"/>
      <c r="E26" s="110"/>
      <c r="F26" s="110"/>
      <c r="G26" s="110"/>
      <c r="H26" s="110"/>
      <c r="I26" s="110"/>
      <c r="J26" s="111"/>
      <c r="K26" s="112"/>
      <c r="L26" s="110"/>
      <c r="M26" s="111"/>
      <c r="N26" s="112"/>
      <c r="O26" s="110"/>
      <c r="P26" s="111"/>
      <c r="Q26" s="112"/>
      <c r="R26" s="110"/>
      <c r="S26" s="111"/>
      <c r="T26" s="111"/>
      <c r="U26" s="113"/>
      <c r="V26" s="117"/>
      <c r="W26" s="115"/>
    </row>
    <row r="27" spans="2:25" ht="15.75" customHeight="1" x14ac:dyDescent="0.15">
      <c r="B27" s="20"/>
      <c r="V27" s="116"/>
      <c r="W27" s="53"/>
      <c r="Y27" s="35"/>
    </row>
    <row r="28" spans="2:25" s="1" customFormat="1" ht="13.5" customHeight="1" x14ac:dyDescent="0.15">
      <c r="C28" s="103" t="s">
        <v>0</v>
      </c>
      <c r="P28" s="36"/>
    </row>
    <row r="29" spans="2:25" s="78" customFormat="1" ht="18" customHeight="1" x14ac:dyDescent="0.15">
      <c r="D29" s="103" t="s">
        <v>20</v>
      </c>
      <c r="E29" s="98"/>
      <c r="F29" s="98"/>
      <c r="G29" s="98"/>
      <c r="H29" s="98"/>
      <c r="O29" s="99"/>
    </row>
    <row r="30" spans="2:25" s="78" customFormat="1" ht="18" customHeight="1" x14ac:dyDescent="0.15">
      <c r="D30" s="103" t="s">
        <v>80</v>
      </c>
      <c r="E30" s="100"/>
      <c r="F30" s="100"/>
      <c r="G30" s="100"/>
      <c r="H30" s="100"/>
      <c r="O30" s="101"/>
    </row>
    <row r="31" spans="2:25" s="78" customFormat="1" ht="21" customHeight="1" x14ac:dyDescent="0.15">
      <c r="C31" s="103"/>
      <c r="D31" s="103" t="s">
        <v>81</v>
      </c>
      <c r="E31" s="105"/>
      <c r="F31" s="105"/>
      <c r="G31" s="105"/>
      <c r="H31" s="105"/>
      <c r="I31" s="105"/>
      <c r="J31" s="105"/>
      <c r="K31" s="105"/>
      <c r="L31" s="105"/>
      <c r="M31" s="100"/>
      <c r="X31" s="101"/>
    </row>
    <row r="32" spans="2:25" s="78" customFormat="1" ht="18" customHeight="1" x14ac:dyDescent="0.15">
      <c r="D32" s="103" t="s">
        <v>67</v>
      </c>
      <c r="E32" s="100"/>
      <c r="F32" s="100"/>
      <c r="G32" s="100"/>
      <c r="H32" s="100"/>
    </row>
    <row r="33" spans="2:18" s="78" customFormat="1" ht="18" customHeight="1" x14ac:dyDescent="0.15">
      <c r="D33" s="103" t="s">
        <v>71</v>
      </c>
      <c r="E33" s="100"/>
      <c r="F33" s="100"/>
      <c r="G33" s="100"/>
      <c r="H33" s="100"/>
    </row>
    <row r="34" spans="2:18" s="78" customFormat="1" ht="21" customHeight="1" x14ac:dyDescent="0.15">
      <c r="D34" s="96" t="s">
        <v>65</v>
      </c>
      <c r="E34" s="79"/>
      <c r="F34" s="79"/>
      <c r="G34" s="79"/>
      <c r="H34" s="79"/>
    </row>
    <row r="35" spans="2:18" s="102" customFormat="1" ht="18.75" customHeight="1" x14ac:dyDescent="0.15">
      <c r="D35" s="96" t="s">
        <v>76</v>
      </c>
      <c r="E35" s="79"/>
      <c r="F35" s="79"/>
      <c r="G35" s="79"/>
      <c r="H35" s="79"/>
    </row>
    <row r="36" spans="2:18" s="102" customFormat="1" ht="21" customHeight="1" x14ac:dyDescent="0.15">
      <c r="D36" s="96" t="s">
        <v>66</v>
      </c>
      <c r="E36" s="97"/>
      <c r="F36" s="97"/>
      <c r="G36" s="97"/>
      <c r="H36" s="97"/>
      <c r="I36" s="97"/>
      <c r="J36" s="97"/>
      <c r="K36" s="97"/>
      <c r="L36" s="97"/>
      <c r="M36" s="79"/>
    </row>
    <row r="37" spans="2:18" s="1" customFormat="1" ht="18" customHeight="1" x14ac:dyDescent="0.15">
      <c r="C37" s="2"/>
      <c r="D37" s="61"/>
      <c r="E37" s="61"/>
      <c r="F37" s="61"/>
      <c r="G37" s="61"/>
      <c r="H37" s="61"/>
      <c r="I37" s="61"/>
      <c r="J37" s="61"/>
      <c r="K37" s="61"/>
      <c r="L37" s="61"/>
    </row>
    <row r="38" spans="2:18" s="1" customFormat="1" ht="18" customHeight="1" x14ac:dyDescent="0.15">
      <c r="C38" s="2"/>
      <c r="D38" s="61"/>
      <c r="E38" s="61"/>
      <c r="F38" s="61"/>
      <c r="G38" s="61"/>
      <c r="H38" s="61"/>
      <c r="I38" s="61"/>
      <c r="J38" s="61"/>
      <c r="K38" s="61"/>
      <c r="L38" s="61"/>
    </row>
    <row r="39" spans="2:18" s="1" customFormat="1" ht="18" customHeight="1" x14ac:dyDescent="0.15">
      <c r="C39" s="2"/>
      <c r="D39" s="61"/>
      <c r="E39" s="61"/>
      <c r="F39" s="61"/>
      <c r="G39" s="61"/>
      <c r="H39" s="61"/>
      <c r="I39" s="61"/>
      <c r="J39" s="61"/>
      <c r="K39" s="61"/>
      <c r="L39" s="61"/>
    </row>
    <row r="40" spans="2:18" s="60" customFormat="1" ht="20.100000000000001" customHeight="1" x14ac:dyDescent="0.15"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Q40" s="34"/>
      <c r="R40" s="70"/>
    </row>
    <row r="41" spans="2:18" s="60" customFormat="1" ht="20.100000000000001" customHeight="1" x14ac:dyDescent="0.15"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</row>
    <row r="42" spans="2:18" s="60" customFormat="1" ht="20.100000000000001" customHeight="1" x14ac:dyDescent="0.15"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</row>
    <row r="43" spans="2:18" s="60" customFormat="1" ht="20.100000000000001" customHeight="1" x14ac:dyDescent="0.15"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</row>
    <row r="44" spans="2:18" ht="14.25" x14ac:dyDescent="0.15">
      <c r="C44" s="14"/>
    </row>
  </sheetData>
  <sheetProtection algorithmName="SHA-512" hashValue="xOE+AwJz45I0axKvU0wxGmhvl6i/HC+hMSiiOCi7NcEZ1uoMVki0fXrXzWPWuNaklRDa1g/A5Kn9izjP3yRfGw==" saltValue="nqHIg3V34WVbeXHj8Q81Hw==" spinCount="100000" sheet="1" selectLockedCells="1"/>
  <mergeCells count="29">
    <mergeCell ref="B13:B23"/>
    <mergeCell ref="V12:V23"/>
    <mergeCell ref="W12:W23"/>
    <mergeCell ref="V8:V10"/>
    <mergeCell ref="Q9:S9"/>
    <mergeCell ref="T9:T10"/>
    <mergeCell ref="W8:W9"/>
    <mergeCell ref="U8:U10"/>
    <mergeCell ref="N9:P9"/>
    <mergeCell ref="D9:G9"/>
    <mergeCell ref="H9:I9"/>
    <mergeCell ref="G10:G11"/>
    <mergeCell ref="I10:I11"/>
    <mergeCell ref="B40:N43"/>
    <mergeCell ref="S4:T4"/>
    <mergeCell ref="B8:C10"/>
    <mergeCell ref="D8:J8"/>
    <mergeCell ref="F12:F13"/>
    <mergeCell ref="F15:F21"/>
    <mergeCell ref="Q12:Q18"/>
    <mergeCell ref="R12:R18"/>
    <mergeCell ref="R22:R23"/>
    <mergeCell ref="Q22:Q23"/>
    <mergeCell ref="S12:S18"/>
    <mergeCell ref="S22:S23"/>
    <mergeCell ref="K8:T8"/>
    <mergeCell ref="K4:N4"/>
    <mergeCell ref="J9:J10"/>
    <mergeCell ref="K9:M9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6"/>
  <sheetViews>
    <sheetView showGridLines="0" showZeros="0" view="pageBreakPreview" topLeftCell="B7" zoomScaleNormal="75" zoomScaleSheetLayoutView="100" workbookViewId="0">
      <selection activeCell="F11" sqref="F11"/>
    </sheetView>
  </sheetViews>
  <sheetFormatPr defaultRowHeight="13.5" x14ac:dyDescent="0.15"/>
  <cols>
    <col min="1" max="1" width="2.375" style="2" customWidth="1"/>
    <col min="2" max="2" width="2.5" style="2" customWidth="1"/>
    <col min="3" max="3" width="4.75" style="2" customWidth="1"/>
    <col min="4" max="4" width="6.375" style="2" customWidth="1"/>
    <col min="5" max="5" width="10.625" style="2" customWidth="1"/>
    <col min="6" max="6" width="11.875" style="2" customWidth="1"/>
    <col min="7" max="7" width="7.875" style="2" customWidth="1"/>
    <col min="8" max="8" width="12.625" style="2" customWidth="1"/>
    <col min="9" max="9" width="10.625" style="2" customWidth="1"/>
    <col min="10" max="10" width="14.75" style="2" customWidth="1"/>
    <col min="11" max="11" width="16.25" style="2" customWidth="1"/>
    <col min="12" max="12" width="19.375" style="2" customWidth="1"/>
    <col min="13" max="14" width="18.625" style="2" customWidth="1"/>
    <col min="15" max="15" width="3.5" style="2" customWidth="1"/>
    <col min="16" max="16" width="10" style="2" customWidth="1"/>
    <col min="17" max="17" width="9" style="2"/>
    <col min="18" max="19" width="10.625" style="2" customWidth="1"/>
    <col min="20" max="16384" width="9" style="2"/>
  </cols>
  <sheetData>
    <row r="1" spans="3:14" ht="15.75" customHeight="1" x14ac:dyDescent="0.2">
      <c r="C1" s="106" t="s">
        <v>34</v>
      </c>
    </row>
    <row r="2" spans="3:14" ht="17.25" x14ac:dyDescent="0.2">
      <c r="C2" s="3"/>
      <c r="D2" s="4"/>
      <c r="E2" s="4"/>
      <c r="F2" s="4"/>
      <c r="J2" s="4"/>
    </row>
    <row r="3" spans="3:14" ht="17.25" x14ac:dyDescent="0.2">
      <c r="C3" s="5"/>
      <c r="D3" s="4"/>
      <c r="E3" s="4"/>
      <c r="F3" s="4"/>
      <c r="G3" s="192" t="s">
        <v>57</v>
      </c>
      <c r="H3" s="192"/>
      <c r="I3" s="192"/>
      <c r="J3" s="192"/>
      <c r="K3" s="192"/>
      <c r="L3" s="128"/>
      <c r="M3" s="63"/>
    </row>
    <row r="4" spans="3:14" ht="17.25" customHeight="1" x14ac:dyDescent="0.2">
      <c r="C4" s="5"/>
      <c r="D4" s="4"/>
      <c r="E4" s="4"/>
      <c r="F4" s="4"/>
      <c r="J4" s="4"/>
      <c r="K4" s="221"/>
      <c r="L4" s="128"/>
      <c r="M4" s="63"/>
    </row>
    <row r="5" spans="3:14" ht="17.25" x14ac:dyDescent="0.2">
      <c r="C5" s="5"/>
      <c r="D5" s="4"/>
      <c r="E5" s="4"/>
      <c r="F5" s="4"/>
      <c r="J5" s="4"/>
      <c r="K5" s="221"/>
      <c r="L5" s="128"/>
      <c r="M5" s="63"/>
    </row>
    <row r="6" spans="3:14" ht="17.25" x14ac:dyDescent="0.2">
      <c r="C6" s="3" t="s">
        <v>74</v>
      </c>
      <c r="D6" s="4"/>
      <c r="E6" s="4"/>
      <c r="F6" s="4"/>
      <c r="J6" s="4"/>
      <c r="N6" s="51"/>
    </row>
    <row r="7" spans="3:14" ht="27" customHeight="1" x14ac:dyDescent="0.15">
      <c r="C7" s="169" t="s">
        <v>1</v>
      </c>
      <c r="D7" s="170"/>
      <c r="E7" s="172" t="s">
        <v>2</v>
      </c>
      <c r="F7" s="172"/>
      <c r="G7" s="172"/>
      <c r="H7" s="173"/>
      <c r="I7" s="189" t="s">
        <v>55</v>
      </c>
      <c r="J7" s="190"/>
      <c r="K7" s="190"/>
      <c r="L7" s="220" t="s">
        <v>54</v>
      </c>
      <c r="M7" s="203"/>
      <c r="N7" s="208"/>
    </row>
    <row r="8" spans="3:14" ht="25.5" customHeight="1" x14ac:dyDescent="0.15">
      <c r="C8" s="171"/>
      <c r="D8" s="170"/>
      <c r="E8" s="212" t="s">
        <v>16</v>
      </c>
      <c r="F8" s="216" t="s">
        <v>36</v>
      </c>
      <c r="G8" s="216" t="s">
        <v>68</v>
      </c>
      <c r="H8" s="193" t="s">
        <v>19</v>
      </c>
      <c r="I8" s="224" t="s">
        <v>51</v>
      </c>
      <c r="J8" s="216" t="s">
        <v>58</v>
      </c>
      <c r="K8" s="212" t="s">
        <v>53</v>
      </c>
      <c r="L8" s="172"/>
      <c r="M8" s="204"/>
      <c r="N8" s="208"/>
    </row>
    <row r="9" spans="3:14" ht="30" customHeight="1" x14ac:dyDescent="0.15">
      <c r="C9" s="171"/>
      <c r="D9" s="170"/>
      <c r="E9" s="222"/>
      <c r="F9" s="218"/>
      <c r="G9" s="223"/>
      <c r="H9" s="194"/>
      <c r="I9" s="225"/>
      <c r="J9" s="218"/>
      <c r="K9" s="219"/>
      <c r="L9" s="205"/>
      <c r="M9" s="204"/>
      <c r="N9" s="52"/>
    </row>
    <row r="10" spans="3:14" ht="30" customHeight="1" thickBot="1" x14ac:dyDescent="0.2">
      <c r="C10" s="125" t="s">
        <v>4</v>
      </c>
      <c r="D10" s="126" t="s">
        <v>5</v>
      </c>
      <c r="E10" s="9" t="s">
        <v>9</v>
      </c>
      <c r="F10" s="43" t="s">
        <v>21</v>
      </c>
      <c r="G10" s="31"/>
      <c r="H10" s="10" t="s">
        <v>6</v>
      </c>
      <c r="I10" s="84" t="s">
        <v>50</v>
      </c>
      <c r="J10" s="43" t="s">
        <v>17</v>
      </c>
      <c r="K10" s="58" t="s">
        <v>52</v>
      </c>
      <c r="L10" s="87" t="s">
        <v>6</v>
      </c>
      <c r="M10" s="43"/>
      <c r="N10" s="55"/>
    </row>
    <row r="11" spans="3:14" ht="20.100000000000001" customHeight="1" x14ac:dyDescent="0.2">
      <c r="C11" s="129" t="s">
        <v>15</v>
      </c>
      <c r="D11" s="13">
        <v>12</v>
      </c>
      <c r="E11" s="44">
        <v>186</v>
      </c>
      <c r="F11" s="159"/>
      <c r="G11" s="226" t="s">
        <v>7</v>
      </c>
      <c r="H11" s="156">
        <f>TRUNC((E11*F11)*0.85,3)</f>
        <v>0</v>
      </c>
      <c r="I11" s="85">
        <v>27237</v>
      </c>
      <c r="J11" s="159"/>
      <c r="K11" s="162">
        <f>TRUNC(I11*J11,3)</f>
        <v>0</v>
      </c>
      <c r="L11" s="29">
        <f>INT(H11+K11)</f>
        <v>0</v>
      </c>
      <c r="M11" s="200"/>
      <c r="N11" s="202"/>
    </row>
    <row r="12" spans="3:14" ht="20.100000000000001" customHeight="1" x14ac:dyDescent="0.2">
      <c r="C12" s="197" t="s">
        <v>69</v>
      </c>
      <c r="D12" s="13">
        <v>1</v>
      </c>
      <c r="E12" s="44">
        <v>186</v>
      </c>
      <c r="F12" s="160"/>
      <c r="G12" s="227"/>
      <c r="H12" s="156">
        <f t="shared" ref="H12:H14" si="0">TRUNC((E12*F12)*0.85,3)</f>
        <v>0</v>
      </c>
      <c r="I12" s="85">
        <v>27566</v>
      </c>
      <c r="J12" s="160"/>
      <c r="K12" s="162">
        <f t="shared" ref="K12:K14" si="1">TRUNC(I12*J12,3)</f>
        <v>0</v>
      </c>
      <c r="L12" s="29">
        <f t="shared" ref="L12:L14" si="2">INT(H12+K12)</f>
        <v>0</v>
      </c>
      <c r="M12" s="200"/>
      <c r="N12" s="202"/>
    </row>
    <row r="13" spans="3:14" ht="20.100000000000001" customHeight="1" x14ac:dyDescent="0.2">
      <c r="C13" s="198"/>
      <c r="D13" s="13">
        <v>2</v>
      </c>
      <c r="E13" s="44">
        <v>186</v>
      </c>
      <c r="F13" s="160"/>
      <c r="G13" s="227"/>
      <c r="H13" s="156">
        <f t="shared" si="0"/>
        <v>0</v>
      </c>
      <c r="I13" s="85">
        <v>24164</v>
      </c>
      <c r="J13" s="160"/>
      <c r="K13" s="162">
        <f t="shared" si="1"/>
        <v>0</v>
      </c>
      <c r="L13" s="29">
        <f t="shared" si="2"/>
        <v>0</v>
      </c>
      <c r="M13" s="200"/>
      <c r="N13" s="202"/>
    </row>
    <row r="14" spans="3:14" ht="20.100000000000001" customHeight="1" thickBot="1" x14ac:dyDescent="0.25">
      <c r="C14" s="199"/>
      <c r="D14" s="13">
        <v>3</v>
      </c>
      <c r="E14" s="44">
        <v>186</v>
      </c>
      <c r="F14" s="161"/>
      <c r="G14" s="227"/>
      <c r="H14" s="156">
        <f t="shared" si="0"/>
        <v>0</v>
      </c>
      <c r="I14" s="85">
        <v>24777</v>
      </c>
      <c r="J14" s="161"/>
      <c r="K14" s="162">
        <f t="shared" si="1"/>
        <v>0</v>
      </c>
      <c r="L14" s="29">
        <f t="shared" si="2"/>
        <v>0</v>
      </c>
      <c r="M14" s="200"/>
      <c r="N14" s="202"/>
    </row>
    <row r="15" spans="3:14" ht="47.25" customHeight="1" thickTop="1" thickBot="1" x14ac:dyDescent="0.2">
      <c r="C15" s="15" t="s">
        <v>8</v>
      </c>
      <c r="D15" s="16"/>
      <c r="E15" s="17"/>
      <c r="F15" s="127"/>
      <c r="G15" s="24"/>
      <c r="H15" s="18"/>
      <c r="I15" s="30">
        <f>SUM(I11:I14)</f>
        <v>103744</v>
      </c>
      <c r="J15" s="127"/>
      <c r="K15" s="19"/>
      <c r="L15" s="74">
        <f>SUM(L11:L14)</f>
        <v>0</v>
      </c>
      <c r="M15" s="56" t="s">
        <v>60</v>
      </c>
      <c r="N15" s="54"/>
    </row>
    <row r="16" spans="3:14" ht="15.75" customHeight="1" x14ac:dyDescent="0.15">
      <c r="C16" s="108"/>
      <c r="D16" s="109"/>
      <c r="E16" s="110"/>
      <c r="F16" s="110"/>
      <c r="G16" s="110"/>
      <c r="H16" s="111"/>
      <c r="I16" s="112"/>
      <c r="J16" s="110"/>
      <c r="K16" s="111"/>
      <c r="L16" s="113"/>
      <c r="M16" s="114"/>
      <c r="N16" s="115"/>
    </row>
    <row r="17" spans="3:25" ht="20.100000000000001" customHeight="1" x14ac:dyDescent="0.15">
      <c r="C17" s="20"/>
      <c r="M17" s="116"/>
      <c r="N17" s="53"/>
      <c r="P17" s="35"/>
    </row>
    <row r="18" spans="3:25" s="1" customFormat="1" ht="13.5" customHeight="1" x14ac:dyDescent="0.15">
      <c r="C18" s="103" t="s">
        <v>0</v>
      </c>
      <c r="P18" s="36"/>
    </row>
    <row r="19" spans="3:25" s="78" customFormat="1" ht="21" customHeight="1" x14ac:dyDescent="0.15">
      <c r="D19" s="103" t="s">
        <v>20</v>
      </c>
      <c r="E19" s="104"/>
      <c r="F19" s="104"/>
      <c r="G19" s="104"/>
      <c r="H19" s="104"/>
      <c r="I19" s="104"/>
      <c r="J19" s="104"/>
      <c r="K19" s="104"/>
      <c r="L19" s="104"/>
      <c r="M19" s="104"/>
      <c r="N19" s="98"/>
      <c r="Y19" s="99"/>
    </row>
    <row r="20" spans="3:25" s="78" customFormat="1" ht="21" customHeight="1" x14ac:dyDescent="0.15">
      <c r="D20" s="103" t="s">
        <v>82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0"/>
      <c r="Y20" s="101"/>
    </row>
    <row r="21" spans="3:25" s="78" customFormat="1" ht="21" customHeight="1" x14ac:dyDescent="0.15">
      <c r="D21" s="103" t="s">
        <v>81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0"/>
      <c r="Y21" s="101"/>
    </row>
    <row r="22" spans="3:25" s="78" customFormat="1" ht="21" customHeight="1" x14ac:dyDescent="0.15">
      <c r="D22" s="103" t="s">
        <v>83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0"/>
    </row>
    <row r="23" spans="3:25" s="78" customFormat="1" ht="21" customHeight="1" x14ac:dyDescent="0.15">
      <c r="D23" s="103" t="s">
        <v>71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0"/>
    </row>
    <row r="24" spans="3:25" s="78" customFormat="1" ht="21" customHeight="1" x14ac:dyDescent="0.15">
      <c r="D24" s="96" t="s">
        <v>65</v>
      </c>
      <c r="E24" s="97"/>
      <c r="F24" s="97"/>
      <c r="G24" s="97"/>
      <c r="H24" s="97"/>
      <c r="I24" s="97"/>
      <c r="J24" s="97"/>
      <c r="K24" s="97"/>
      <c r="L24" s="97"/>
      <c r="M24" s="97"/>
      <c r="N24" s="79"/>
    </row>
    <row r="25" spans="3:25" s="102" customFormat="1" ht="21" customHeight="1" x14ac:dyDescent="0.15">
      <c r="D25" s="96" t="s">
        <v>77</v>
      </c>
      <c r="E25" s="97"/>
      <c r="F25" s="97"/>
      <c r="G25" s="97"/>
      <c r="H25" s="97"/>
      <c r="I25" s="97"/>
      <c r="J25" s="97"/>
      <c r="K25" s="97"/>
      <c r="L25" s="97"/>
      <c r="M25" s="97"/>
      <c r="N25" s="79"/>
    </row>
    <row r="26" spans="3:25" ht="14.25" x14ac:dyDescent="0.15">
      <c r="D26" s="14"/>
    </row>
  </sheetData>
  <sheetProtection algorithmName="SHA-512" hashValue="indUijv558tOfaS1E75KoKf7hKgg53kduHkqXRC5NTHFpHMcGNXV1xQA17BdKWJyabrZvAO/1h3B3vcp2pPhPw==" saltValue="+3aUTDNx0vdaMWly+tvcyQ==" spinCount="100000" sheet="1" selectLockedCells="1"/>
  <mergeCells count="19">
    <mergeCell ref="C12:C14"/>
    <mergeCell ref="K4:K5"/>
    <mergeCell ref="C7:D9"/>
    <mergeCell ref="E7:H7"/>
    <mergeCell ref="I7:K7"/>
    <mergeCell ref="E8:E9"/>
    <mergeCell ref="F8:F9"/>
    <mergeCell ref="G8:G9"/>
    <mergeCell ref="H8:H9"/>
    <mergeCell ref="I8:I9"/>
    <mergeCell ref="G11:G14"/>
    <mergeCell ref="G3:K3"/>
    <mergeCell ref="M11:M14"/>
    <mergeCell ref="N11:N14"/>
    <mergeCell ref="M7:M9"/>
    <mergeCell ref="N7:N8"/>
    <mergeCell ref="J8:J9"/>
    <mergeCell ref="K8:K9"/>
    <mergeCell ref="L7:L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X34"/>
  <sheetViews>
    <sheetView showGridLines="0" showZeros="0" view="pageBreakPreview" topLeftCell="B10" zoomScaleNormal="75" zoomScaleSheetLayoutView="100" workbookViewId="0">
      <selection activeCell="F11" sqref="F11"/>
    </sheetView>
  </sheetViews>
  <sheetFormatPr defaultRowHeight="13.5" x14ac:dyDescent="0.15"/>
  <cols>
    <col min="1" max="1" width="2.375" style="2" customWidth="1"/>
    <col min="2" max="2" width="2.5" style="2" customWidth="1"/>
    <col min="3" max="3" width="4.75" style="2" customWidth="1"/>
    <col min="4" max="4" width="6.375" style="2" customWidth="1"/>
    <col min="5" max="5" width="10.625" style="2" customWidth="1"/>
    <col min="6" max="6" width="11.875" style="2" customWidth="1"/>
    <col min="7" max="7" width="7.875" style="2" customWidth="1"/>
    <col min="8" max="8" width="12.625" style="2" customWidth="1"/>
    <col min="9" max="9" width="10.625" style="2" customWidth="1"/>
    <col min="10" max="10" width="14.75" style="2" customWidth="1"/>
    <col min="11" max="11" width="16.25" style="2" customWidth="1"/>
    <col min="12" max="12" width="19.375" style="2" customWidth="1"/>
    <col min="13" max="14" width="18.625" style="2" customWidth="1"/>
    <col min="15" max="15" width="3.5" style="2" customWidth="1"/>
    <col min="16" max="16" width="10" style="2" customWidth="1"/>
    <col min="17" max="17" width="9" style="2"/>
    <col min="18" max="19" width="10.625" style="2" customWidth="1"/>
    <col min="20" max="16384" width="9" style="2"/>
  </cols>
  <sheetData>
    <row r="1" spans="3:14" ht="15.75" customHeight="1" x14ac:dyDescent="0.2">
      <c r="C1" s="106" t="s">
        <v>70</v>
      </c>
    </row>
    <row r="2" spans="3:14" ht="17.25" x14ac:dyDescent="0.2">
      <c r="C2" s="5"/>
      <c r="D2" s="4"/>
      <c r="E2" s="4"/>
      <c r="F2" s="4"/>
      <c r="J2" s="4"/>
      <c r="K2" s="71"/>
      <c r="L2" s="62"/>
      <c r="M2" s="62"/>
    </row>
    <row r="3" spans="3:14" ht="17.25" x14ac:dyDescent="0.2">
      <c r="C3" s="5"/>
      <c r="D3" s="4"/>
      <c r="E3" s="4"/>
      <c r="F3" s="4"/>
      <c r="H3" s="228" t="s">
        <v>87</v>
      </c>
      <c r="I3" s="228"/>
      <c r="J3" s="228"/>
      <c r="K3" s="228"/>
      <c r="L3" s="32"/>
      <c r="M3" s="63"/>
    </row>
    <row r="4" spans="3:14" ht="17.25" customHeight="1" x14ac:dyDescent="0.2">
      <c r="C4" s="5"/>
      <c r="D4" s="4"/>
      <c r="E4" s="4"/>
      <c r="F4" s="4"/>
      <c r="K4" s="221"/>
      <c r="L4" s="32"/>
      <c r="M4" s="63"/>
    </row>
    <row r="5" spans="3:14" ht="17.25" x14ac:dyDescent="0.2">
      <c r="C5" s="5"/>
      <c r="D5" s="4"/>
      <c r="E5" s="4"/>
      <c r="F5" s="4"/>
      <c r="J5" s="4"/>
      <c r="K5" s="221"/>
      <c r="L5" s="32"/>
      <c r="M5" s="63"/>
    </row>
    <row r="6" spans="3:14" ht="17.25" x14ac:dyDescent="0.2">
      <c r="C6" s="5" t="s">
        <v>78</v>
      </c>
      <c r="D6" s="4"/>
      <c r="E6" s="4"/>
      <c r="F6" s="4"/>
      <c r="J6" s="4"/>
      <c r="N6" s="51"/>
    </row>
    <row r="7" spans="3:14" ht="27" customHeight="1" x14ac:dyDescent="0.15">
      <c r="C7" s="169" t="s">
        <v>1</v>
      </c>
      <c r="D7" s="170"/>
      <c r="E7" s="172" t="s">
        <v>2</v>
      </c>
      <c r="F7" s="172"/>
      <c r="G7" s="172"/>
      <c r="H7" s="173"/>
      <c r="I7" s="189" t="s">
        <v>55</v>
      </c>
      <c r="J7" s="190"/>
      <c r="K7" s="190"/>
      <c r="L7" s="220" t="s">
        <v>54</v>
      </c>
      <c r="M7" s="203"/>
      <c r="N7" s="208"/>
    </row>
    <row r="8" spans="3:14" ht="25.5" customHeight="1" x14ac:dyDescent="0.15">
      <c r="C8" s="171"/>
      <c r="D8" s="170"/>
      <c r="E8" s="212" t="s">
        <v>16</v>
      </c>
      <c r="F8" s="216" t="s">
        <v>36</v>
      </c>
      <c r="G8" s="216" t="s">
        <v>68</v>
      </c>
      <c r="H8" s="193" t="s">
        <v>19</v>
      </c>
      <c r="I8" s="224" t="s">
        <v>51</v>
      </c>
      <c r="J8" s="216" t="s">
        <v>58</v>
      </c>
      <c r="K8" s="212" t="s">
        <v>53</v>
      </c>
      <c r="L8" s="172"/>
      <c r="M8" s="204"/>
      <c r="N8" s="208"/>
    </row>
    <row r="9" spans="3:14" ht="30" customHeight="1" x14ac:dyDescent="0.15">
      <c r="C9" s="171"/>
      <c r="D9" s="170"/>
      <c r="E9" s="222"/>
      <c r="F9" s="218"/>
      <c r="G9" s="223"/>
      <c r="H9" s="194"/>
      <c r="I9" s="225"/>
      <c r="J9" s="218"/>
      <c r="K9" s="219"/>
      <c r="L9" s="205"/>
      <c r="M9" s="204"/>
      <c r="N9" s="52"/>
    </row>
    <row r="10" spans="3:14" ht="30" customHeight="1" thickBot="1" x14ac:dyDescent="0.2">
      <c r="C10" s="39" t="s">
        <v>4</v>
      </c>
      <c r="D10" s="40" t="s">
        <v>5</v>
      </c>
      <c r="E10" s="9" t="s">
        <v>9</v>
      </c>
      <c r="F10" s="43" t="s">
        <v>21</v>
      </c>
      <c r="G10" s="31"/>
      <c r="H10" s="10" t="s">
        <v>6</v>
      </c>
      <c r="I10" s="84" t="s">
        <v>50</v>
      </c>
      <c r="J10" s="43" t="s">
        <v>17</v>
      </c>
      <c r="K10" s="58" t="s">
        <v>52</v>
      </c>
      <c r="L10" s="87" t="s">
        <v>6</v>
      </c>
      <c r="M10" s="43"/>
      <c r="N10" s="55"/>
    </row>
    <row r="11" spans="3:14" ht="20.100000000000001" customHeight="1" x14ac:dyDescent="0.2">
      <c r="C11" s="41" t="s">
        <v>15</v>
      </c>
      <c r="D11" s="13">
        <v>12</v>
      </c>
      <c r="E11" s="44">
        <v>187</v>
      </c>
      <c r="F11" s="159"/>
      <c r="G11" s="226" t="s">
        <v>7</v>
      </c>
      <c r="H11" s="156">
        <f>TRUNC(E11*F11*0.85,3)</f>
        <v>0</v>
      </c>
      <c r="I11" s="85">
        <v>48352</v>
      </c>
      <c r="J11" s="159"/>
      <c r="K11" s="162">
        <f>TRUNC(I11*J11,3)</f>
        <v>0</v>
      </c>
      <c r="L11" s="29">
        <f>INT(H11+K11)</f>
        <v>0</v>
      </c>
      <c r="M11" s="200"/>
      <c r="N11" s="202"/>
    </row>
    <row r="12" spans="3:14" ht="20.100000000000001" customHeight="1" x14ac:dyDescent="0.2">
      <c r="C12" s="197" t="s">
        <v>69</v>
      </c>
      <c r="D12" s="13">
        <v>1</v>
      </c>
      <c r="E12" s="44">
        <v>187</v>
      </c>
      <c r="F12" s="160"/>
      <c r="G12" s="227"/>
      <c r="H12" s="156">
        <f t="shared" ref="H12:H22" si="0">TRUNC(E12*F12*0.85,3)</f>
        <v>0</v>
      </c>
      <c r="I12" s="85">
        <v>43521</v>
      </c>
      <c r="J12" s="160"/>
      <c r="K12" s="162">
        <f t="shared" ref="K12:K22" si="1">TRUNC(I12*J12,3)</f>
        <v>0</v>
      </c>
      <c r="L12" s="29">
        <f t="shared" ref="L12:L22" si="2">INT(H12+K12)</f>
        <v>0</v>
      </c>
      <c r="M12" s="200"/>
      <c r="N12" s="202"/>
    </row>
    <row r="13" spans="3:14" ht="20.100000000000001" customHeight="1" x14ac:dyDescent="0.2">
      <c r="C13" s="198"/>
      <c r="D13" s="13">
        <v>2</v>
      </c>
      <c r="E13" s="44">
        <v>187</v>
      </c>
      <c r="F13" s="160"/>
      <c r="G13" s="227"/>
      <c r="H13" s="156">
        <f t="shared" si="0"/>
        <v>0</v>
      </c>
      <c r="I13" s="85">
        <v>39555</v>
      </c>
      <c r="J13" s="160"/>
      <c r="K13" s="162">
        <f t="shared" si="1"/>
        <v>0</v>
      </c>
      <c r="L13" s="29">
        <f t="shared" si="2"/>
        <v>0</v>
      </c>
      <c r="M13" s="200"/>
      <c r="N13" s="202"/>
    </row>
    <row r="14" spans="3:14" ht="20.100000000000001" customHeight="1" x14ac:dyDescent="0.2">
      <c r="C14" s="198"/>
      <c r="D14" s="13">
        <v>3</v>
      </c>
      <c r="E14" s="44">
        <v>187</v>
      </c>
      <c r="F14" s="160"/>
      <c r="G14" s="227"/>
      <c r="H14" s="156">
        <f t="shared" si="0"/>
        <v>0</v>
      </c>
      <c r="I14" s="85">
        <v>37972</v>
      </c>
      <c r="J14" s="160"/>
      <c r="K14" s="162">
        <f t="shared" si="1"/>
        <v>0</v>
      </c>
      <c r="L14" s="29">
        <f t="shared" si="2"/>
        <v>0</v>
      </c>
      <c r="M14" s="200"/>
      <c r="N14" s="202"/>
    </row>
    <row r="15" spans="3:14" ht="20.100000000000001" customHeight="1" x14ac:dyDescent="0.2">
      <c r="C15" s="198"/>
      <c r="D15" s="13">
        <v>4</v>
      </c>
      <c r="E15" s="44">
        <v>187</v>
      </c>
      <c r="F15" s="160"/>
      <c r="G15" s="227"/>
      <c r="H15" s="156">
        <f t="shared" si="0"/>
        <v>0</v>
      </c>
      <c r="I15" s="85">
        <v>36028</v>
      </c>
      <c r="J15" s="160"/>
      <c r="K15" s="162">
        <f t="shared" si="1"/>
        <v>0</v>
      </c>
      <c r="L15" s="29">
        <f t="shared" si="2"/>
        <v>0</v>
      </c>
      <c r="M15" s="200"/>
      <c r="N15" s="202"/>
    </row>
    <row r="16" spans="3:14" ht="20.100000000000001" customHeight="1" x14ac:dyDescent="0.2">
      <c r="C16" s="198"/>
      <c r="D16" s="13">
        <v>5</v>
      </c>
      <c r="E16" s="44">
        <v>187</v>
      </c>
      <c r="F16" s="160"/>
      <c r="G16" s="227"/>
      <c r="H16" s="156">
        <f t="shared" si="0"/>
        <v>0</v>
      </c>
      <c r="I16" s="86">
        <v>39913</v>
      </c>
      <c r="J16" s="160"/>
      <c r="K16" s="162">
        <f t="shared" si="1"/>
        <v>0</v>
      </c>
      <c r="L16" s="29">
        <f t="shared" si="2"/>
        <v>0</v>
      </c>
      <c r="M16" s="200"/>
      <c r="N16" s="202"/>
    </row>
    <row r="17" spans="3:24" ht="20.100000000000001" customHeight="1" x14ac:dyDescent="0.2">
      <c r="C17" s="198"/>
      <c r="D17" s="13">
        <v>6</v>
      </c>
      <c r="E17" s="44">
        <v>187</v>
      </c>
      <c r="F17" s="160"/>
      <c r="G17" s="227"/>
      <c r="H17" s="156">
        <f t="shared" si="0"/>
        <v>0</v>
      </c>
      <c r="I17" s="86">
        <v>42236</v>
      </c>
      <c r="J17" s="160"/>
      <c r="K17" s="162">
        <f t="shared" si="1"/>
        <v>0</v>
      </c>
      <c r="L17" s="29">
        <f t="shared" si="2"/>
        <v>0</v>
      </c>
      <c r="M17" s="200"/>
      <c r="N17" s="202"/>
    </row>
    <row r="18" spans="3:24" ht="20.100000000000001" customHeight="1" x14ac:dyDescent="0.2">
      <c r="C18" s="198"/>
      <c r="D18" s="13">
        <v>7</v>
      </c>
      <c r="E18" s="44">
        <v>187</v>
      </c>
      <c r="F18" s="160"/>
      <c r="G18" s="227"/>
      <c r="H18" s="156">
        <f t="shared" si="0"/>
        <v>0</v>
      </c>
      <c r="I18" s="86">
        <v>45855</v>
      </c>
      <c r="J18" s="163"/>
      <c r="K18" s="162">
        <f t="shared" si="1"/>
        <v>0</v>
      </c>
      <c r="L18" s="29">
        <f t="shared" si="2"/>
        <v>0</v>
      </c>
      <c r="M18" s="200"/>
      <c r="N18" s="202"/>
    </row>
    <row r="19" spans="3:24" ht="20.100000000000001" customHeight="1" x14ac:dyDescent="0.2">
      <c r="C19" s="198"/>
      <c r="D19" s="13">
        <v>8</v>
      </c>
      <c r="E19" s="44">
        <v>187</v>
      </c>
      <c r="F19" s="160"/>
      <c r="G19" s="227"/>
      <c r="H19" s="156">
        <f t="shared" si="0"/>
        <v>0</v>
      </c>
      <c r="I19" s="86">
        <v>50173</v>
      </c>
      <c r="J19" s="163"/>
      <c r="K19" s="162">
        <f t="shared" si="1"/>
        <v>0</v>
      </c>
      <c r="L19" s="29">
        <f t="shared" si="2"/>
        <v>0</v>
      </c>
      <c r="M19" s="200"/>
      <c r="N19" s="202"/>
    </row>
    <row r="20" spans="3:24" ht="20.100000000000001" customHeight="1" x14ac:dyDescent="0.2">
      <c r="C20" s="198"/>
      <c r="D20" s="13">
        <v>9</v>
      </c>
      <c r="E20" s="44">
        <v>187</v>
      </c>
      <c r="F20" s="160"/>
      <c r="G20" s="227"/>
      <c r="H20" s="156">
        <f t="shared" si="0"/>
        <v>0</v>
      </c>
      <c r="I20" s="85">
        <v>43370</v>
      </c>
      <c r="J20" s="163"/>
      <c r="K20" s="162">
        <f t="shared" si="1"/>
        <v>0</v>
      </c>
      <c r="L20" s="29">
        <f t="shared" si="2"/>
        <v>0</v>
      </c>
      <c r="M20" s="200"/>
      <c r="N20" s="202"/>
      <c r="P20" s="14"/>
    </row>
    <row r="21" spans="3:24" ht="20.100000000000001" customHeight="1" x14ac:dyDescent="0.2">
      <c r="C21" s="198"/>
      <c r="D21" s="13">
        <v>10</v>
      </c>
      <c r="E21" s="44">
        <v>187</v>
      </c>
      <c r="F21" s="160"/>
      <c r="G21" s="227"/>
      <c r="H21" s="156">
        <f t="shared" si="0"/>
        <v>0</v>
      </c>
      <c r="I21" s="85">
        <v>42485</v>
      </c>
      <c r="J21" s="164"/>
      <c r="K21" s="162">
        <f t="shared" si="1"/>
        <v>0</v>
      </c>
      <c r="L21" s="29">
        <f t="shared" si="2"/>
        <v>0</v>
      </c>
      <c r="M21" s="200"/>
      <c r="N21" s="202"/>
    </row>
    <row r="22" spans="3:24" ht="20.100000000000001" customHeight="1" thickBot="1" x14ac:dyDescent="0.25">
      <c r="C22" s="199"/>
      <c r="D22" s="13">
        <v>11</v>
      </c>
      <c r="E22" s="44">
        <v>187</v>
      </c>
      <c r="F22" s="161"/>
      <c r="G22" s="229"/>
      <c r="H22" s="156">
        <f t="shared" si="0"/>
        <v>0</v>
      </c>
      <c r="I22" s="85">
        <v>43477</v>
      </c>
      <c r="J22" s="161"/>
      <c r="K22" s="162">
        <f t="shared" si="1"/>
        <v>0</v>
      </c>
      <c r="L22" s="29">
        <f t="shared" si="2"/>
        <v>0</v>
      </c>
      <c r="M22" s="201"/>
      <c r="N22" s="202"/>
    </row>
    <row r="23" spans="3:24" ht="47.25" customHeight="1" thickTop="1" thickBot="1" x14ac:dyDescent="0.2">
      <c r="C23" s="15" t="s">
        <v>8</v>
      </c>
      <c r="D23" s="16"/>
      <c r="E23" s="17"/>
      <c r="F23" s="47"/>
      <c r="G23" s="24"/>
      <c r="H23" s="18"/>
      <c r="I23" s="30">
        <f>SUM(I11:I22)</f>
        <v>512937</v>
      </c>
      <c r="J23" s="47"/>
      <c r="K23" s="19"/>
      <c r="L23" s="74">
        <f>SUM(L11:L22)</f>
        <v>0</v>
      </c>
      <c r="M23" s="56" t="s">
        <v>61</v>
      </c>
      <c r="N23" s="54"/>
    </row>
    <row r="24" spans="3:24" ht="18.75" customHeight="1" x14ac:dyDescent="0.15">
      <c r="C24" s="108"/>
      <c r="D24" s="109"/>
      <c r="E24" s="110"/>
      <c r="F24" s="110"/>
      <c r="G24" s="110"/>
      <c r="H24" s="111"/>
      <c r="I24" s="112"/>
      <c r="J24" s="110"/>
      <c r="K24" s="111"/>
      <c r="L24" s="113"/>
      <c r="M24" s="114"/>
      <c r="N24" s="115"/>
    </row>
    <row r="25" spans="3:24" ht="20.100000000000001" customHeight="1" x14ac:dyDescent="0.15">
      <c r="C25" s="20"/>
      <c r="M25" s="116"/>
      <c r="N25" s="53"/>
      <c r="P25" s="35"/>
    </row>
    <row r="26" spans="3:24" s="1" customFormat="1" ht="13.5" customHeight="1" x14ac:dyDescent="0.15">
      <c r="C26" s="103" t="s">
        <v>0</v>
      </c>
      <c r="P26" s="36"/>
    </row>
    <row r="27" spans="3:24" s="78" customFormat="1" ht="18" customHeight="1" x14ac:dyDescent="0.15">
      <c r="D27" s="103" t="s">
        <v>20</v>
      </c>
      <c r="E27" s="98"/>
      <c r="F27" s="98"/>
      <c r="G27" s="98"/>
      <c r="H27" s="98"/>
      <c r="O27" s="99"/>
    </row>
    <row r="28" spans="3:24" s="78" customFormat="1" ht="18" customHeight="1" x14ac:dyDescent="0.15">
      <c r="D28" s="103" t="s">
        <v>84</v>
      </c>
      <c r="E28" s="100"/>
      <c r="F28" s="100"/>
      <c r="G28" s="100"/>
      <c r="H28" s="100"/>
      <c r="O28" s="101"/>
    </row>
    <row r="29" spans="3:24" s="78" customFormat="1" ht="21" customHeight="1" x14ac:dyDescent="0.15">
      <c r="C29" s="103"/>
      <c r="D29" s="103" t="s">
        <v>85</v>
      </c>
      <c r="E29" s="105"/>
      <c r="F29" s="105"/>
      <c r="G29" s="105"/>
      <c r="H29" s="105"/>
      <c r="I29" s="105"/>
      <c r="J29" s="105"/>
      <c r="K29" s="105"/>
      <c r="L29" s="105"/>
      <c r="M29" s="100"/>
      <c r="X29" s="101"/>
    </row>
    <row r="30" spans="3:24" s="78" customFormat="1" ht="18" customHeight="1" x14ac:dyDescent="0.15">
      <c r="D30" s="103" t="s">
        <v>83</v>
      </c>
      <c r="E30" s="100"/>
      <c r="F30" s="100"/>
      <c r="G30" s="100"/>
      <c r="H30" s="100"/>
    </row>
    <row r="31" spans="3:24" s="78" customFormat="1" ht="18" customHeight="1" x14ac:dyDescent="0.15">
      <c r="D31" s="103" t="s">
        <v>71</v>
      </c>
      <c r="E31" s="100"/>
      <c r="F31" s="100"/>
      <c r="G31" s="100"/>
      <c r="H31" s="100"/>
    </row>
    <row r="32" spans="3:24" s="78" customFormat="1" ht="21" customHeight="1" x14ac:dyDescent="0.15">
      <c r="D32" s="96" t="s">
        <v>65</v>
      </c>
      <c r="E32" s="79"/>
      <c r="F32" s="79"/>
      <c r="G32" s="79"/>
      <c r="H32" s="79"/>
    </row>
    <row r="33" spans="4:8" s="102" customFormat="1" ht="18.75" customHeight="1" x14ac:dyDescent="0.15">
      <c r="D33" s="96" t="s">
        <v>77</v>
      </c>
      <c r="E33" s="79"/>
      <c r="F33" s="79"/>
      <c r="G33" s="79"/>
      <c r="H33" s="79"/>
    </row>
    <row r="34" spans="4:8" ht="14.25" x14ac:dyDescent="0.15">
      <c r="D34" s="14"/>
    </row>
  </sheetData>
  <sheetProtection algorithmName="SHA-512" hashValue="0HRIdLfb5Zkps2hw3sr5jen21+MWRR94DhHiczSAQ4IFQpe5XeJwgT5i0Ww/YQe3f8r4ylgKn/dlOVaJ95ko4w==" saltValue="7cUdtSd7rRzG4sGfZ5r7hw==" spinCount="100000" sheet="1" selectLockedCells="1"/>
  <mergeCells count="19">
    <mergeCell ref="H3:K3"/>
    <mergeCell ref="C12:C22"/>
    <mergeCell ref="K4:K5"/>
    <mergeCell ref="C7:D9"/>
    <mergeCell ref="E7:H7"/>
    <mergeCell ref="I7:K7"/>
    <mergeCell ref="E8:E9"/>
    <mergeCell ref="F8:F9"/>
    <mergeCell ref="G8:G9"/>
    <mergeCell ref="H8:H9"/>
    <mergeCell ref="G11:G22"/>
    <mergeCell ref="I8:I9"/>
    <mergeCell ref="J8:J9"/>
    <mergeCell ref="K8:K9"/>
    <mergeCell ref="M11:M22"/>
    <mergeCell ref="N11:N22"/>
    <mergeCell ref="L7:L9"/>
    <mergeCell ref="M7:M9"/>
    <mergeCell ref="N7:N8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4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3"/>
  <sheetViews>
    <sheetView showGridLines="0" showZeros="0" view="pageBreakPreview" topLeftCell="A11" zoomScaleNormal="75" zoomScaleSheetLayoutView="100" zoomScalePageLayoutView="85" workbookViewId="0">
      <selection activeCell="E11" sqref="E11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10.625" style="2" customWidth="1"/>
    <col min="5" max="5" width="11.375" style="2" customWidth="1"/>
    <col min="6" max="6" width="8" style="2" customWidth="1"/>
    <col min="7" max="7" width="12.625" style="2" customWidth="1"/>
    <col min="8" max="8" width="10.625" style="2" customWidth="1"/>
    <col min="9" max="9" width="11.625" style="2" customWidth="1"/>
    <col min="10" max="10" width="12.625" style="2" customWidth="1"/>
    <col min="11" max="11" width="10.625" style="2" customWidth="1"/>
    <col min="12" max="12" width="12.125" style="2" customWidth="1"/>
    <col min="13" max="13" width="12.625" style="2" customWidth="1"/>
    <col min="14" max="14" width="10.625" style="2" customWidth="1"/>
    <col min="15" max="15" width="12.625" style="2" customWidth="1"/>
    <col min="16" max="16" width="15.25" style="2" customWidth="1"/>
    <col min="17" max="17" width="16.375" style="2" customWidth="1"/>
    <col min="18" max="18" width="19.5" style="2" customWidth="1"/>
    <col min="19" max="19" width="19.625" style="2" customWidth="1"/>
    <col min="20" max="20" width="5.75" style="2" customWidth="1"/>
    <col min="21" max="21" width="3.5" style="2" customWidth="1"/>
    <col min="22" max="22" width="10" style="2" customWidth="1"/>
    <col min="23" max="23" width="9" style="2"/>
    <col min="24" max="25" width="10.625" style="2" customWidth="1"/>
    <col min="26" max="16384" width="9" style="2"/>
  </cols>
  <sheetData>
    <row r="1" spans="2:20" ht="17.25" customHeight="1" x14ac:dyDescent="0.15">
      <c r="B1" s="107" t="s">
        <v>72</v>
      </c>
    </row>
    <row r="2" spans="2:20" ht="17.25" x14ac:dyDescent="0.2">
      <c r="B2" s="5"/>
      <c r="C2" s="4"/>
      <c r="D2" s="4"/>
      <c r="E2" s="4"/>
      <c r="I2" s="4"/>
      <c r="L2" s="4"/>
      <c r="O2" s="4"/>
      <c r="P2" s="221"/>
      <c r="Q2" s="221"/>
      <c r="R2" s="32"/>
      <c r="S2" s="63"/>
    </row>
    <row r="3" spans="2:20" ht="17.25" customHeight="1" x14ac:dyDescent="0.2">
      <c r="B3" s="5"/>
      <c r="C3" s="4"/>
      <c r="D3" s="4"/>
      <c r="E3" s="4"/>
      <c r="I3" s="192" t="s">
        <v>56</v>
      </c>
      <c r="J3" s="192"/>
      <c r="K3" s="192"/>
      <c r="L3" s="192"/>
      <c r="M3" s="192"/>
      <c r="O3" s="4"/>
      <c r="P3" s="221"/>
      <c r="Q3" s="32"/>
      <c r="R3" s="32"/>
      <c r="S3" s="63"/>
    </row>
    <row r="4" spans="2:20" ht="17.25" x14ac:dyDescent="0.2">
      <c r="B4" s="5"/>
      <c r="C4" s="4"/>
      <c r="D4" s="4"/>
      <c r="E4" s="4"/>
      <c r="I4" s="4"/>
      <c r="L4" s="4"/>
      <c r="O4" s="4"/>
      <c r="P4" s="221"/>
      <c r="Q4" s="32"/>
      <c r="R4" s="32"/>
      <c r="S4" s="63"/>
    </row>
    <row r="5" spans="2:20" ht="17.25" x14ac:dyDescent="0.2">
      <c r="B5" s="5"/>
      <c r="C5" s="4"/>
      <c r="D5" s="4"/>
      <c r="E5" s="4"/>
      <c r="I5" s="4"/>
      <c r="L5" s="4"/>
      <c r="O5" s="4"/>
      <c r="P5" s="221"/>
      <c r="Q5" s="33"/>
      <c r="R5" s="32"/>
      <c r="S5" s="63"/>
    </row>
    <row r="6" spans="2:20" ht="17.25" x14ac:dyDescent="0.2">
      <c r="B6" s="5" t="s">
        <v>79</v>
      </c>
      <c r="C6" s="4"/>
      <c r="D6" s="4"/>
      <c r="E6" s="4"/>
      <c r="I6" s="4"/>
      <c r="L6" s="4"/>
      <c r="O6" s="4"/>
      <c r="T6" s="51"/>
    </row>
    <row r="7" spans="2:20" ht="27" customHeight="1" x14ac:dyDescent="0.15">
      <c r="B7" s="169" t="s">
        <v>1</v>
      </c>
      <c r="C7" s="170"/>
      <c r="D7" s="172" t="s">
        <v>2</v>
      </c>
      <c r="E7" s="172"/>
      <c r="F7" s="172"/>
      <c r="G7" s="173"/>
      <c r="H7" s="189" t="s">
        <v>3</v>
      </c>
      <c r="I7" s="190"/>
      <c r="J7" s="190"/>
      <c r="K7" s="190"/>
      <c r="L7" s="190"/>
      <c r="M7" s="190"/>
      <c r="N7" s="190"/>
      <c r="O7" s="190"/>
      <c r="P7" s="210"/>
      <c r="Q7" s="6"/>
      <c r="R7" s="209" t="s">
        <v>48</v>
      </c>
      <c r="S7" s="203"/>
      <c r="T7" s="208"/>
    </row>
    <row r="8" spans="2:20" ht="25.5" customHeight="1" x14ac:dyDescent="0.15">
      <c r="B8" s="171"/>
      <c r="C8" s="170"/>
      <c r="D8" s="212" t="s">
        <v>16</v>
      </c>
      <c r="E8" s="216" t="s">
        <v>36</v>
      </c>
      <c r="F8" s="216" t="s">
        <v>68</v>
      </c>
      <c r="G8" s="193" t="s">
        <v>19</v>
      </c>
      <c r="H8" s="195" t="s">
        <v>11</v>
      </c>
      <c r="I8" s="196"/>
      <c r="J8" s="173"/>
      <c r="K8" s="205" t="s">
        <v>10</v>
      </c>
      <c r="L8" s="205"/>
      <c r="M8" s="205"/>
      <c r="N8" s="205" t="s">
        <v>13</v>
      </c>
      <c r="O8" s="205"/>
      <c r="P8" s="205"/>
      <c r="Q8" s="206" t="s">
        <v>47</v>
      </c>
      <c r="R8" s="210"/>
      <c r="S8" s="204"/>
      <c r="T8" s="208"/>
    </row>
    <row r="9" spans="2:20" ht="30" customHeight="1" x14ac:dyDescent="0.15">
      <c r="B9" s="171"/>
      <c r="C9" s="170"/>
      <c r="D9" s="222"/>
      <c r="E9" s="218"/>
      <c r="F9" s="223"/>
      <c r="G9" s="194"/>
      <c r="H9" s="21" t="s">
        <v>18</v>
      </c>
      <c r="I9" s="57" t="s">
        <v>58</v>
      </c>
      <c r="J9" s="22" t="s">
        <v>45</v>
      </c>
      <c r="K9" s="42" t="s">
        <v>18</v>
      </c>
      <c r="L9" s="57" t="s">
        <v>62</v>
      </c>
      <c r="M9" s="22" t="s">
        <v>44</v>
      </c>
      <c r="N9" s="42" t="s">
        <v>18</v>
      </c>
      <c r="O9" s="57" t="s">
        <v>63</v>
      </c>
      <c r="P9" s="22" t="s">
        <v>46</v>
      </c>
      <c r="Q9" s="207"/>
      <c r="R9" s="211"/>
      <c r="S9" s="204"/>
      <c r="T9" s="52"/>
    </row>
    <row r="10" spans="2:20" ht="30" customHeight="1" thickBot="1" x14ac:dyDescent="0.2">
      <c r="B10" s="39" t="s">
        <v>4</v>
      </c>
      <c r="C10" s="40" t="s">
        <v>5</v>
      </c>
      <c r="D10" s="9" t="s">
        <v>9</v>
      </c>
      <c r="E10" s="43" t="s">
        <v>21</v>
      </c>
      <c r="F10" s="31"/>
      <c r="G10" s="9" t="s">
        <v>6</v>
      </c>
      <c r="H10" s="48" t="s">
        <v>26</v>
      </c>
      <c r="I10" s="43" t="s">
        <v>17</v>
      </c>
      <c r="J10" s="58" t="s">
        <v>22</v>
      </c>
      <c r="K10" s="59" t="s">
        <v>25</v>
      </c>
      <c r="L10" s="43" t="s">
        <v>17</v>
      </c>
      <c r="M10" s="58" t="s">
        <v>24</v>
      </c>
      <c r="N10" s="59" t="s">
        <v>27</v>
      </c>
      <c r="O10" s="43" t="s">
        <v>17</v>
      </c>
      <c r="P10" s="58" t="s">
        <v>23</v>
      </c>
      <c r="Q10" s="10" t="s">
        <v>6</v>
      </c>
      <c r="R10" s="11" t="s">
        <v>6</v>
      </c>
      <c r="S10" s="43"/>
      <c r="T10" s="55"/>
    </row>
    <row r="11" spans="2:20" ht="20.100000000000001" customHeight="1" x14ac:dyDescent="0.2">
      <c r="B11" s="41" t="s">
        <v>15</v>
      </c>
      <c r="C11" s="13">
        <v>12</v>
      </c>
      <c r="D11" s="44">
        <v>400</v>
      </c>
      <c r="E11" s="159"/>
      <c r="F11" s="226" t="s">
        <v>7</v>
      </c>
      <c r="G11" s="165">
        <f>TRUNC(D11*E11*0.85,3)</f>
        <v>0</v>
      </c>
      <c r="H11" s="25">
        <v>88227</v>
      </c>
      <c r="I11" s="159"/>
      <c r="J11" s="165">
        <f>TRUNC(H11*I11,3)</f>
        <v>0</v>
      </c>
      <c r="K11" s="26">
        <v>87045</v>
      </c>
      <c r="L11" s="159"/>
      <c r="M11" s="162">
        <f>TRUNC(K11*L11,3)</f>
        <v>0</v>
      </c>
      <c r="N11" s="88">
        <v>0</v>
      </c>
      <c r="O11" s="28"/>
      <c r="P11" s="89">
        <f>N11*O11</f>
        <v>0</v>
      </c>
      <c r="Q11" s="118">
        <f>J11+M11+P11</f>
        <v>0</v>
      </c>
      <c r="R11" s="29">
        <f>INT(G11+Q11)</f>
        <v>0</v>
      </c>
      <c r="S11" s="200"/>
      <c r="T11" s="202"/>
    </row>
    <row r="12" spans="2:20" ht="20.100000000000001" customHeight="1" x14ac:dyDescent="0.2">
      <c r="B12" s="197" t="s">
        <v>69</v>
      </c>
      <c r="C12" s="13">
        <v>1</v>
      </c>
      <c r="D12" s="44">
        <v>400</v>
      </c>
      <c r="E12" s="160"/>
      <c r="F12" s="227"/>
      <c r="G12" s="165">
        <f t="shared" ref="G12:G22" si="0">TRUNC(D12*E12*0.85,3)</f>
        <v>0</v>
      </c>
      <c r="H12" s="25">
        <v>90669</v>
      </c>
      <c r="I12" s="160"/>
      <c r="J12" s="165">
        <f t="shared" ref="J12:J22" si="1">TRUNC(H12*I12,3)</f>
        <v>0</v>
      </c>
      <c r="K12" s="26">
        <v>78769</v>
      </c>
      <c r="L12" s="160"/>
      <c r="M12" s="162">
        <f t="shared" ref="M12:M22" si="2">TRUNC(K12*L12,3)</f>
        <v>0</v>
      </c>
      <c r="N12" s="90">
        <v>0</v>
      </c>
      <c r="O12" s="75"/>
      <c r="P12" s="92">
        <f t="shared" ref="P12:P22" si="3">N12*O12</f>
        <v>0</v>
      </c>
      <c r="Q12" s="118">
        <f t="shared" ref="Q12:Q21" si="4">J12+M12+P12</f>
        <v>0</v>
      </c>
      <c r="R12" s="29">
        <f t="shared" ref="R12:R22" si="5">INT(G12+Q12)</f>
        <v>0</v>
      </c>
      <c r="S12" s="200"/>
      <c r="T12" s="202"/>
    </row>
    <row r="13" spans="2:20" ht="20.100000000000001" customHeight="1" x14ac:dyDescent="0.2">
      <c r="B13" s="198"/>
      <c r="C13" s="13">
        <v>2</v>
      </c>
      <c r="D13" s="44">
        <v>400</v>
      </c>
      <c r="E13" s="160"/>
      <c r="F13" s="227"/>
      <c r="G13" s="165">
        <f t="shared" si="0"/>
        <v>0</v>
      </c>
      <c r="H13" s="38">
        <v>57442</v>
      </c>
      <c r="I13" s="160"/>
      <c r="J13" s="165">
        <f t="shared" si="1"/>
        <v>0</v>
      </c>
      <c r="K13" s="37">
        <v>52378</v>
      </c>
      <c r="L13" s="160"/>
      <c r="M13" s="162">
        <f t="shared" si="2"/>
        <v>0</v>
      </c>
      <c r="N13" s="90">
        <v>0</v>
      </c>
      <c r="O13" s="75"/>
      <c r="P13" s="92">
        <f t="shared" si="3"/>
        <v>0</v>
      </c>
      <c r="Q13" s="118">
        <f t="shared" si="4"/>
        <v>0</v>
      </c>
      <c r="R13" s="29">
        <f t="shared" si="5"/>
        <v>0</v>
      </c>
      <c r="S13" s="200"/>
      <c r="T13" s="202"/>
    </row>
    <row r="14" spans="2:20" ht="20.100000000000001" customHeight="1" x14ac:dyDescent="0.2">
      <c r="B14" s="198"/>
      <c r="C14" s="13">
        <v>3</v>
      </c>
      <c r="D14" s="44">
        <v>400</v>
      </c>
      <c r="E14" s="160"/>
      <c r="F14" s="227"/>
      <c r="G14" s="165">
        <f t="shared" si="0"/>
        <v>0</v>
      </c>
      <c r="H14" s="25">
        <v>84610</v>
      </c>
      <c r="I14" s="160"/>
      <c r="J14" s="165">
        <f t="shared" si="1"/>
        <v>0</v>
      </c>
      <c r="K14" s="26">
        <v>83668</v>
      </c>
      <c r="L14" s="160"/>
      <c r="M14" s="162">
        <f t="shared" si="2"/>
        <v>0</v>
      </c>
      <c r="N14" s="90">
        <v>0</v>
      </c>
      <c r="O14" s="75"/>
      <c r="P14" s="92">
        <f t="shared" si="3"/>
        <v>0</v>
      </c>
      <c r="Q14" s="118">
        <f t="shared" si="4"/>
        <v>0</v>
      </c>
      <c r="R14" s="29">
        <f t="shared" si="5"/>
        <v>0</v>
      </c>
      <c r="S14" s="200"/>
      <c r="T14" s="202"/>
    </row>
    <row r="15" spans="2:20" ht="20.100000000000001" customHeight="1" x14ac:dyDescent="0.2">
      <c r="B15" s="198"/>
      <c r="C15" s="13">
        <v>4</v>
      </c>
      <c r="D15" s="44">
        <v>400</v>
      </c>
      <c r="E15" s="160"/>
      <c r="F15" s="227"/>
      <c r="G15" s="165">
        <f t="shared" si="0"/>
        <v>0</v>
      </c>
      <c r="H15" s="25">
        <v>92524</v>
      </c>
      <c r="I15" s="160"/>
      <c r="J15" s="165">
        <f t="shared" si="1"/>
        <v>0</v>
      </c>
      <c r="K15" s="26">
        <v>85251</v>
      </c>
      <c r="L15" s="160"/>
      <c r="M15" s="162">
        <f t="shared" si="2"/>
        <v>0</v>
      </c>
      <c r="N15" s="90">
        <v>0</v>
      </c>
      <c r="O15" s="75"/>
      <c r="P15" s="92">
        <f t="shared" si="3"/>
        <v>0</v>
      </c>
      <c r="Q15" s="118">
        <f t="shared" si="4"/>
        <v>0</v>
      </c>
      <c r="R15" s="29">
        <f t="shared" si="5"/>
        <v>0</v>
      </c>
      <c r="S15" s="200"/>
      <c r="T15" s="202"/>
    </row>
    <row r="16" spans="2:20" ht="20.100000000000001" customHeight="1" x14ac:dyDescent="0.2">
      <c r="B16" s="198"/>
      <c r="C16" s="13">
        <v>5</v>
      </c>
      <c r="D16" s="44">
        <v>400</v>
      </c>
      <c r="E16" s="160"/>
      <c r="F16" s="227"/>
      <c r="G16" s="165">
        <f t="shared" si="0"/>
        <v>0</v>
      </c>
      <c r="H16" s="27">
        <v>75062</v>
      </c>
      <c r="I16" s="160"/>
      <c r="J16" s="165">
        <f t="shared" si="1"/>
        <v>0</v>
      </c>
      <c r="K16" s="28">
        <v>52710</v>
      </c>
      <c r="L16" s="160"/>
      <c r="M16" s="162">
        <f t="shared" si="2"/>
        <v>0</v>
      </c>
      <c r="N16" s="90">
        <v>0</v>
      </c>
      <c r="O16" s="75"/>
      <c r="P16" s="92">
        <f t="shared" si="3"/>
        <v>0</v>
      </c>
      <c r="Q16" s="118">
        <f t="shared" si="4"/>
        <v>0</v>
      </c>
      <c r="R16" s="29">
        <f t="shared" si="5"/>
        <v>0</v>
      </c>
      <c r="S16" s="200"/>
      <c r="T16" s="202"/>
    </row>
    <row r="17" spans="2:22" ht="20.100000000000001" customHeight="1" thickBot="1" x14ac:dyDescent="0.25">
      <c r="B17" s="198"/>
      <c r="C17" s="13">
        <v>6</v>
      </c>
      <c r="D17" s="44">
        <v>400</v>
      </c>
      <c r="E17" s="160"/>
      <c r="F17" s="227"/>
      <c r="G17" s="165">
        <f t="shared" si="0"/>
        <v>0</v>
      </c>
      <c r="H17" s="27">
        <v>81407</v>
      </c>
      <c r="I17" s="160"/>
      <c r="J17" s="165">
        <f t="shared" si="1"/>
        <v>0</v>
      </c>
      <c r="K17" s="28">
        <v>87476</v>
      </c>
      <c r="L17" s="160"/>
      <c r="M17" s="162">
        <f t="shared" si="2"/>
        <v>0</v>
      </c>
      <c r="N17" s="90">
        <v>0</v>
      </c>
      <c r="O17" s="76"/>
      <c r="P17" s="91">
        <f t="shared" si="3"/>
        <v>0</v>
      </c>
      <c r="Q17" s="118">
        <f t="shared" si="4"/>
        <v>0</v>
      </c>
      <c r="R17" s="29">
        <f t="shared" si="5"/>
        <v>0</v>
      </c>
      <c r="S17" s="200"/>
      <c r="T17" s="202"/>
    </row>
    <row r="18" spans="2:22" ht="20.100000000000001" customHeight="1" x14ac:dyDescent="0.2">
      <c r="B18" s="198"/>
      <c r="C18" s="13">
        <v>7</v>
      </c>
      <c r="D18" s="44">
        <v>400</v>
      </c>
      <c r="E18" s="160"/>
      <c r="F18" s="227"/>
      <c r="G18" s="165">
        <f t="shared" si="0"/>
        <v>0</v>
      </c>
      <c r="H18" s="27">
        <v>73390</v>
      </c>
      <c r="I18" s="160"/>
      <c r="J18" s="165">
        <f t="shared" si="1"/>
        <v>0</v>
      </c>
      <c r="K18" s="28">
        <v>34851</v>
      </c>
      <c r="L18" s="160"/>
      <c r="M18" s="162">
        <f t="shared" si="2"/>
        <v>0</v>
      </c>
      <c r="N18" s="28">
        <v>38108</v>
      </c>
      <c r="O18" s="166"/>
      <c r="P18" s="162">
        <f>TRUNC(N18*O18,3)</f>
        <v>0</v>
      </c>
      <c r="Q18" s="118">
        <f t="shared" si="4"/>
        <v>0</v>
      </c>
      <c r="R18" s="29">
        <f t="shared" si="5"/>
        <v>0</v>
      </c>
      <c r="S18" s="200"/>
      <c r="T18" s="202"/>
    </row>
    <row r="19" spans="2:22" ht="20.100000000000001" customHeight="1" x14ac:dyDescent="0.2">
      <c r="B19" s="198"/>
      <c r="C19" s="13">
        <v>8</v>
      </c>
      <c r="D19" s="44">
        <v>400</v>
      </c>
      <c r="E19" s="160"/>
      <c r="F19" s="227"/>
      <c r="G19" s="165">
        <f t="shared" si="0"/>
        <v>0</v>
      </c>
      <c r="H19" s="27">
        <v>98500</v>
      </c>
      <c r="I19" s="160"/>
      <c r="J19" s="165">
        <f t="shared" si="1"/>
        <v>0</v>
      </c>
      <c r="K19" s="28">
        <v>47313</v>
      </c>
      <c r="L19" s="160"/>
      <c r="M19" s="162">
        <f t="shared" si="2"/>
        <v>0</v>
      </c>
      <c r="N19" s="28">
        <v>49279</v>
      </c>
      <c r="O19" s="163"/>
      <c r="P19" s="162">
        <f t="shared" ref="P19:P20" si="6">TRUNC(N19*O19,3)</f>
        <v>0</v>
      </c>
      <c r="Q19" s="118">
        <f t="shared" si="4"/>
        <v>0</v>
      </c>
      <c r="R19" s="29">
        <f t="shared" si="5"/>
        <v>0</v>
      </c>
      <c r="S19" s="200"/>
      <c r="T19" s="202"/>
    </row>
    <row r="20" spans="2:22" ht="20.100000000000001" customHeight="1" thickBot="1" x14ac:dyDescent="0.25">
      <c r="B20" s="198"/>
      <c r="C20" s="13">
        <v>9</v>
      </c>
      <c r="D20" s="44">
        <v>400</v>
      </c>
      <c r="E20" s="160"/>
      <c r="F20" s="227"/>
      <c r="G20" s="165">
        <f t="shared" si="0"/>
        <v>0</v>
      </c>
      <c r="H20" s="25">
        <v>65771</v>
      </c>
      <c r="I20" s="160"/>
      <c r="J20" s="165">
        <f t="shared" si="1"/>
        <v>0</v>
      </c>
      <c r="K20" s="26">
        <v>32965</v>
      </c>
      <c r="L20" s="160"/>
      <c r="M20" s="162">
        <f t="shared" si="2"/>
        <v>0</v>
      </c>
      <c r="N20" s="26">
        <v>35761</v>
      </c>
      <c r="O20" s="160"/>
      <c r="P20" s="162">
        <f t="shared" si="6"/>
        <v>0</v>
      </c>
      <c r="Q20" s="118">
        <f t="shared" si="4"/>
        <v>0</v>
      </c>
      <c r="R20" s="29">
        <f t="shared" si="5"/>
        <v>0</v>
      </c>
      <c r="S20" s="200"/>
      <c r="T20" s="202"/>
      <c r="V20" s="14"/>
    </row>
    <row r="21" spans="2:22" ht="20.100000000000001" customHeight="1" x14ac:dyDescent="0.2">
      <c r="B21" s="198"/>
      <c r="C21" s="13">
        <v>10</v>
      </c>
      <c r="D21" s="44">
        <v>400</v>
      </c>
      <c r="E21" s="160"/>
      <c r="F21" s="227"/>
      <c r="G21" s="165">
        <f t="shared" si="0"/>
        <v>0</v>
      </c>
      <c r="H21" s="25">
        <v>80633</v>
      </c>
      <c r="I21" s="160"/>
      <c r="J21" s="165">
        <f t="shared" si="1"/>
        <v>0</v>
      </c>
      <c r="K21" s="26">
        <v>90016</v>
      </c>
      <c r="L21" s="160"/>
      <c r="M21" s="162">
        <f t="shared" si="2"/>
        <v>0</v>
      </c>
      <c r="N21" s="88"/>
      <c r="O21" s="77"/>
      <c r="P21" s="89">
        <f>N21*O21</f>
        <v>0</v>
      </c>
      <c r="Q21" s="118">
        <f t="shared" si="4"/>
        <v>0</v>
      </c>
      <c r="R21" s="29">
        <f t="shared" si="5"/>
        <v>0</v>
      </c>
      <c r="S21" s="200"/>
      <c r="T21" s="202"/>
    </row>
    <row r="22" spans="2:22" ht="20.100000000000001" customHeight="1" thickBot="1" x14ac:dyDescent="0.25">
      <c r="B22" s="199"/>
      <c r="C22" s="13">
        <v>11</v>
      </c>
      <c r="D22" s="44">
        <v>400</v>
      </c>
      <c r="E22" s="161"/>
      <c r="F22" s="229"/>
      <c r="G22" s="165">
        <f t="shared" si="0"/>
        <v>0</v>
      </c>
      <c r="H22" s="25">
        <v>70109</v>
      </c>
      <c r="I22" s="161"/>
      <c r="J22" s="165">
        <f t="shared" si="1"/>
        <v>0</v>
      </c>
      <c r="K22" s="26">
        <v>58852</v>
      </c>
      <c r="L22" s="161"/>
      <c r="M22" s="162">
        <f t="shared" si="2"/>
        <v>0</v>
      </c>
      <c r="N22" s="93"/>
      <c r="O22" s="94"/>
      <c r="P22" s="91">
        <f t="shared" si="3"/>
        <v>0</v>
      </c>
      <c r="Q22" s="118">
        <f>J22+M22+P22</f>
        <v>0</v>
      </c>
      <c r="R22" s="50">
        <f t="shared" si="5"/>
        <v>0</v>
      </c>
      <c r="S22" s="201"/>
      <c r="T22" s="202"/>
    </row>
    <row r="23" spans="2:22" s="102" customFormat="1" ht="47.25" customHeight="1" thickTop="1" thickBot="1" x14ac:dyDescent="0.2">
      <c r="B23" s="15" t="s">
        <v>8</v>
      </c>
      <c r="C23" s="131"/>
      <c r="D23" s="132"/>
      <c r="E23" s="133"/>
      <c r="F23" s="134"/>
      <c r="G23" s="136"/>
      <c r="H23" s="30">
        <f>SUM(H11:H22)</f>
        <v>958344</v>
      </c>
      <c r="I23" s="130"/>
      <c r="J23" s="137"/>
      <c r="K23" s="30">
        <f>SUM(K11:K22)</f>
        <v>791294</v>
      </c>
      <c r="L23" s="130"/>
      <c r="M23" s="137"/>
      <c r="N23" s="30">
        <f>SUM(N11:N22)</f>
        <v>123148</v>
      </c>
      <c r="O23" s="130"/>
      <c r="P23" s="137"/>
      <c r="Q23" s="138"/>
      <c r="R23" s="139">
        <f>SUM(R11:R22)</f>
        <v>0</v>
      </c>
      <c r="S23" s="56" t="s">
        <v>73</v>
      </c>
      <c r="T23" s="135"/>
    </row>
    <row r="24" spans="2:22" ht="27" customHeight="1" thickBot="1" x14ac:dyDescent="0.2">
      <c r="B24" s="108"/>
      <c r="C24" s="109"/>
      <c r="D24" s="110"/>
      <c r="E24" s="110"/>
      <c r="F24" s="110"/>
      <c r="G24" s="111"/>
      <c r="H24" s="112"/>
      <c r="I24" s="110"/>
      <c r="J24" s="111"/>
      <c r="K24" s="112"/>
      <c r="L24" s="110"/>
      <c r="M24" s="111"/>
      <c r="N24" s="112"/>
      <c r="O24" s="110"/>
      <c r="P24" s="111"/>
      <c r="Q24" s="111"/>
      <c r="R24" s="113"/>
      <c r="S24" s="114"/>
      <c r="T24" s="115"/>
    </row>
    <row r="25" spans="2:22" ht="18" customHeight="1" thickTop="1" x14ac:dyDescent="0.15">
      <c r="B25" s="103" t="s">
        <v>0</v>
      </c>
      <c r="C25" s="1"/>
      <c r="Q25" s="230" t="s">
        <v>88</v>
      </c>
      <c r="R25" s="231"/>
      <c r="S25" s="234">
        <f>SUM(R23,'様式5-1(東部クリーンセンター）'!U24,'様式5-2（リサイクルセンター）'!L15,'様式5-３（契約種別１）'!L23)</f>
        <v>0</v>
      </c>
      <c r="T25" s="53"/>
      <c r="V25" s="35"/>
    </row>
    <row r="26" spans="2:22" s="1" customFormat="1" ht="20.25" customHeight="1" thickBot="1" x14ac:dyDescent="0.2">
      <c r="B26" s="78"/>
      <c r="C26" s="103" t="s">
        <v>20</v>
      </c>
      <c r="Q26" s="232" t="s">
        <v>89</v>
      </c>
      <c r="R26" s="233"/>
      <c r="S26" s="235"/>
      <c r="V26" s="36"/>
    </row>
    <row r="27" spans="2:22" s="78" customFormat="1" ht="24.75" customHeight="1" thickTop="1" x14ac:dyDescent="0.15">
      <c r="C27" s="103" t="s">
        <v>86</v>
      </c>
      <c r="D27" s="98"/>
      <c r="E27" s="98"/>
      <c r="F27" s="98"/>
      <c r="G27" s="98"/>
      <c r="H27" s="98"/>
      <c r="I27" s="98"/>
      <c r="J27" s="98"/>
      <c r="U27" s="99"/>
    </row>
    <row r="28" spans="2:22" s="78" customFormat="1" ht="24.75" customHeight="1" x14ac:dyDescent="0.15">
      <c r="C28" s="103" t="s">
        <v>85</v>
      </c>
      <c r="D28" s="100"/>
      <c r="E28" s="100"/>
      <c r="F28" s="100"/>
      <c r="G28" s="100"/>
      <c r="H28" s="100"/>
      <c r="I28" s="100"/>
      <c r="J28" s="100"/>
      <c r="O28" s="2"/>
      <c r="P28" s="2"/>
      <c r="Q28" s="2"/>
      <c r="R28" s="2"/>
      <c r="S28" s="2"/>
      <c r="U28" s="101"/>
    </row>
    <row r="29" spans="2:22" s="78" customFormat="1" ht="24.75" customHeight="1" x14ac:dyDescent="0.15">
      <c r="C29" s="103" t="s">
        <v>67</v>
      </c>
      <c r="D29" s="100"/>
      <c r="E29" s="100"/>
      <c r="F29" s="100"/>
      <c r="G29" s="100"/>
      <c r="H29" s="100"/>
      <c r="I29" s="100"/>
      <c r="J29" s="100"/>
      <c r="O29" s="2"/>
      <c r="P29" s="2"/>
      <c r="Q29" s="2"/>
      <c r="R29" s="2"/>
      <c r="S29" s="2"/>
    </row>
    <row r="30" spans="2:22" s="78" customFormat="1" ht="24.75" customHeight="1" x14ac:dyDescent="0.15">
      <c r="C30" s="103" t="s">
        <v>71</v>
      </c>
      <c r="D30" s="100"/>
      <c r="E30" s="100"/>
      <c r="F30" s="100"/>
      <c r="G30" s="100"/>
      <c r="H30" s="100"/>
      <c r="I30" s="100"/>
      <c r="J30" s="100"/>
    </row>
    <row r="31" spans="2:22" s="78" customFormat="1" ht="24.75" customHeight="1" x14ac:dyDescent="0.15">
      <c r="C31" s="96" t="s">
        <v>65</v>
      </c>
      <c r="D31" s="79"/>
      <c r="E31" s="79"/>
      <c r="F31" s="79"/>
      <c r="G31" s="79"/>
      <c r="H31" s="79"/>
      <c r="I31" s="79"/>
      <c r="J31" s="79"/>
    </row>
    <row r="32" spans="2:22" s="102" customFormat="1" ht="24.75" customHeight="1" x14ac:dyDescent="0.15">
      <c r="C32" s="96" t="s">
        <v>77</v>
      </c>
      <c r="D32" s="79"/>
      <c r="E32" s="79"/>
      <c r="F32" s="79"/>
      <c r="G32" s="79"/>
      <c r="H32" s="79"/>
      <c r="I32" s="79"/>
      <c r="J32" s="79"/>
    </row>
    <row r="33" spans="3:3" ht="14.25" x14ac:dyDescent="0.15">
      <c r="C33" s="14"/>
    </row>
  </sheetData>
  <sheetProtection algorithmName="SHA-512" hashValue="3q2bBFaq6845Ad2jxI7Ts9ue4PyuTZGm0eEMsx+K6ayjd9fqo8m196Q32eAkkhWd0YKBSt7X5X1egbQt7QzlEw==" saltValue="CQNRdiIPJ0ouTAmI9nfbdQ==" spinCount="100000" sheet="1" selectLockedCells="1"/>
  <mergeCells count="24">
    <mergeCell ref="Q25:R25"/>
    <mergeCell ref="Q26:R26"/>
    <mergeCell ref="S25:S26"/>
    <mergeCell ref="B12:B22"/>
    <mergeCell ref="P2:Q2"/>
    <mergeCell ref="P3:P5"/>
    <mergeCell ref="B7:C9"/>
    <mergeCell ref="D7:G7"/>
    <mergeCell ref="H7:P7"/>
    <mergeCell ref="Q8:Q9"/>
    <mergeCell ref="D8:D9"/>
    <mergeCell ref="E8:E9"/>
    <mergeCell ref="F8:F9"/>
    <mergeCell ref="G8:G9"/>
    <mergeCell ref="H8:J8"/>
    <mergeCell ref="I3:M3"/>
    <mergeCell ref="F11:F22"/>
    <mergeCell ref="T11:T22"/>
    <mergeCell ref="R7:R9"/>
    <mergeCell ref="S7:S9"/>
    <mergeCell ref="T7:T8"/>
    <mergeCell ref="K8:M8"/>
    <mergeCell ref="N8:P8"/>
    <mergeCell ref="S11:S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63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様式5-1(東部クリーンセンター）</vt:lpstr>
      <vt:lpstr>様式5-2（リサイクルセンター）</vt:lpstr>
      <vt:lpstr>様式5-３（契約種別１）</vt:lpstr>
      <vt:lpstr>様式5-４（契約種別２）</vt:lpstr>
      <vt:lpstr>'様式5-1(東部クリーンセンター）'!Print_Area</vt:lpstr>
      <vt:lpstr>'様式5-2（リサイクルセンター）'!Print_Area</vt:lpstr>
      <vt:lpstr>'様式5-３（契約種別１）'!Print_Area</vt:lpstr>
      <vt:lpstr>'様式5-４（契約種別２）'!Print_Area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西沢 和志</dc:creator>
  <cp:lastModifiedBy>gifu</cp:lastModifiedBy>
  <cp:lastPrinted>2021-08-27T07:39:20Z</cp:lastPrinted>
  <dcterms:modified xsi:type="dcterms:W3CDTF">2021-09-17T10:06:50Z</dcterms:modified>
</cp:coreProperties>
</file>